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Aviagen\08 Registros de Producción\programacion semanal de alimento\2022\Modulo 2 Lote M576 F575\"/>
    </mc:Choice>
  </mc:AlternateContent>
  <bookViews>
    <workbookView xWindow="0" yWindow="0" windowWidth="20490" windowHeight="7425" firstSheet="55" activeTab="63"/>
  </bookViews>
  <sheets>
    <sheet name="SEM 1" sheetId="1" state="hidden" r:id="rId1"/>
    <sheet name="SEM 2" sheetId="4" state="hidden" r:id="rId2"/>
    <sheet name="SEM 3" sheetId="5" state="hidden" r:id="rId3"/>
    <sheet name="SEM 4" sheetId="6" state="hidden" r:id="rId4"/>
    <sheet name="SEM 5" sheetId="7" state="hidden" r:id="rId5"/>
    <sheet name="SEM 6" sheetId="8" state="hidden" r:id="rId6"/>
    <sheet name="SEM 7" sheetId="9" state="hidden" r:id="rId7"/>
    <sheet name="SEM 8" sheetId="10" state="hidden" r:id="rId8"/>
    <sheet name="SEM 9" sheetId="11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19" r:id="rId17"/>
    <sheet name="SEM 18" sheetId="20" r:id="rId18"/>
    <sheet name="SEM 19" sheetId="21" r:id="rId19"/>
    <sheet name="SEM 20" sheetId="22" r:id="rId20"/>
    <sheet name="SEM 21" sheetId="23" r:id="rId21"/>
    <sheet name="SEM 22" sheetId="24" r:id="rId22"/>
    <sheet name="SEM 23" sheetId="25" r:id="rId23"/>
    <sheet name="SEM 24" sheetId="26" r:id="rId24"/>
    <sheet name="SEM 26" sheetId="27" r:id="rId25"/>
    <sheet name="SEM 27" sheetId="28" r:id="rId26"/>
    <sheet name="SEM 28" sheetId="29" r:id="rId27"/>
    <sheet name="SEM 29" sheetId="30" r:id="rId28"/>
    <sheet name="SEM 30" sheetId="31" r:id="rId29"/>
    <sheet name="SEM 31" sheetId="32" r:id="rId30"/>
    <sheet name="SEM 32" sheetId="33" r:id="rId31"/>
    <sheet name="SEM 33" sheetId="34" r:id="rId32"/>
    <sheet name="SEM 34" sheetId="36" r:id="rId33"/>
    <sheet name="SEM 35" sheetId="37" r:id="rId34"/>
    <sheet name="SEM 36" sheetId="38" r:id="rId35"/>
    <sheet name="SEM 37" sheetId="39" r:id="rId36"/>
    <sheet name="SEM 38" sheetId="40" r:id="rId37"/>
    <sheet name="SEM 39" sheetId="41" r:id="rId38"/>
    <sheet name="SEM 40" sheetId="42" r:id="rId39"/>
    <sheet name="SEM 41" sheetId="43" r:id="rId40"/>
    <sheet name="SEM 42" sheetId="44" r:id="rId41"/>
    <sheet name="SEM 43" sheetId="45" r:id="rId42"/>
    <sheet name="SEM 44" sheetId="46" r:id="rId43"/>
    <sheet name="SEM 45" sheetId="47" r:id="rId44"/>
    <sheet name="SEM 46" sheetId="48" r:id="rId45"/>
    <sheet name="SEM 47" sheetId="49" r:id="rId46"/>
    <sheet name="SEM 48" sheetId="50" r:id="rId47"/>
    <sheet name="SEM 49" sheetId="51" r:id="rId48"/>
    <sheet name="SEM 50" sheetId="52" r:id="rId49"/>
    <sheet name="SEM 51" sheetId="53" r:id="rId50"/>
    <sheet name="SEM 52" sheetId="54" r:id="rId51"/>
    <sheet name="SEM 53" sheetId="55" r:id="rId52"/>
    <sheet name="SEM 54" sheetId="56" r:id="rId53"/>
    <sheet name="SEM 55" sheetId="57" r:id="rId54"/>
    <sheet name="SEM 56" sheetId="58" r:id="rId55"/>
    <sheet name="SEM 57" sheetId="59" r:id="rId56"/>
    <sheet name="SEM 58" sheetId="60" r:id="rId57"/>
    <sheet name="SEM 59" sheetId="61" r:id="rId58"/>
    <sheet name="SEM 60" sheetId="62" r:id="rId59"/>
    <sheet name="SEM 61" sheetId="64" r:id="rId60"/>
    <sheet name="SEM 62" sheetId="65" r:id="rId61"/>
    <sheet name="SEM 63" sheetId="66" r:id="rId62"/>
    <sheet name="SEM 64" sheetId="67" r:id="rId63"/>
    <sheet name="IMPRIMIR" sheetId="2" r:id="rId64"/>
    <sheet name="SEM 65" sheetId="68" r:id="rId65"/>
  </sheets>
  <definedNames>
    <definedName name="_xlnm.Print_Area" localSheetId="63">IMPRIMIR!$A$1:$U$45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9" i="68" l="1"/>
  <c r="R69" i="68"/>
  <c r="Q69" i="68"/>
  <c r="P69" i="68"/>
  <c r="O69" i="68"/>
  <c r="N69" i="68"/>
  <c r="M69" i="68"/>
  <c r="L69" i="68"/>
  <c r="K69" i="68"/>
  <c r="J69" i="68"/>
  <c r="I69" i="68"/>
  <c r="H69" i="68"/>
  <c r="G69" i="68"/>
  <c r="F69" i="68"/>
  <c r="E69" i="68"/>
  <c r="D69" i="68"/>
  <c r="C69" i="68"/>
  <c r="B69" i="68"/>
  <c r="S68" i="68"/>
  <c r="R68" i="68"/>
  <c r="Q68" i="68"/>
  <c r="P68" i="68"/>
  <c r="O68" i="68"/>
  <c r="N68" i="68"/>
  <c r="M68" i="68"/>
  <c r="L68" i="68"/>
  <c r="K68" i="68"/>
  <c r="J68" i="68"/>
  <c r="I68" i="68"/>
  <c r="H68" i="68"/>
  <c r="G68" i="68"/>
  <c r="F68" i="68"/>
  <c r="E68" i="68"/>
  <c r="D68" i="68"/>
  <c r="C68" i="68"/>
  <c r="B68" i="68"/>
  <c r="T67" i="68"/>
  <c r="S65" i="68"/>
  <c r="S70" i="68" s="1"/>
  <c r="S71" i="68" s="1"/>
  <c r="R65" i="68"/>
  <c r="R70" i="68" s="1"/>
  <c r="R71" i="68" s="1"/>
  <c r="Q65" i="68"/>
  <c r="Q70" i="68" s="1"/>
  <c r="Q71" i="68" s="1"/>
  <c r="P65" i="68"/>
  <c r="P70" i="68" s="1"/>
  <c r="P71" i="68" s="1"/>
  <c r="O65" i="68"/>
  <c r="O70" i="68" s="1"/>
  <c r="O71" i="68" s="1"/>
  <c r="N65" i="68"/>
  <c r="N70" i="68" s="1"/>
  <c r="N71" i="68" s="1"/>
  <c r="M65" i="68"/>
  <c r="M70" i="68" s="1"/>
  <c r="M71" i="68" s="1"/>
  <c r="L65" i="68"/>
  <c r="L70" i="68" s="1"/>
  <c r="L71" i="68" s="1"/>
  <c r="K65" i="68"/>
  <c r="K70" i="68" s="1"/>
  <c r="K71" i="68" s="1"/>
  <c r="J65" i="68"/>
  <c r="J70" i="68" s="1"/>
  <c r="J71" i="68" s="1"/>
  <c r="I65" i="68"/>
  <c r="I70" i="68" s="1"/>
  <c r="I71" i="68" s="1"/>
  <c r="H65" i="68"/>
  <c r="H70" i="68" s="1"/>
  <c r="H71" i="68" s="1"/>
  <c r="G65" i="68"/>
  <c r="G70" i="68" s="1"/>
  <c r="G71" i="68" s="1"/>
  <c r="F65" i="68"/>
  <c r="F70" i="68" s="1"/>
  <c r="F71" i="68" s="1"/>
  <c r="E65" i="68"/>
  <c r="E70" i="68" s="1"/>
  <c r="E71" i="68" s="1"/>
  <c r="D65" i="68"/>
  <c r="D70" i="68" s="1"/>
  <c r="D71" i="68" s="1"/>
  <c r="C65" i="68"/>
  <c r="C70" i="68" s="1"/>
  <c r="C71" i="68" s="1"/>
  <c r="B65" i="68"/>
  <c r="B70" i="68" s="1"/>
  <c r="B71" i="68" s="1"/>
  <c r="T64" i="68"/>
  <c r="T63" i="68"/>
  <c r="T62" i="68"/>
  <c r="T61" i="68"/>
  <c r="T60" i="68"/>
  <c r="T59" i="68"/>
  <c r="T58" i="68"/>
  <c r="Q50" i="68"/>
  <c r="P50" i="68"/>
  <c r="O50" i="68"/>
  <c r="N50" i="68"/>
  <c r="M50" i="68"/>
  <c r="L50" i="68"/>
  <c r="G50" i="68"/>
  <c r="F50" i="68"/>
  <c r="E50" i="68"/>
  <c r="D50" i="68"/>
  <c r="C50" i="68"/>
  <c r="B50" i="68"/>
  <c r="Q49" i="68"/>
  <c r="P49" i="68"/>
  <c r="O49" i="68"/>
  <c r="N49" i="68"/>
  <c r="M49" i="68"/>
  <c r="L49" i="68"/>
  <c r="G49" i="68"/>
  <c r="F49" i="68"/>
  <c r="E49" i="68"/>
  <c r="D49" i="68"/>
  <c r="C49" i="68"/>
  <c r="B49" i="68"/>
  <c r="R48" i="68"/>
  <c r="H48" i="68"/>
  <c r="Q46" i="68"/>
  <c r="Q51" i="68" s="1"/>
  <c r="Q52" i="68" s="1"/>
  <c r="P46" i="68"/>
  <c r="P51" i="68" s="1"/>
  <c r="P52" i="68" s="1"/>
  <c r="O46" i="68"/>
  <c r="O51" i="68" s="1"/>
  <c r="O52" i="68" s="1"/>
  <c r="N46" i="68"/>
  <c r="N51" i="68" s="1"/>
  <c r="N52" i="68" s="1"/>
  <c r="M46" i="68"/>
  <c r="M51" i="68" s="1"/>
  <c r="M52" i="68" s="1"/>
  <c r="L46" i="68"/>
  <c r="G46" i="68"/>
  <c r="G51" i="68" s="1"/>
  <c r="G52" i="68" s="1"/>
  <c r="F46" i="68"/>
  <c r="F51" i="68" s="1"/>
  <c r="F52" i="68" s="1"/>
  <c r="E46" i="68"/>
  <c r="E51" i="68" s="1"/>
  <c r="E52" i="68" s="1"/>
  <c r="D46" i="68"/>
  <c r="D51" i="68" s="1"/>
  <c r="D52" i="68" s="1"/>
  <c r="C46" i="68"/>
  <c r="B46" i="68"/>
  <c r="B51" i="68" s="1"/>
  <c r="B52" i="68" s="1"/>
  <c r="R45" i="68"/>
  <c r="H45" i="68"/>
  <c r="R44" i="68"/>
  <c r="H44" i="68"/>
  <c r="R43" i="68"/>
  <c r="H43" i="68"/>
  <c r="R42" i="68"/>
  <c r="H42" i="68"/>
  <c r="R41" i="68"/>
  <c r="H41" i="68"/>
  <c r="R40" i="68"/>
  <c r="H40" i="68"/>
  <c r="R39" i="68"/>
  <c r="H39" i="68"/>
  <c r="S29" i="68"/>
  <c r="R29" i="68"/>
  <c r="Q29" i="68"/>
  <c r="P29" i="68"/>
  <c r="O29" i="68"/>
  <c r="N29" i="68"/>
  <c r="M29" i="68"/>
  <c r="L29" i="68"/>
  <c r="K29" i="68"/>
  <c r="J29" i="68"/>
  <c r="I29" i="68"/>
  <c r="H29" i="68"/>
  <c r="G29" i="68"/>
  <c r="F29" i="68"/>
  <c r="E29" i="68"/>
  <c r="D29" i="68"/>
  <c r="C29" i="68"/>
  <c r="B29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T27" i="68"/>
  <c r="S25" i="68"/>
  <c r="S30" i="68" s="1"/>
  <c r="S31" i="68" s="1"/>
  <c r="R25" i="68"/>
  <c r="R30" i="68" s="1"/>
  <c r="R31" i="68" s="1"/>
  <c r="Q25" i="68"/>
  <c r="Q30" i="68" s="1"/>
  <c r="Q31" i="68" s="1"/>
  <c r="P25" i="68"/>
  <c r="P30" i="68" s="1"/>
  <c r="P31" i="68" s="1"/>
  <c r="O25" i="68"/>
  <c r="O30" i="68" s="1"/>
  <c r="O31" i="68" s="1"/>
  <c r="N25" i="68"/>
  <c r="N30" i="68" s="1"/>
  <c r="N31" i="68" s="1"/>
  <c r="M25" i="68"/>
  <c r="M30" i="68" s="1"/>
  <c r="M31" i="68" s="1"/>
  <c r="L25" i="68"/>
  <c r="L30" i="68" s="1"/>
  <c r="L31" i="68" s="1"/>
  <c r="K25" i="68"/>
  <c r="K30" i="68" s="1"/>
  <c r="K31" i="68" s="1"/>
  <c r="J25" i="68"/>
  <c r="J30" i="68" s="1"/>
  <c r="J31" i="68" s="1"/>
  <c r="I25" i="68"/>
  <c r="I30" i="68" s="1"/>
  <c r="I31" i="68" s="1"/>
  <c r="H25" i="68"/>
  <c r="H30" i="68" s="1"/>
  <c r="H31" i="68" s="1"/>
  <c r="G25" i="68"/>
  <c r="G30" i="68" s="1"/>
  <c r="G31" i="68" s="1"/>
  <c r="F25" i="68"/>
  <c r="F30" i="68" s="1"/>
  <c r="F31" i="68" s="1"/>
  <c r="E25" i="68"/>
  <c r="E30" i="68" s="1"/>
  <c r="E31" i="68" s="1"/>
  <c r="D25" i="68"/>
  <c r="D30" i="68" s="1"/>
  <c r="D31" i="68" s="1"/>
  <c r="C25" i="68"/>
  <c r="C30" i="68" s="1"/>
  <c r="C31" i="68" s="1"/>
  <c r="B25" i="68"/>
  <c r="B30" i="68" s="1"/>
  <c r="B31" i="68" s="1"/>
  <c r="T24" i="68"/>
  <c r="T23" i="68"/>
  <c r="T22" i="68"/>
  <c r="T21" i="68"/>
  <c r="T20" i="68"/>
  <c r="T19" i="68"/>
  <c r="T18" i="68"/>
  <c r="R46" i="68" l="1"/>
  <c r="R49" i="68" s="1"/>
  <c r="L51" i="68"/>
  <c r="L52" i="68" s="1"/>
  <c r="H46" i="68"/>
  <c r="H49" i="68" s="1"/>
  <c r="C51" i="68"/>
  <c r="C52" i="68" s="1"/>
  <c r="T65" i="68"/>
  <c r="T25" i="68"/>
  <c r="T27" i="67"/>
  <c r="R47" i="68" l="1"/>
  <c r="H47" i="68"/>
  <c r="T66" i="68"/>
  <c r="T68" i="68"/>
  <c r="T26" i="68"/>
  <c r="U27" i="68"/>
  <c r="S69" i="67"/>
  <c r="R69" i="67"/>
  <c r="Q69" i="67"/>
  <c r="P69" i="67"/>
  <c r="O69" i="67"/>
  <c r="N69" i="67"/>
  <c r="M69" i="67"/>
  <c r="L69" i="67"/>
  <c r="K69" i="67"/>
  <c r="J69" i="67"/>
  <c r="I69" i="67"/>
  <c r="H69" i="67"/>
  <c r="G69" i="67"/>
  <c r="F69" i="67"/>
  <c r="E69" i="67"/>
  <c r="D69" i="67"/>
  <c r="C69" i="67"/>
  <c r="B69" i="67"/>
  <c r="S68" i="67"/>
  <c r="R68" i="67"/>
  <c r="Q68" i="67"/>
  <c r="P68" i="67"/>
  <c r="O68" i="67"/>
  <c r="N68" i="67"/>
  <c r="M68" i="67"/>
  <c r="L68" i="67"/>
  <c r="K68" i="67"/>
  <c r="J68" i="67"/>
  <c r="I68" i="67"/>
  <c r="H68" i="67"/>
  <c r="G68" i="67"/>
  <c r="F68" i="67"/>
  <c r="E68" i="67"/>
  <c r="D68" i="67"/>
  <c r="C68" i="67"/>
  <c r="B68" i="67"/>
  <c r="T67" i="67"/>
  <c r="S65" i="67"/>
  <c r="S70" i="67" s="1"/>
  <c r="S71" i="67" s="1"/>
  <c r="R65" i="67"/>
  <c r="R70" i="67" s="1"/>
  <c r="R71" i="67" s="1"/>
  <c r="Q65" i="67"/>
  <c r="Q70" i="67" s="1"/>
  <c r="Q71" i="67" s="1"/>
  <c r="P65" i="67"/>
  <c r="P70" i="67" s="1"/>
  <c r="P71" i="67" s="1"/>
  <c r="O65" i="67"/>
  <c r="O70" i="67" s="1"/>
  <c r="O71" i="67" s="1"/>
  <c r="N65" i="67"/>
  <c r="N70" i="67" s="1"/>
  <c r="N71" i="67" s="1"/>
  <c r="M65" i="67"/>
  <c r="M70" i="67" s="1"/>
  <c r="M71" i="67" s="1"/>
  <c r="L65" i="67"/>
  <c r="L70" i="67" s="1"/>
  <c r="L71" i="67" s="1"/>
  <c r="K65" i="67"/>
  <c r="K70" i="67" s="1"/>
  <c r="K71" i="67" s="1"/>
  <c r="J65" i="67"/>
  <c r="J70" i="67" s="1"/>
  <c r="J71" i="67" s="1"/>
  <c r="I65" i="67"/>
  <c r="I70" i="67" s="1"/>
  <c r="I71" i="67" s="1"/>
  <c r="H65" i="67"/>
  <c r="H70" i="67" s="1"/>
  <c r="H71" i="67" s="1"/>
  <c r="G65" i="67"/>
  <c r="G70" i="67" s="1"/>
  <c r="G71" i="67" s="1"/>
  <c r="F65" i="67"/>
  <c r="F70" i="67" s="1"/>
  <c r="F71" i="67" s="1"/>
  <c r="E65" i="67"/>
  <c r="E70" i="67" s="1"/>
  <c r="E71" i="67" s="1"/>
  <c r="D65" i="67"/>
  <c r="D70" i="67" s="1"/>
  <c r="D71" i="67" s="1"/>
  <c r="C65" i="67"/>
  <c r="C70" i="67" s="1"/>
  <c r="C71" i="67" s="1"/>
  <c r="B65" i="67"/>
  <c r="B70" i="67" s="1"/>
  <c r="B71" i="67" s="1"/>
  <c r="T64" i="67"/>
  <c r="T63" i="67"/>
  <c r="T62" i="67"/>
  <c r="T61" i="67"/>
  <c r="T60" i="67"/>
  <c r="T59" i="67"/>
  <c r="T58" i="67"/>
  <c r="Q50" i="67"/>
  <c r="P50" i="67"/>
  <c r="O50" i="67"/>
  <c r="N50" i="67"/>
  <c r="M50" i="67"/>
  <c r="L50" i="67"/>
  <c r="G50" i="67"/>
  <c r="F50" i="67"/>
  <c r="E50" i="67"/>
  <c r="D50" i="67"/>
  <c r="C50" i="67"/>
  <c r="B50" i="67"/>
  <c r="Q49" i="67"/>
  <c r="P49" i="67"/>
  <c r="O49" i="67"/>
  <c r="N49" i="67"/>
  <c r="M49" i="67"/>
  <c r="L49" i="67"/>
  <c r="G49" i="67"/>
  <c r="F49" i="67"/>
  <c r="E49" i="67"/>
  <c r="D49" i="67"/>
  <c r="C49" i="67"/>
  <c r="B49" i="67"/>
  <c r="R48" i="67"/>
  <c r="H48" i="67"/>
  <c r="Q46" i="67"/>
  <c r="Q51" i="67" s="1"/>
  <c r="Q52" i="67" s="1"/>
  <c r="P46" i="67"/>
  <c r="P51" i="67" s="1"/>
  <c r="P52" i="67" s="1"/>
  <c r="O46" i="67"/>
  <c r="O51" i="67" s="1"/>
  <c r="O52" i="67" s="1"/>
  <c r="N46" i="67"/>
  <c r="N51" i="67" s="1"/>
  <c r="N52" i="67" s="1"/>
  <c r="M46" i="67"/>
  <c r="M51" i="67" s="1"/>
  <c r="M52" i="67" s="1"/>
  <c r="L46" i="67"/>
  <c r="G46" i="67"/>
  <c r="G51" i="67" s="1"/>
  <c r="G52" i="67" s="1"/>
  <c r="F46" i="67"/>
  <c r="F51" i="67" s="1"/>
  <c r="F52" i="67" s="1"/>
  <c r="E46" i="67"/>
  <c r="E51" i="67" s="1"/>
  <c r="E52" i="67" s="1"/>
  <c r="D46" i="67"/>
  <c r="D51" i="67" s="1"/>
  <c r="D52" i="67" s="1"/>
  <c r="C46" i="67"/>
  <c r="B46" i="67"/>
  <c r="B51" i="67" s="1"/>
  <c r="B52" i="67" s="1"/>
  <c r="R45" i="67"/>
  <c r="H45" i="67"/>
  <c r="R44" i="67"/>
  <c r="H44" i="67"/>
  <c r="R43" i="67"/>
  <c r="H43" i="67"/>
  <c r="R42" i="67"/>
  <c r="H42" i="67"/>
  <c r="R41" i="67"/>
  <c r="H41" i="67"/>
  <c r="R40" i="67"/>
  <c r="H40" i="67"/>
  <c r="R39" i="67"/>
  <c r="H39" i="67"/>
  <c r="S29" i="67"/>
  <c r="R29" i="67"/>
  <c r="Q29" i="67"/>
  <c r="P29" i="67"/>
  <c r="O29" i="67"/>
  <c r="N29" i="67"/>
  <c r="M29" i="67"/>
  <c r="L29" i="67"/>
  <c r="K29" i="67"/>
  <c r="J29" i="67"/>
  <c r="I29" i="67"/>
  <c r="H29" i="67"/>
  <c r="G29" i="67"/>
  <c r="F29" i="67"/>
  <c r="E29" i="67"/>
  <c r="D29" i="67"/>
  <c r="C29" i="67"/>
  <c r="B29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S25" i="67"/>
  <c r="S30" i="67" s="1"/>
  <c r="S31" i="67" s="1"/>
  <c r="R25" i="67"/>
  <c r="R30" i="67" s="1"/>
  <c r="R31" i="67" s="1"/>
  <c r="Q25" i="67"/>
  <c r="Q30" i="67" s="1"/>
  <c r="Q31" i="67" s="1"/>
  <c r="P25" i="67"/>
  <c r="P30" i="67" s="1"/>
  <c r="P31" i="67" s="1"/>
  <c r="O25" i="67"/>
  <c r="O30" i="67" s="1"/>
  <c r="O31" i="67" s="1"/>
  <c r="N25" i="67"/>
  <c r="N30" i="67" s="1"/>
  <c r="N31" i="67" s="1"/>
  <c r="M25" i="67"/>
  <c r="M30" i="67" s="1"/>
  <c r="M31" i="67" s="1"/>
  <c r="L25" i="67"/>
  <c r="L30" i="67" s="1"/>
  <c r="L31" i="67" s="1"/>
  <c r="K25" i="67"/>
  <c r="K30" i="67" s="1"/>
  <c r="K31" i="67" s="1"/>
  <c r="J25" i="67"/>
  <c r="J30" i="67" s="1"/>
  <c r="J31" i="67" s="1"/>
  <c r="I25" i="67"/>
  <c r="I30" i="67" s="1"/>
  <c r="I31" i="67" s="1"/>
  <c r="H25" i="67"/>
  <c r="H30" i="67" s="1"/>
  <c r="H31" i="67" s="1"/>
  <c r="G25" i="67"/>
  <c r="G30" i="67" s="1"/>
  <c r="G31" i="67" s="1"/>
  <c r="F25" i="67"/>
  <c r="F30" i="67" s="1"/>
  <c r="F31" i="67" s="1"/>
  <c r="E25" i="67"/>
  <c r="E30" i="67" s="1"/>
  <c r="E31" i="67" s="1"/>
  <c r="D25" i="67"/>
  <c r="D30" i="67" s="1"/>
  <c r="D31" i="67" s="1"/>
  <c r="C25" i="67"/>
  <c r="C30" i="67" s="1"/>
  <c r="C31" i="67" s="1"/>
  <c r="B25" i="67"/>
  <c r="B30" i="67" s="1"/>
  <c r="B31" i="67" s="1"/>
  <c r="T24" i="67"/>
  <c r="T23" i="67"/>
  <c r="T22" i="67"/>
  <c r="T21" i="67"/>
  <c r="T20" i="67"/>
  <c r="T19" i="67"/>
  <c r="T18" i="67"/>
  <c r="H46" i="67" l="1"/>
  <c r="H49" i="67" s="1"/>
  <c r="R46" i="67"/>
  <c r="R47" i="67" s="1"/>
  <c r="L51" i="67"/>
  <c r="L52" i="67" s="1"/>
  <c r="T25" i="67"/>
  <c r="C51" i="67"/>
  <c r="C52" i="67" s="1"/>
  <c r="T65" i="67"/>
  <c r="H47" i="67" l="1"/>
  <c r="R49" i="67"/>
  <c r="T66" i="67"/>
  <c r="T68" i="67"/>
  <c r="T26" i="67"/>
  <c r="U27" i="67"/>
  <c r="B49" i="66"/>
  <c r="C49" i="66"/>
  <c r="D49" i="66"/>
  <c r="E49" i="66"/>
  <c r="F49" i="66"/>
  <c r="G49" i="66"/>
  <c r="S69" i="66"/>
  <c r="R69" i="66"/>
  <c r="Q69" i="66"/>
  <c r="P69" i="66"/>
  <c r="O69" i="66"/>
  <c r="N69" i="66"/>
  <c r="M69" i="66"/>
  <c r="L69" i="66"/>
  <c r="K69" i="66"/>
  <c r="J69" i="66"/>
  <c r="I69" i="66"/>
  <c r="H69" i="66"/>
  <c r="G69" i="66"/>
  <c r="F69" i="66"/>
  <c r="E69" i="66"/>
  <c r="D69" i="66"/>
  <c r="C69" i="66"/>
  <c r="B69" i="66"/>
  <c r="S68" i="66"/>
  <c r="R68" i="66"/>
  <c r="Q68" i="66"/>
  <c r="P68" i="66"/>
  <c r="O68" i="66"/>
  <c r="N68" i="66"/>
  <c r="M68" i="66"/>
  <c r="L68" i="66"/>
  <c r="K68" i="66"/>
  <c r="J68" i="66"/>
  <c r="I68" i="66"/>
  <c r="H68" i="66"/>
  <c r="G68" i="66"/>
  <c r="F68" i="66"/>
  <c r="E68" i="66"/>
  <c r="D68" i="66"/>
  <c r="C68" i="66"/>
  <c r="B68" i="66"/>
  <c r="T67" i="66"/>
  <c r="S65" i="66"/>
  <c r="S70" i="66" s="1"/>
  <c r="S71" i="66" s="1"/>
  <c r="R65" i="66"/>
  <c r="R70" i="66" s="1"/>
  <c r="R71" i="66" s="1"/>
  <c r="Q65" i="66"/>
  <c r="Q70" i="66" s="1"/>
  <c r="Q71" i="66" s="1"/>
  <c r="P65" i="66"/>
  <c r="P70" i="66" s="1"/>
  <c r="P71" i="66" s="1"/>
  <c r="O65" i="66"/>
  <c r="O70" i="66" s="1"/>
  <c r="O71" i="66" s="1"/>
  <c r="N65" i="66"/>
  <c r="N70" i="66" s="1"/>
  <c r="N71" i="66" s="1"/>
  <c r="M65" i="66"/>
  <c r="M70" i="66" s="1"/>
  <c r="M71" i="66" s="1"/>
  <c r="L65" i="66"/>
  <c r="L70" i="66" s="1"/>
  <c r="L71" i="66" s="1"/>
  <c r="K65" i="66"/>
  <c r="K70" i="66" s="1"/>
  <c r="K71" i="66" s="1"/>
  <c r="J65" i="66"/>
  <c r="J70" i="66" s="1"/>
  <c r="J71" i="66" s="1"/>
  <c r="I65" i="66"/>
  <c r="I70" i="66" s="1"/>
  <c r="I71" i="66" s="1"/>
  <c r="H65" i="66"/>
  <c r="H70" i="66" s="1"/>
  <c r="H71" i="66" s="1"/>
  <c r="G65" i="66"/>
  <c r="G70" i="66" s="1"/>
  <c r="G71" i="66" s="1"/>
  <c r="F65" i="66"/>
  <c r="F70" i="66" s="1"/>
  <c r="F71" i="66" s="1"/>
  <c r="E65" i="66"/>
  <c r="E70" i="66" s="1"/>
  <c r="E71" i="66" s="1"/>
  <c r="D65" i="66"/>
  <c r="D70" i="66" s="1"/>
  <c r="D71" i="66" s="1"/>
  <c r="C65" i="66"/>
  <c r="C70" i="66" s="1"/>
  <c r="C71" i="66" s="1"/>
  <c r="B65" i="66"/>
  <c r="B70" i="66" s="1"/>
  <c r="B71" i="66" s="1"/>
  <c r="T64" i="66"/>
  <c r="T63" i="66"/>
  <c r="T62" i="66"/>
  <c r="T61" i="66"/>
  <c r="T60" i="66"/>
  <c r="T59" i="66"/>
  <c r="T58" i="66"/>
  <c r="Q50" i="66"/>
  <c r="P50" i="66"/>
  <c r="O50" i="66"/>
  <c r="N50" i="66"/>
  <c r="M50" i="66"/>
  <c r="L50" i="66"/>
  <c r="G50" i="66"/>
  <c r="F50" i="66"/>
  <c r="E50" i="66"/>
  <c r="D50" i="66"/>
  <c r="C50" i="66"/>
  <c r="B50" i="66"/>
  <c r="Q49" i="66"/>
  <c r="P49" i="66"/>
  <c r="O49" i="66"/>
  <c r="N49" i="66"/>
  <c r="M49" i="66"/>
  <c r="L49" i="66"/>
  <c r="R48" i="66"/>
  <c r="H48" i="66"/>
  <c r="Q46" i="66"/>
  <c r="Q51" i="66" s="1"/>
  <c r="Q52" i="66" s="1"/>
  <c r="P46" i="66"/>
  <c r="P51" i="66" s="1"/>
  <c r="P52" i="66" s="1"/>
  <c r="O46" i="66"/>
  <c r="O51" i="66" s="1"/>
  <c r="O52" i="66" s="1"/>
  <c r="N46" i="66"/>
  <c r="M46" i="66"/>
  <c r="M51" i="66" s="1"/>
  <c r="M52" i="66" s="1"/>
  <c r="L46" i="66"/>
  <c r="L51" i="66" s="1"/>
  <c r="L52" i="66" s="1"/>
  <c r="G46" i="66"/>
  <c r="G51" i="66" s="1"/>
  <c r="G52" i="66" s="1"/>
  <c r="F46" i="66"/>
  <c r="F51" i="66" s="1"/>
  <c r="F52" i="66" s="1"/>
  <c r="E46" i="66"/>
  <c r="E51" i="66" s="1"/>
  <c r="E52" i="66" s="1"/>
  <c r="D46" i="66"/>
  <c r="D51" i="66" s="1"/>
  <c r="D52" i="66" s="1"/>
  <c r="C46" i="66"/>
  <c r="B46" i="66"/>
  <c r="B51" i="66" s="1"/>
  <c r="B52" i="66" s="1"/>
  <c r="R45" i="66"/>
  <c r="H45" i="66"/>
  <c r="R44" i="66"/>
  <c r="H44" i="66"/>
  <c r="R43" i="66"/>
  <c r="H43" i="66"/>
  <c r="R42" i="66"/>
  <c r="H42" i="66"/>
  <c r="R41" i="66"/>
  <c r="H41" i="66"/>
  <c r="R40" i="66"/>
  <c r="H40" i="66"/>
  <c r="R39" i="66"/>
  <c r="H39" i="66"/>
  <c r="S29" i="66"/>
  <c r="R29" i="66"/>
  <c r="Q29" i="66"/>
  <c r="P29" i="66"/>
  <c r="O29" i="66"/>
  <c r="N29" i="66"/>
  <c r="M29" i="66"/>
  <c r="L29" i="66"/>
  <c r="K29" i="66"/>
  <c r="J29" i="66"/>
  <c r="I29" i="66"/>
  <c r="H29" i="66"/>
  <c r="G29" i="66"/>
  <c r="F29" i="66"/>
  <c r="E29" i="66"/>
  <c r="D29" i="66"/>
  <c r="C29" i="66"/>
  <c r="B29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S25" i="66"/>
  <c r="S30" i="66" s="1"/>
  <c r="S31" i="66" s="1"/>
  <c r="R25" i="66"/>
  <c r="R30" i="66" s="1"/>
  <c r="R31" i="66" s="1"/>
  <c r="Q25" i="66"/>
  <c r="Q30" i="66" s="1"/>
  <c r="Q31" i="66" s="1"/>
  <c r="P25" i="66"/>
  <c r="P30" i="66" s="1"/>
  <c r="P31" i="66" s="1"/>
  <c r="O25" i="66"/>
  <c r="O30" i="66" s="1"/>
  <c r="O31" i="66" s="1"/>
  <c r="N25" i="66"/>
  <c r="N30" i="66" s="1"/>
  <c r="N31" i="66" s="1"/>
  <c r="M25" i="66"/>
  <c r="M30" i="66" s="1"/>
  <c r="M31" i="66" s="1"/>
  <c r="L25" i="66"/>
  <c r="L30" i="66" s="1"/>
  <c r="L31" i="66" s="1"/>
  <c r="K25" i="66"/>
  <c r="K30" i="66" s="1"/>
  <c r="K31" i="66" s="1"/>
  <c r="J25" i="66"/>
  <c r="J30" i="66" s="1"/>
  <c r="J31" i="66" s="1"/>
  <c r="I25" i="66"/>
  <c r="I30" i="66" s="1"/>
  <c r="I31" i="66" s="1"/>
  <c r="H25" i="66"/>
  <c r="H30" i="66" s="1"/>
  <c r="H31" i="66" s="1"/>
  <c r="G25" i="66"/>
  <c r="G30" i="66" s="1"/>
  <c r="G31" i="66" s="1"/>
  <c r="F25" i="66"/>
  <c r="F30" i="66" s="1"/>
  <c r="F31" i="66" s="1"/>
  <c r="E25" i="66"/>
  <c r="E30" i="66" s="1"/>
  <c r="E31" i="66" s="1"/>
  <c r="D25" i="66"/>
  <c r="D30" i="66" s="1"/>
  <c r="D31" i="66" s="1"/>
  <c r="C25" i="66"/>
  <c r="C30" i="66" s="1"/>
  <c r="C31" i="66" s="1"/>
  <c r="B25" i="66"/>
  <c r="B30" i="66" s="1"/>
  <c r="B31" i="66" s="1"/>
  <c r="T24" i="66"/>
  <c r="T23" i="66"/>
  <c r="T22" i="66"/>
  <c r="T21" i="66"/>
  <c r="T20" i="66"/>
  <c r="T19" i="66"/>
  <c r="T18" i="66"/>
  <c r="R46" i="66" l="1"/>
  <c r="R47" i="66" s="1"/>
  <c r="H46" i="66"/>
  <c r="H49" i="66" s="1"/>
  <c r="N51" i="66"/>
  <c r="N52" i="66" s="1"/>
  <c r="T65" i="66"/>
  <c r="C51" i="66"/>
  <c r="C52" i="66" s="1"/>
  <c r="T25" i="66"/>
  <c r="T12" i="2"/>
  <c r="T13" i="2"/>
  <c r="T14" i="2"/>
  <c r="T15" i="2"/>
  <c r="T16" i="2"/>
  <c r="T17" i="2"/>
  <c r="T11" i="2"/>
  <c r="H24" i="2"/>
  <c r="T18" i="2" l="1"/>
  <c r="R49" i="66"/>
  <c r="H47" i="66"/>
  <c r="T68" i="66"/>
  <c r="T66" i="66"/>
  <c r="T26" i="66"/>
  <c r="U27" i="66"/>
  <c r="S69" i="65"/>
  <c r="R69" i="65"/>
  <c r="Q69" i="65"/>
  <c r="P69" i="65"/>
  <c r="O69" i="65"/>
  <c r="N69" i="65"/>
  <c r="M69" i="65"/>
  <c r="L69" i="65"/>
  <c r="K69" i="65"/>
  <c r="J69" i="65"/>
  <c r="I69" i="65"/>
  <c r="H69" i="65"/>
  <c r="G69" i="65"/>
  <c r="F69" i="65"/>
  <c r="E69" i="65"/>
  <c r="D69" i="65"/>
  <c r="C69" i="65"/>
  <c r="B69" i="65"/>
  <c r="S68" i="65"/>
  <c r="R68" i="65"/>
  <c r="Q68" i="65"/>
  <c r="P68" i="65"/>
  <c r="O68" i="65"/>
  <c r="N68" i="65"/>
  <c r="M68" i="65"/>
  <c r="L68" i="65"/>
  <c r="K68" i="65"/>
  <c r="J68" i="65"/>
  <c r="I68" i="65"/>
  <c r="H68" i="65"/>
  <c r="G68" i="65"/>
  <c r="F68" i="65"/>
  <c r="E68" i="65"/>
  <c r="D68" i="65"/>
  <c r="C68" i="65"/>
  <c r="B68" i="65"/>
  <c r="T67" i="65"/>
  <c r="S65" i="65"/>
  <c r="S70" i="65" s="1"/>
  <c r="S71" i="65" s="1"/>
  <c r="R65" i="65"/>
  <c r="R70" i="65" s="1"/>
  <c r="R71" i="65" s="1"/>
  <c r="Q65" i="65"/>
  <c r="Q70" i="65" s="1"/>
  <c r="Q71" i="65" s="1"/>
  <c r="P65" i="65"/>
  <c r="P70" i="65" s="1"/>
  <c r="P71" i="65" s="1"/>
  <c r="O65" i="65"/>
  <c r="O70" i="65" s="1"/>
  <c r="O71" i="65" s="1"/>
  <c r="N65" i="65"/>
  <c r="N70" i="65" s="1"/>
  <c r="N71" i="65" s="1"/>
  <c r="M65" i="65"/>
  <c r="M70" i="65" s="1"/>
  <c r="M71" i="65" s="1"/>
  <c r="L65" i="65"/>
  <c r="L70" i="65" s="1"/>
  <c r="L71" i="65" s="1"/>
  <c r="K65" i="65"/>
  <c r="K70" i="65" s="1"/>
  <c r="K71" i="65" s="1"/>
  <c r="J65" i="65"/>
  <c r="J70" i="65" s="1"/>
  <c r="J71" i="65" s="1"/>
  <c r="I65" i="65"/>
  <c r="I70" i="65" s="1"/>
  <c r="I71" i="65" s="1"/>
  <c r="H65" i="65"/>
  <c r="H70" i="65" s="1"/>
  <c r="H71" i="65" s="1"/>
  <c r="G65" i="65"/>
  <c r="G70" i="65" s="1"/>
  <c r="G71" i="65" s="1"/>
  <c r="F65" i="65"/>
  <c r="F70" i="65" s="1"/>
  <c r="F71" i="65" s="1"/>
  <c r="E65" i="65"/>
  <c r="E70" i="65" s="1"/>
  <c r="E71" i="65" s="1"/>
  <c r="D65" i="65"/>
  <c r="C65" i="65"/>
  <c r="C70" i="65" s="1"/>
  <c r="C71" i="65" s="1"/>
  <c r="B65" i="65"/>
  <c r="B70" i="65" s="1"/>
  <c r="B71" i="65" s="1"/>
  <c r="T64" i="65"/>
  <c r="T63" i="65"/>
  <c r="T62" i="65"/>
  <c r="T61" i="65"/>
  <c r="T60" i="65"/>
  <c r="T59" i="65"/>
  <c r="T58" i="65"/>
  <c r="Q50" i="65"/>
  <c r="P50" i="65"/>
  <c r="O50" i="65"/>
  <c r="N50" i="65"/>
  <c r="M50" i="65"/>
  <c r="L50" i="65"/>
  <c r="G50" i="65"/>
  <c r="F50" i="65"/>
  <c r="E50" i="65"/>
  <c r="D50" i="65"/>
  <c r="C50" i="65"/>
  <c r="B50" i="65"/>
  <c r="Q49" i="65"/>
  <c r="P49" i="65"/>
  <c r="O49" i="65"/>
  <c r="N49" i="65"/>
  <c r="M49" i="65"/>
  <c r="L49" i="65"/>
  <c r="G49" i="65"/>
  <c r="F49" i="65"/>
  <c r="E49" i="65"/>
  <c r="D49" i="65"/>
  <c r="C49" i="65"/>
  <c r="B49" i="65"/>
  <c r="R48" i="65"/>
  <c r="H48" i="65"/>
  <c r="Q46" i="65"/>
  <c r="Q51" i="65" s="1"/>
  <c r="Q52" i="65" s="1"/>
  <c r="P46" i="65"/>
  <c r="P51" i="65" s="1"/>
  <c r="P52" i="65" s="1"/>
  <c r="O46" i="65"/>
  <c r="O51" i="65" s="1"/>
  <c r="O52" i="65" s="1"/>
  <c r="N46" i="65"/>
  <c r="M46" i="65"/>
  <c r="M51" i="65" s="1"/>
  <c r="M52" i="65" s="1"/>
  <c r="L46" i="65"/>
  <c r="L51" i="65" s="1"/>
  <c r="L52" i="65" s="1"/>
  <c r="G46" i="65"/>
  <c r="G51" i="65" s="1"/>
  <c r="G52" i="65" s="1"/>
  <c r="F46" i="65"/>
  <c r="F51" i="65" s="1"/>
  <c r="F52" i="65" s="1"/>
  <c r="E46" i="65"/>
  <c r="E51" i="65" s="1"/>
  <c r="E52" i="65" s="1"/>
  <c r="D46" i="65"/>
  <c r="D51" i="65" s="1"/>
  <c r="D52" i="65" s="1"/>
  <c r="C46" i="65"/>
  <c r="C51" i="65" s="1"/>
  <c r="C52" i="65" s="1"/>
  <c r="B46" i="65"/>
  <c r="B51" i="65" s="1"/>
  <c r="B52" i="65" s="1"/>
  <c r="R45" i="65"/>
  <c r="H45" i="65"/>
  <c r="R44" i="65"/>
  <c r="H44" i="65"/>
  <c r="R43" i="65"/>
  <c r="H43" i="65"/>
  <c r="R42" i="65"/>
  <c r="H42" i="65"/>
  <c r="R41" i="65"/>
  <c r="H41" i="65"/>
  <c r="R40" i="65"/>
  <c r="H40" i="65"/>
  <c r="R39" i="65"/>
  <c r="H39" i="65"/>
  <c r="S29" i="65"/>
  <c r="R29" i="65"/>
  <c r="Q29" i="65"/>
  <c r="P29" i="65"/>
  <c r="O29" i="65"/>
  <c r="N29" i="65"/>
  <c r="M29" i="65"/>
  <c r="L29" i="65"/>
  <c r="K29" i="65"/>
  <c r="J29" i="65"/>
  <c r="I29" i="65"/>
  <c r="H29" i="65"/>
  <c r="G29" i="65"/>
  <c r="F29" i="65"/>
  <c r="E29" i="65"/>
  <c r="D29" i="65"/>
  <c r="C29" i="65"/>
  <c r="B29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T27" i="65"/>
  <c r="S25" i="65"/>
  <c r="S30" i="65" s="1"/>
  <c r="S31" i="65" s="1"/>
  <c r="R25" i="65"/>
  <c r="R30" i="65" s="1"/>
  <c r="R31" i="65" s="1"/>
  <c r="Q25" i="65"/>
  <c r="Q30" i="65" s="1"/>
  <c r="Q31" i="65" s="1"/>
  <c r="P25" i="65"/>
  <c r="P30" i="65" s="1"/>
  <c r="P31" i="65" s="1"/>
  <c r="O25" i="65"/>
  <c r="O30" i="65" s="1"/>
  <c r="O31" i="65" s="1"/>
  <c r="N25" i="65"/>
  <c r="N30" i="65" s="1"/>
  <c r="N31" i="65" s="1"/>
  <c r="M25" i="65"/>
  <c r="M30" i="65" s="1"/>
  <c r="M31" i="65" s="1"/>
  <c r="L25" i="65"/>
  <c r="L30" i="65" s="1"/>
  <c r="L31" i="65" s="1"/>
  <c r="K25" i="65"/>
  <c r="K30" i="65" s="1"/>
  <c r="K31" i="65" s="1"/>
  <c r="J25" i="65"/>
  <c r="J30" i="65" s="1"/>
  <c r="J31" i="65" s="1"/>
  <c r="I25" i="65"/>
  <c r="I30" i="65" s="1"/>
  <c r="I31" i="65" s="1"/>
  <c r="H25" i="65"/>
  <c r="H30" i="65" s="1"/>
  <c r="H31" i="65" s="1"/>
  <c r="G25" i="65"/>
  <c r="G30" i="65" s="1"/>
  <c r="G31" i="65" s="1"/>
  <c r="F25" i="65"/>
  <c r="F30" i="65" s="1"/>
  <c r="F31" i="65" s="1"/>
  <c r="E25" i="65"/>
  <c r="E30" i="65" s="1"/>
  <c r="E31" i="65" s="1"/>
  <c r="D25" i="65"/>
  <c r="D30" i="65" s="1"/>
  <c r="D31" i="65" s="1"/>
  <c r="C25" i="65"/>
  <c r="C30" i="65" s="1"/>
  <c r="C31" i="65" s="1"/>
  <c r="B25" i="65"/>
  <c r="B30" i="65" s="1"/>
  <c r="B31" i="65" s="1"/>
  <c r="T24" i="65"/>
  <c r="T23" i="65"/>
  <c r="T22" i="65"/>
  <c r="T21" i="65"/>
  <c r="T20" i="65"/>
  <c r="T19" i="65"/>
  <c r="T18" i="65"/>
  <c r="T65" i="65" l="1"/>
  <c r="T68" i="65" s="1"/>
  <c r="R46" i="65"/>
  <c r="R49" i="65" s="1"/>
  <c r="D70" i="65"/>
  <c r="D71" i="65" s="1"/>
  <c r="N51" i="65"/>
  <c r="N52" i="65" s="1"/>
  <c r="H46" i="65"/>
  <c r="T25" i="65"/>
  <c r="T45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T43" i="2"/>
  <c r="T42" i="2"/>
  <c r="T41" i="2"/>
  <c r="T40" i="2"/>
  <c r="T39" i="2"/>
  <c r="T38" i="2"/>
  <c r="T37" i="2"/>
  <c r="T32" i="2"/>
  <c r="S31" i="2"/>
  <c r="R31" i="2"/>
  <c r="Q31" i="2"/>
  <c r="P31" i="2"/>
  <c r="O31" i="2"/>
  <c r="N31" i="2"/>
  <c r="T30" i="2"/>
  <c r="T29" i="2"/>
  <c r="T28" i="2"/>
  <c r="T27" i="2"/>
  <c r="T26" i="2"/>
  <c r="T25" i="2"/>
  <c r="T24" i="2"/>
  <c r="G31" i="2"/>
  <c r="F31" i="2"/>
  <c r="E31" i="2"/>
  <c r="D31" i="2"/>
  <c r="C31" i="2"/>
  <c r="B31" i="2"/>
  <c r="H30" i="2"/>
  <c r="H29" i="2"/>
  <c r="H28" i="2"/>
  <c r="H27" i="2"/>
  <c r="H26" i="2"/>
  <c r="H25" i="2"/>
  <c r="B28" i="64"/>
  <c r="C28" i="64"/>
  <c r="D28" i="64"/>
  <c r="E28" i="64"/>
  <c r="F28" i="64"/>
  <c r="G28" i="64"/>
  <c r="B29" i="64"/>
  <c r="C29" i="64"/>
  <c r="D29" i="64"/>
  <c r="E29" i="64"/>
  <c r="F29" i="64"/>
  <c r="G29" i="64"/>
  <c r="O49" i="64"/>
  <c r="T66" i="65" l="1"/>
  <c r="R47" i="65"/>
  <c r="T26" i="65"/>
  <c r="U27" i="65"/>
  <c r="H49" i="65"/>
  <c r="H47" i="65"/>
  <c r="H31" i="2"/>
  <c r="T44" i="2"/>
  <c r="T31" i="2"/>
  <c r="S69" i="64"/>
  <c r="R69" i="64"/>
  <c r="Q69" i="64"/>
  <c r="P69" i="64"/>
  <c r="O69" i="64"/>
  <c r="N69" i="64"/>
  <c r="M69" i="64"/>
  <c r="L69" i="64"/>
  <c r="K69" i="64"/>
  <c r="J69" i="64"/>
  <c r="I69" i="64"/>
  <c r="H69" i="64"/>
  <c r="G69" i="64"/>
  <c r="F69" i="64"/>
  <c r="E69" i="64"/>
  <c r="D69" i="64"/>
  <c r="C69" i="64"/>
  <c r="B69" i="64"/>
  <c r="S68" i="64"/>
  <c r="R68" i="64"/>
  <c r="Q68" i="64"/>
  <c r="P68" i="64"/>
  <c r="O68" i="64"/>
  <c r="N68" i="64"/>
  <c r="M68" i="64"/>
  <c r="L68" i="64"/>
  <c r="K68" i="64"/>
  <c r="J68" i="64"/>
  <c r="I68" i="64"/>
  <c r="H68" i="64"/>
  <c r="G68" i="64"/>
  <c r="F68" i="64"/>
  <c r="E68" i="64"/>
  <c r="D68" i="64"/>
  <c r="C68" i="64"/>
  <c r="B68" i="64"/>
  <c r="T67" i="64"/>
  <c r="S65" i="64"/>
  <c r="S70" i="64" s="1"/>
  <c r="R65" i="64"/>
  <c r="R70" i="64" s="1"/>
  <c r="Q65" i="64"/>
  <c r="Q70" i="64" s="1"/>
  <c r="P65" i="64"/>
  <c r="P70" i="64" s="1"/>
  <c r="O65" i="64"/>
  <c r="O70" i="64" s="1"/>
  <c r="N65" i="64"/>
  <c r="N70" i="64" s="1"/>
  <c r="M65" i="64"/>
  <c r="M70" i="64" s="1"/>
  <c r="L65" i="64"/>
  <c r="L70" i="64" s="1"/>
  <c r="K65" i="64"/>
  <c r="K70" i="64" s="1"/>
  <c r="J65" i="64"/>
  <c r="J70" i="64" s="1"/>
  <c r="I65" i="64"/>
  <c r="I70" i="64" s="1"/>
  <c r="H65" i="64"/>
  <c r="H70" i="64" s="1"/>
  <c r="G65" i="64"/>
  <c r="G70" i="64" s="1"/>
  <c r="F65" i="64"/>
  <c r="F70" i="64" s="1"/>
  <c r="E65" i="64"/>
  <c r="E70" i="64" s="1"/>
  <c r="D65" i="64"/>
  <c r="D70" i="64" s="1"/>
  <c r="C65" i="64"/>
  <c r="C70" i="64" s="1"/>
  <c r="B65" i="64"/>
  <c r="B70" i="64" s="1"/>
  <c r="T64" i="64"/>
  <c r="T63" i="64"/>
  <c r="T62" i="64"/>
  <c r="T61" i="64"/>
  <c r="T60" i="64"/>
  <c r="T59" i="64"/>
  <c r="T58" i="64"/>
  <c r="Q50" i="64"/>
  <c r="P50" i="64"/>
  <c r="O50" i="64"/>
  <c r="N50" i="64"/>
  <c r="M50" i="64"/>
  <c r="L50" i="64"/>
  <c r="G50" i="64"/>
  <c r="F50" i="64"/>
  <c r="E50" i="64"/>
  <c r="D50" i="64"/>
  <c r="C50" i="64"/>
  <c r="B50" i="64"/>
  <c r="Q49" i="64"/>
  <c r="P49" i="64"/>
  <c r="N49" i="64"/>
  <c r="M49" i="64"/>
  <c r="L49" i="64"/>
  <c r="G49" i="64"/>
  <c r="F49" i="64"/>
  <c r="E49" i="64"/>
  <c r="D49" i="64"/>
  <c r="C49" i="64"/>
  <c r="B49" i="64"/>
  <c r="R48" i="64"/>
  <c r="H48" i="64"/>
  <c r="Q46" i="64"/>
  <c r="Q51" i="64" s="1"/>
  <c r="P46" i="64"/>
  <c r="P51" i="64" s="1"/>
  <c r="O46" i="64"/>
  <c r="O51" i="64" s="1"/>
  <c r="N46" i="64"/>
  <c r="M46" i="64"/>
  <c r="M51" i="64" s="1"/>
  <c r="L46" i="64"/>
  <c r="L51" i="64" s="1"/>
  <c r="G46" i="64"/>
  <c r="G51" i="64" s="1"/>
  <c r="F46" i="64"/>
  <c r="F51" i="64" s="1"/>
  <c r="E46" i="64"/>
  <c r="E51" i="64" s="1"/>
  <c r="D46" i="64"/>
  <c r="D51" i="64" s="1"/>
  <c r="C46" i="64"/>
  <c r="B46" i="64"/>
  <c r="B51" i="64" s="1"/>
  <c r="R45" i="64"/>
  <c r="H45" i="64"/>
  <c r="R44" i="64"/>
  <c r="H44" i="64"/>
  <c r="R43" i="64"/>
  <c r="H43" i="64"/>
  <c r="R42" i="64"/>
  <c r="H42" i="64"/>
  <c r="R41" i="64"/>
  <c r="H41" i="64"/>
  <c r="R40" i="64"/>
  <c r="H40" i="64"/>
  <c r="R39" i="64"/>
  <c r="H39" i="64"/>
  <c r="S29" i="64"/>
  <c r="R29" i="64"/>
  <c r="Q29" i="64"/>
  <c r="P29" i="64"/>
  <c r="O29" i="64"/>
  <c r="N29" i="64"/>
  <c r="M29" i="64"/>
  <c r="L29" i="64"/>
  <c r="K29" i="64"/>
  <c r="J29" i="64"/>
  <c r="I29" i="64"/>
  <c r="H29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T27" i="64"/>
  <c r="S25" i="64"/>
  <c r="S30" i="64" s="1"/>
  <c r="R25" i="64"/>
  <c r="R30" i="64" s="1"/>
  <c r="Q25" i="64"/>
  <c r="Q30" i="64" s="1"/>
  <c r="P25" i="64"/>
  <c r="P30" i="64" s="1"/>
  <c r="O25" i="64"/>
  <c r="O30" i="64" s="1"/>
  <c r="N25" i="64"/>
  <c r="N30" i="64" s="1"/>
  <c r="M25" i="64"/>
  <c r="M30" i="64" s="1"/>
  <c r="L25" i="64"/>
  <c r="L30" i="64" s="1"/>
  <c r="K25" i="64"/>
  <c r="K30" i="64" s="1"/>
  <c r="J25" i="64"/>
  <c r="J30" i="64" s="1"/>
  <c r="I25" i="64"/>
  <c r="I30" i="64" s="1"/>
  <c r="H25" i="64"/>
  <c r="H30" i="64" s="1"/>
  <c r="G25" i="64"/>
  <c r="G30" i="64" s="1"/>
  <c r="F25" i="64"/>
  <c r="F30" i="64" s="1"/>
  <c r="E25" i="64"/>
  <c r="E30" i="64" s="1"/>
  <c r="D25" i="64"/>
  <c r="D30" i="64" s="1"/>
  <c r="C25" i="64"/>
  <c r="C30" i="64" s="1"/>
  <c r="B25" i="64"/>
  <c r="B30" i="64" s="1"/>
  <c r="T24" i="64"/>
  <c r="T23" i="64"/>
  <c r="T22" i="64"/>
  <c r="T21" i="64"/>
  <c r="T20" i="64"/>
  <c r="T19" i="64"/>
  <c r="T18" i="64"/>
  <c r="H46" i="64" l="1"/>
  <c r="H49" i="64" s="1"/>
  <c r="R46" i="64"/>
  <c r="R47" i="64" s="1"/>
  <c r="T65" i="64"/>
  <c r="N51" i="64"/>
  <c r="C51" i="64"/>
  <c r="T25" i="64"/>
  <c r="H47" i="64" l="1"/>
  <c r="R49" i="64"/>
  <c r="T26" i="64"/>
  <c r="U27" i="64"/>
  <c r="T68" i="64"/>
  <c r="T66" i="64"/>
  <c r="S69" i="62" l="1"/>
  <c r="R69" i="62"/>
  <c r="Q69" i="62"/>
  <c r="P69" i="62"/>
  <c r="O69" i="62"/>
  <c r="N69" i="62"/>
  <c r="M69" i="62"/>
  <c r="L69" i="62"/>
  <c r="K69" i="62"/>
  <c r="J69" i="62"/>
  <c r="I69" i="62"/>
  <c r="H69" i="62"/>
  <c r="G69" i="62"/>
  <c r="F69" i="62"/>
  <c r="E69" i="62"/>
  <c r="D69" i="62"/>
  <c r="C69" i="62"/>
  <c r="B69" i="62"/>
  <c r="S68" i="62"/>
  <c r="R68" i="62"/>
  <c r="Q68" i="62"/>
  <c r="P68" i="62"/>
  <c r="O68" i="62"/>
  <c r="N68" i="62"/>
  <c r="M68" i="62"/>
  <c r="L68" i="62"/>
  <c r="K68" i="62"/>
  <c r="J68" i="62"/>
  <c r="I68" i="62"/>
  <c r="H68" i="62"/>
  <c r="G68" i="62"/>
  <c r="F68" i="62"/>
  <c r="E68" i="62"/>
  <c r="D68" i="62"/>
  <c r="C68" i="62"/>
  <c r="B68" i="62"/>
  <c r="T67" i="62"/>
  <c r="S65" i="62"/>
  <c r="S70" i="62" s="1"/>
  <c r="R65" i="62"/>
  <c r="R70" i="62" s="1"/>
  <c r="Q65" i="62"/>
  <c r="Q70" i="62" s="1"/>
  <c r="P65" i="62"/>
  <c r="P70" i="62" s="1"/>
  <c r="O65" i="62"/>
  <c r="O70" i="62" s="1"/>
  <c r="N65" i="62"/>
  <c r="N70" i="62" s="1"/>
  <c r="M65" i="62"/>
  <c r="M70" i="62" s="1"/>
  <c r="L65" i="62"/>
  <c r="L70" i="62" s="1"/>
  <c r="K65" i="62"/>
  <c r="K70" i="62" s="1"/>
  <c r="J65" i="62"/>
  <c r="J70" i="62" s="1"/>
  <c r="I65" i="62"/>
  <c r="I70" i="62" s="1"/>
  <c r="H65" i="62"/>
  <c r="H70" i="62" s="1"/>
  <c r="G65" i="62"/>
  <c r="G70" i="62" s="1"/>
  <c r="F65" i="62"/>
  <c r="F70" i="62" s="1"/>
  <c r="E65" i="62"/>
  <c r="E70" i="62" s="1"/>
  <c r="D65" i="62"/>
  <c r="D70" i="62" s="1"/>
  <c r="C65" i="62"/>
  <c r="C70" i="62" s="1"/>
  <c r="B65" i="62"/>
  <c r="B70" i="62" s="1"/>
  <c r="T64" i="62"/>
  <c r="T63" i="62"/>
  <c r="T62" i="62"/>
  <c r="T61" i="62"/>
  <c r="T60" i="62"/>
  <c r="T59" i="62"/>
  <c r="T58" i="62"/>
  <c r="Q50" i="62"/>
  <c r="P50" i="62"/>
  <c r="O50" i="62"/>
  <c r="N50" i="62"/>
  <c r="M50" i="62"/>
  <c r="L50" i="62"/>
  <c r="G50" i="62"/>
  <c r="F50" i="62"/>
  <c r="E50" i="62"/>
  <c r="D50" i="62"/>
  <c r="C50" i="62"/>
  <c r="B50" i="62"/>
  <c r="Q49" i="62"/>
  <c r="P49" i="62"/>
  <c r="O49" i="62"/>
  <c r="N49" i="62"/>
  <c r="M49" i="62"/>
  <c r="L49" i="62"/>
  <c r="G49" i="62"/>
  <c r="F49" i="62"/>
  <c r="E49" i="62"/>
  <c r="D49" i="62"/>
  <c r="C49" i="62"/>
  <c r="B49" i="62"/>
  <c r="R48" i="62"/>
  <c r="H48" i="62"/>
  <c r="Q46" i="62"/>
  <c r="Q51" i="62" s="1"/>
  <c r="P46" i="62"/>
  <c r="P51" i="62" s="1"/>
  <c r="O46" i="62"/>
  <c r="O51" i="62" s="1"/>
  <c r="N46" i="62"/>
  <c r="N51" i="62" s="1"/>
  <c r="M46" i="62"/>
  <c r="M51" i="62" s="1"/>
  <c r="L46" i="62"/>
  <c r="L51" i="62" s="1"/>
  <c r="G46" i="62"/>
  <c r="G51" i="62" s="1"/>
  <c r="F46" i="62"/>
  <c r="F51" i="62" s="1"/>
  <c r="E46" i="62"/>
  <c r="E51" i="62" s="1"/>
  <c r="D46" i="62"/>
  <c r="D51" i="62" s="1"/>
  <c r="C46" i="62"/>
  <c r="C51" i="62" s="1"/>
  <c r="B46" i="62"/>
  <c r="R45" i="62"/>
  <c r="H45" i="62"/>
  <c r="R44" i="62"/>
  <c r="H44" i="62"/>
  <c r="R43" i="62"/>
  <c r="H43" i="62"/>
  <c r="R42" i="62"/>
  <c r="H42" i="62"/>
  <c r="R41" i="62"/>
  <c r="H41" i="62"/>
  <c r="R40" i="62"/>
  <c r="H40" i="62"/>
  <c r="R39" i="62"/>
  <c r="H3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F29" i="62"/>
  <c r="E29" i="62"/>
  <c r="D29" i="62"/>
  <c r="C29" i="62"/>
  <c r="B29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T27" i="62"/>
  <c r="S25" i="62"/>
  <c r="S30" i="62" s="1"/>
  <c r="R25" i="62"/>
  <c r="R30" i="62" s="1"/>
  <c r="Q25" i="62"/>
  <c r="Q30" i="62" s="1"/>
  <c r="P25" i="62"/>
  <c r="P30" i="62" s="1"/>
  <c r="O25" i="62"/>
  <c r="O30" i="62" s="1"/>
  <c r="N25" i="62"/>
  <c r="N30" i="62" s="1"/>
  <c r="M25" i="62"/>
  <c r="M30" i="62" s="1"/>
  <c r="L25" i="62"/>
  <c r="L30" i="62" s="1"/>
  <c r="K25" i="62"/>
  <c r="K30" i="62" s="1"/>
  <c r="J25" i="62"/>
  <c r="J30" i="62" s="1"/>
  <c r="I25" i="62"/>
  <c r="I30" i="62" s="1"/>
  <c r="H25" i="62"/>
  <c r="H30" i="62" s="1"/>
  <c r="G25" i="62"/>
  <c r="G30" i="62" s="1"/>
  <c r="F25" i="62"/>
  <c r="F30" i="62" s="1"/>
  <c r="E25" i="62"/>
  <c r="E30" i="62" s="1"/>
  <c r="D25" i="62"/>
  <c r="D30" i="62" s="1"/>
  <c r="C25" i="62"/>
  <c r="C30" i="62" s="1"/>
  <c r="B25" i="62"/>
  <c r="T24" i="62"/>
  <c r="T23" i="62"/>
  <c r="T22" i="62"/>
  <c r="T21" i="62"/>
  <c r="T20" i="62"/>
  <c r="T19" i="62"/>
  <c r="T18" i="62"/>
  <c r="H46" i="62" l="1"/>
  <c r="H49" i="62" s="1"/>
  <c r="T25" i="62"/>
  <c r="T26" i="62" s="1"/>
  <c r="B51" i="62"/>
  <c r="R46" i="62"/>
  <c r="B30" i="62"/>
  <c r="T65" i="62"/>
  <c r="L49" i="61"/>
  <c r="M49" i="61"/>
  <c r="N49" i="61"/>
  <c r="O49" i="61"/>
  <c r="P49" i="61"/>
  <c r="Q49" i="61"/>
  <c r="L50" i="61"/>
  <c r="M50" i="61"/>
  <c r="N50" i="61"/>
  <c r="O50" i="61"/>
  <c r="P50" i="61"/>
  <c r="Q50" i="61"/>
  <c r="H47" i="62" l="1"/>
  <c r="U27" i="62"/>
  <c r="R49" i="62"/>
  <c r="R47" i="62"/>
  <c r="T66" i="62"/>
  <c r="T68" i="62"/>
  <c r="S69" i="61"/>
  <c r="R69" i="61"/>
  <c r="Q69" i="61"/>
  <c r="P69" i="61"/>
  <c r="O69" i="61"/>
  <c r="N69" i="61"/>
  <c r="M69" i="61"/>
  <c r="L69" i="61"/>
  <c r="K69" i="61"/>
  <c r="J69" i="61"/>
  <c r="I69" i="61"/>
  <c r="H69" i="61"/>
  <c r="G69" i="61"/>
  <c r="F69" i="61"/>
  <c r="E69" i="61"/>
  <c r="D69" i="61"/>
  <c r="C69" i="61"/>
  <c r="B69" i="61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F68" i="61"/>
  <c r="E68" i="61"/>
  <c r="D68" i="61"/>
  <c r="C68" i="61"/>
  <c r="B68" i="61"/>
  <c r="T67" i="61"/>
  <c r="S65" i="61"/>
  <c r="S70" i="61" s="1"/>
  <c r="R65" i="61"/>
  <c r="R70" i="61" s="1"/>
  <c r="Q65" i="61"/>
  <c r="Q70" i="61" s="1"/>
  <c r="P65" i="61"/>
  <c r="P70" i="61" s="1"/>
  <c r="O65" i="61"/>
  <c r="O70" i="61" s="1"/>
  <c r="N65" i="61"/>
  <c r="N70" i="61" s="1"/>
  <c r="M65" i="61"/>
  <c r="M70" i="61" s="1"/>
  <c r="L65" i="61"/>
  <c r="L70" i="61" s="1"/>
  <c r="K65" i="61"/>
  <c r="K70" i="61" s="1"/>
  <c r="J65" i="61"/>
  <c r="J70" i="61" s="1"/>
  <c r="I65" i="61"/>
  <c r="I70" i="61" s="1"/>
  <c r="H65" i="61"/>
  <c r="H70" i="61" s="1"/>
  <c r="G65" i="61"/>
  <c r="G70" i="61" s="1"/>
  <c r="F65" i="61"/>
  <c r="F70" i="61" s="1"/>
  <c r="E65" i="61"/>
  <c r="E70" i="61" s="1"/>
  <c r="D65" i="61"/>
  <c r="C65" i="61"/>
  <c r="C70" i="61" s="1"/>
  <c r="B65" i="61"/>
  <c r="B70" i="61" s="1"/>
  <c r="T64" i="61"/>
  <c r="T63" i="61"/>
  <c r="T62" i="61"/>
  <c r="T61" i="61"/>
  <c r="T60" i="61"/>
  <c r="T59" i="61"/>
  <c r="T58" i="61"/>
  <c r="G50" i="61"/>
  <c r="F50" i="61"/>
  <c r="E50" i="61"/>
  <c r="D50" i="61"/>
  <c r="C50" i="61"/>
  <c r="B50" i="61"/>
  <c r="G49" i="61"/>
  <c r="F49" i="61"/>
  <c r="E49" i="61"/>
  <c r="D49" i="61"/>
  <c r="C49" i="61"/>
  <c r="B49" i="61"/>
  <c r="R48" i="61"/>
  <c r="H48" i="61"/>
  <c r="Q46" i="61"/>
  <c r="Q51" i="61" s="1"/>
  <c r="P46" i="61"/>
  <c r="P51" i="61" s="1"/>
  <c r="O46" i="61"/>
  <c r="O51" i="61" s="1"/>
  <c r="N46" i="61"/>
  <c r="N51" i="61" s="1"/>
  <c r="M46" i="61"/>
  <c r="M51" i="61" s="1"/>
  <c r="L46" i="61"/>
  <c r="L51" i="61" s="1"/>
  <c r="G46" i="61"/>
  <c r="G51" i="61" s="1"/>
  <c r="F46" i="61"/>
  <c r="F51" i="61" s="1"/>
  <c r="E46" i="61"/>
  <c r="E51" i="61" s="1"/>
  <c r="D46" i="61"/>
  <c r="D51" i="61" s="1"/>
  <c r="C46" i="61"/>
  <c r="C51" i="61" s="1"/>
  <c r="B46" i="61"/>
  <c r="B51" i="61" s="1"/>
  <c r="R45" i="61"/>
  <c r="H45" i="61"/>
  <c r="R44" i="61"/>
  <c r="H44" i="61"/>
  <c r="R43" i="61"/>
  <c r="H43" i="61"/>
  <c r="R42" i="61"/>
  <c r="H42" i="61"/>
  <c r="R41" i="61"/>
  <c r="H41" i="61"/>
  <c r="R40" i="61"/>
  <c r="H40" i="61"/>
  <c r="R39" i="61"/>
  <c r="H3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F29" i="61"/>
  <c r="E29" i="61"/>
  <c r="D29" i="61"/>
  <c r="C29" i="61"/>
  <c r="B29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T27" i="61"/>
  <c r="S25" i="61"/>
  <c r="S30" i="61" s="1"/>
  <c r="R25" i="61"/>
  <c r="R30" i="61" s="1"/>
  <c r="Q25" i="61"/>
  <c r="Q30" i="61" s="1"/>
  <c r="P25" i="61"/>
  <c r="P30" i="61" s="1"/>
  <c r="O25" i="61"/>
  <c r="O30" i="61" s="1"/>
  <c r="N25" i="61"/>
  <c r="N30" i="61" s="1"/>
  <c r="M25" i="61"/>
  <c r="M30" i="61" s="1"/>
  <c r="L25" i="61"/>
  <c r="L30" i="61" s="1"/>
  <c r="K25" i="61"/>
  <c r="K30" i="61" s="1"/>
  <c r="J25" i="61"/>
  <c r="J30" i="61" s="1"/>
  <c r="I25" i="61"/>
  <c r="I30" i="61" s="1"/>
  <c r="H25" i="61"/>
  <c r="H30" i="61" s="1"/>
  <c r="G25" i="61"/>
  <c r="G30" i="61" s="1"/>
  <c r="F25" i="61"/>
  <c r="F30" i="61" s="1"/>
  <c r="E25" i="61"/>
  <c r="E30" i="61" s="1"/>
  <c r="D25" i="61"/>
  <c r="D30" i="61" s="1"/>
  <c r="C25" i="61"/>
  <c r="C30" i="61" s="1"/>
  <c r="B25" i="61"/>
  <c r="B30" i="61" s="1"/>
  <c r="T24" i="61"/>
  <c r="T23" i="61"/>
  <c r="T22" i="61"/>
  <c r="T21" i="61"/>
  <c r="T20" i="61"/>
  <c r="T19" i="61"/>
  <c r="T18" i="61"/>
  <c r="T65" i="61" l="1"/>
  <c r="T66" i="61" s="1"/>
  <c r="R46" i="61"/>
  <c r="R49" i="61" s="1"/>
  <c r="H46" i="61"/>
  <c r="H49" i="61" s="1"/>
  <c r="D70" i="61"/>
  <c r="T25" i="61"/>
  <c r="S69" i="60"/>
  <c r="R69" i="60"/>
  <c r="Q69" i="60"/>
  <c r="P69" i="60"/>
  <c r="O69" i="60"/>
  <c r="N69" i="60"/>
  <c r="M69" i="60"/>
  <c r="L69" i="60"/>
  <c r="K69" i="60"/>
  <c r="J69" i="60"/>
  <c r="I69" i="60"/>
  <c r="H69" i="60"/>
  <c r="G69" i="60"/>
  <c r="F69" i="60"/>
  <c r="E69" i="60"/>
  <c r="D69" i="60"/>
  <c r="C69" i="60"/>
  <c r="B69" i="60"/>
  <c r="S68" i="60"/>
  <c r="R68" i="60"/>
  <c r="Q68" i="60"/>
  <c r="P68" i="60"/>
  <c r="O68" i="60"/>
  <c r="N68" i="60"/>
  <c r="M68" i="60"/>
  <c r="L68" i="60"/>
  <c r="K68" i="60"/>
  <c r="J68" i="60"/>
  <c r="I68" i="60"/>
  <c r="H68" i="60"/>
  <c r="G68" i="60"/>
  <c r="F68" i="60"/>
  <c r="E68" i="60"/>
  <c r="D68" i="60"/>
  <c r="C68" i="60"/>
  <c r="B68" i="60"/>
  <c r="T67" i="60"/>
  <c r="S65" i="60"/>
  <c r="S70" i="60" s="1"/>
  <c r="R65" i="60"/>
  <c r="R70" i="60" s="1"/>
  <c r="Q65" i="60"/>
  <c r="Q70" i="60" s="1"/>
  <c r="P65" i="60"/>
  <c r="P70" i="60" s="1"/>
  <c r="O65" i="60"/>
  <c r="O70" i="60" s="1"/>
  <c r="N65" i="60"/>
  <c r="N70" i="60" s="1"/>
  <c r="M65" i="60"/>
  <c r="M70" i="60" s="1"/>
  <c r="L65" i="60"/>
  <c r="L70" i="60" s="1"/>
  <c r="K65" i="60"/>
  <c r="K70" i="60" s="1"/>
  <c r="J65" i="60"/>
  <c r="J70" i="60" s="1"/>
  <c r="I65" i="60"/>
  <c r="I70" i="60" s="1"/>
  <c r="H65" i="60"/>
  <c r="H70" i="60" s="1"/>
  <c r="G65" i="60"/>
  <c r="G70" i="60" s="1"/>
  <c r="F65" i="60"/>
  <c r="F70" i="60" s="1"/>
  <c r="E65" i="60"/>
  <c r="E70" i="60" s="1"/>
  <c r="D65" i="60"/>
  <c r="D70" i="60" s="1"/>
  <c r="C65" i="60"/>
  <c r="C70" i="60" s="1"/>
  <c r="B65" i="60"/>
  <c r="B70" i="60" s="1"/>
  <c r="T64" i="60"/>
  <c r="T63" i="60"/>
  <c r="T62" i="60"/>
  <c r="T61" i="60"/>
  <c r="T60" i="60"/>
  <c r="T59" i="60"/>
  <c r="T58" i="60"/>
  <c r="Q50" i="60"/>
  <c r="P50" i="60"/>
  <c r="O50" i="60"/>
  <c r="N50" i="60"/>
  <c r="M50" i="60"/>
  <c r="L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G49" i="60"/>
  <c r="F49" i="60"/>
  <c r="E49" i="60"/>
  <c r="D49" i="60"/>
  <c r="C49" i="60"/>
  <c r="B49" i="60"/>
  <c r="R48" i="60"/>
  <c r="H48" i="60"/>
  <c r="Q46" i="60"/>
  <c r="Q51" i="60" s="1"/>
  <c r="P46" i="60"/>
  <c r="P51" i="60" s="1"/>
  <c r="O46" i="60"/>
  <c r="O51" i="60" s="1"/>
  <c r="N46" i="60"/>
  <c r="N51" i="60" s="1"/>
  <c r="M46" i="60"/>
  <c r="M51" i="60" s="1"/>
  <c r="L46" i="60"/>
  <c r="L51" i="60" s="1"/>
  <c r="G46" i="60"/>
  <c r="G51" i="60" s="1"/>
  <c r="F46" i="60"/>
  <c r="F51" i="60" s="1"/>
  <c r="E46" i="60"/>
  <c r="E51" i="60" s="1"/>
  <c r="D46" i="60"/>
  <c r="D51" i="60" s="1"/>
  <c r="C46" i="60"/>
  <c r="C51" i="60" s="1"/>
  <c r="B46" i="60"/>
  <c r="B51" i="60" s="1"/>
  <c r="R45" i="60"/>
  <c r="H45" i="60"/>
  <c r="R44" i="60"/>
  <c r="H44" i="60"/>
  <c r="R43" i="60"/>
  <c r="H43" i="60"/>
  <c r="R42" i="60"/>
  <c r="H42" i="60"/>
  <c r="R41" i="60"/>
  <c r="H41" i="60"/>
  <c r="R40" i="60"/>
  <c r="H40" i="60"/>
  <c r="R39" i="60"/>
  <c r="H3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T27" i="60"/>
  <c r="S25" i="60"/>
  <c r="S30" i="60" s="1"/>
  <c r="R25" i="60"/>
  <c r="R30" i="60" s="1"/>
  <c r="Q25" i="60"/>
  <c r="Q30" i="60" s="1"/>
  <c r="P25" i="60"/>
  <c r="P30" i="60" s="1"/>
  <c r="O25" i="60"/>
  <c r="O30" i="60" s="1"/>
  <c r="N25" i="60"/>
  <c r="N30" i="60" s="1"/>
  <c r="M25" i="60"/>
  <c r="M30" i="60" s="1"/>
  <c r="L25" i="60"/>
  <c r="L30" i="60" s="1"/>
  <c r="K25" i="60"/>
  <c r="K30" i="60" s="1"/>
  <c r="J25" i="60"/>
  <c r="J30" i="60" s="1"/>
  <c r="I25" i="60"/>
  <c r="I30" i="60" s="1"/>
  <c r="H25" i="60"/>
  <c r="H30" i="60" s="1"/>
  <c r="G25" i="60"/>
  <c r="G30" i="60" s="1"/>
  <c r="F25" i="60"/>
  <c r="F30" i="60" s="1"/>
  <c r="E25" i="60"/>
  <c r="E30" i="60" s="1"/>
  <c r="D25" i="60"/>
  <c r="D30" i="60" s="1"/>
  <c r="C25" i="60"/>
  <c r="C30" i="60" s="1"/>
  <c r="B25" i="60"/>
  <c r="B30" i="60" s="1"/>
  <c r="T24" i="60"/>
  <c r="T23" i="60"/>
  <c r="T22" i="60"/>
  <c r="T21" i="60"/>
  <c r="T20" i="60"/>
  <c r="T19" i="60"/>
  <c r="T18" i="60"/>
  <c r="R47" i="61" l="1"/>
  <c r="H47" i="61"/>
  <c r="T68" i="61"/>
  <c r="T26" i="61"/>
  <c r="U27" i="61"/>
  <c r="T65" i="60"/>
  <c r="T66" i="60" s="1"/>
  <c r="R46" i="60"/>
  <c r="R49" i="60" s="1"/>
  <c r="H46" i="60"/>
  <c r="H49" i="60" s="1"/>
  <c r="T25" i="60"/>
  <c r="T26" i="60" s="1"/>
  <c r="S69" i="59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C69" i="59"/>
  <c r="B69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T67" i="59"/>
  <c r="S65" i="59"/>
  <c r="S70" i="59" s="1"/>
  <c r="R65" i="59"/>
  <c r="R70" i="59" s="1"/>
  <c r="Q65" i="59"/>
  <c r="Q70" i="59" s="1"/>
  <c r="P65" i="59"/>
  <c r="P70" i="59" s="1"/>
  <c r="O65" i="59"/>
  <c r="O70" i="59" s="1"/>
  <c r="N65" i="59"/>
  <c r="N70" i="59" s="1"/>
  <c r="M65" i="59"/>
  <c r="M70" i="59" s="1"/>
  <c r="L65" i="59"/>
  <c r="L70" i="59" s="1"/>
  <c r="K65" i="59"/>
  <c r="K70" i="59" s="1"/>
  <c r="J65" i="59"/>
  <c r="J70" i="59" s="1"/>
  <c r="I65" i="59"/>
  <c r="I70" i="59" s="1"/>
  <c r="H65" i="59"/>
  <c r="H70" i="59" s="1"/>
  <c r="G65" i="59"/>
  <c r="G70" i="59" s="1"/>
  <c r="F65" i="59"/>
  <c r="F70" i="59" s="1"/>
  <c r="E65" i="59"/>
  <c r="E70" i="59" s="1"/>
  <c r="D65" i="59"/>
  <c r="C65" i="59"/>
  <c r="C70" i="59" s="1"/>
  <c r="B65" i="59"/>
  <c r="B70" i="59" s="1"/>
  <c r="T64" i="59"/>
  <c r="T63" i="59"/>
  <c r="T62" i="59"/>
  <c r="T61" i="59"/>
  <c r="T60" i="59"/>
  <c r="T59" i="59"/>
  <c r="T58" i="59"/>
  <c r="Q50" i="59"/>
  <c r="P50" i="59"/>
  <c r="O50" i="59"/>
  <c r="N50" i="59"/>
  <c r="M50" i="59"/>
  <c r="L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G49" i="59"/>
  <c r="F49" i="59"/>
  <c r="E49" i="59"/>
  <c r="D49" i="59"/>
  <c r="C49" i="59"/>
  <c r="B49" i="59"/>
  <c r="R48" i="59"/>
  <c r="H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G46" i="59"/>
  <c r="G51" i="59" s="1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H45" i="59"/>
  <c r="R44" i="59"/>
  <c r="H44" i="59"/>
  <c r="R43" i="59"/>
  <c r="H43" i="59"/>
  <c r="R42" i="59"/>
  <c r="H42" i="59"/>
  <c r="R41" i="59"/>
  <c r="H41" i="59"/>
  <c r="R40" i="59"/>
  <c r="H40" i="59"/>
  <c r="R39" i="59"/>
  <c r="H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R25" i="59"/>
  <c r="R30" i="59" s="1"/>
  <c r="Q25" i="59"/>
  <c r="Q30" i="59" s="1"/>
  <c r="P25" i="59"/>
  <c r="P30" i="59" s="1"/>
  <c r="O25" i="59"/>
  <c r="O30" i="59" s="1"/>
  <c r="N25" i="59"/>
  <c r="N30" i="59" s="1"/>
  <c r="M25" i="59"/>
  <c r="M30" i="59" s="1"/>
  <c r="L25" i="59"/>
  <c r="L30" i="59" s="1"/>
  <c r="K25" i="59"/>
  <c r="K30" i="59" s="1"/>
  <c r="J25" i="59"/>
  <c r="J30" i="59" s="1"/>
  <c r="I25" i="59"/>
  <c r="I30" i="59" s="1"/>
  <c r="H25" i="59"/>
  <c r="H30" i="59" s="1"/>
  <c r="G25" i="59"/>
  <c r="G30" i="59" s="1"/>
  <c r="F25" i="59"/>
  <c r="F30" i="59" s="1"/>
  <c r="E25" i="59"/>
  <c r="E30" i="59" s="1"/>
  <c r="D25" i="59"/>
  <c r="D30" i="59" s="1"/>
  <c r="C25" i="59"/>
  <c r="C30" i="59" s="1"/>
  <c r="B25" i="59"/>
  <c r="B30" i="59" s="1"/>
  <c r="T24" i="59"/>
  <c r="T23" i="59"/>
  <c r="T22" i="59"/>
  <c r="T21" i="59"/>
  <c r="T20" i="59"/>
  <c r="T19" i="59"/>
  <c r="T18" i="59"/>
  <c r="H47" i="60" l="1"/>
  <c r="T68" i="60"/>
  <c r="R47" i="60"/>
  <c r="U27" i="60"/>
  <c r="T65" i="59"/>
  <c r="T66" i="59" s="1"/>
  <c r="R46" i="59"/>
  <c r="R49" i="59" s="1"/>
  <c r="H46" i="59"/>
  <c r="H49" i="59" s="1"/>
  <c r="D70" i="59"/>
  <c r="T25" i="59"/>
  <c r="S69" i="58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C70" i="58" s="1"/>
  <c r="B65" i="58"/>
  <c r="B70" i="58" s="1"/>
  <c r="T64" i="58"/>
  <c r="T63" i="58"/>
  <c r="T62" i="58"/>
  <c r="T61" i="58"/>
  <c r="T60" i="58"/>
  <c r="T59" i="58"/>
  <c r="T58" i="58"/>
  <c r="Q50" i="58"/>
  <c r="P50" i="58"/>
  <c r="O50" i="58"/>
  <c r="N50" i="58"/>
  <c r="M50" i="58"/>
  <c r="L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G49" i="58"/>
  <c r="F49" i="58"/>
  <c r="E49" i="58"/>
  <c r="D49" i="58"/>
  <c r="C49" i="58"/>
  <c r="B49" i="58"/>
  <c r="R48" i="58"/>
  <c r="H48" i="58"/>
  <c r="Q46" i="58"/>
  <c r="Q51" i="58" s="1"/>
  <c r="P46" i="58"/>
  <c r="P51" i="58" s="1"/>
  <c r="O46" i="58"/>
  <c r="O51" i="58" s="1"/>
  <c r="N46" i="58"/>
  <c r="N51" i="58" s="1"/>
  <c r="M46" i="58"/>
  <c r="L46" i="58"/>
  <c r="L51" i="58" s="1"/>
  <c r="G46" i="58"/>
  <c r="G51" i="58" s="1"/>
  <c r="F46" i="58"/>
  <c r="F51" i="58" s="1"/>
  <c r="E46" i="58"/>
  <c r="E51" i="58" s="1"/>
  <c r="D46" i="58"/>
  <c r="D51" i="58" s="1"/>
  <c r="C46" i="58"/>
  <c r="C51" i="58" s="1"/>
  <c r="B46" i="58"/>
  <c r="R45" i="58"/>
  <c r="H45" i="58"/>
  <c r="R44" i="58"/>
  <c r="H44" i="58"/>
  <c r="R43" i="58"/>
  <c r="H43" i="58"/>
  <c r="R42" i="58"/>
  <c r="H42" i="58"/>
  <c r="R41" i="58"/>
  <c r="H41" i="58"/>
  <c r="R40" i="58"/>
  <c r="H40" i="58"/>
  <c r="R39" i="58"/>
  <c r="H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C25" i="58"/>
  <c r="C30" i="58" s="1"/>
  <c r="B25" i="58"/>
  <c r="B30" i="58" s="1"/>
  <c r="T24" i="58"/>
  <c r="T23" i="58"/>
  <c r="T22" i="58"/>
  <c r="T21" i="58"/>
  <c r="T20" i="58"/>
  <c r="T19" i="58"/>
  <c r="T18" i="58"/>
  <c r="R47" i="59" l="1"/>
  <c r="H47" i="59"/>
  <c r="T68" i="59"/>
  <c r="T26" i="59"/>
  <c r="U27" i="59"/>
  <c r="R46" i="58"/>
  <c r="R49" i="58" s="1"/>
  <c r="H46" i="58"/>
  <c r="H47" i="58" s="1"/>
  <c r="T25" i="58"/>
  <c r="T26" i="58" s="1"/>
  <c r="T65" i="58"/>
  <c r="D30" i="58"/>
  <c r="B51" i="58"/>
  <c r="M51" i="58"/>
  <c r="S69" i="57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T64" i="57"/>
  <c r="T63" i="57"/>
  <c r="T62" i="57"/>
  <c r="T61" i="57"/>
  <c r="T60" i="57"/>
  <c r="T59" i="57"/>
  <c r="T58" i="57"/>
  <c r="Q50" i="57"/>
  <c r="P50" i="57"/>
  <c r="O50" i="57"/>
  <c r="N50" i="57"/>
  <c r="M50" i="57"/>
  <c r="L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G49" i="57"/>
  <c r="F49" i="57"/>
  <c r="E49" i="57"/>
  <c r="D49" i="57"/>
  <c r="C49" i="57"/>
  <c r="B49" i="57"/>
  <c r="R48" i="57"/>
  <c r="H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L51" i="57" s="1"/>
  <c r="G46" i="57"/>
  <c r="G51" i="57" s="1"/>
  <c r="F46" i="57"/>
  <c r="F51" i="57" s="1"/>
  <c r="E46" i="57"/>
  <c r="E51" i="57" s="1"/>
  <c r="D46" i="57"/>
  <c r="D51" i="57" s="1"/>
  <c r="C46" i="57"/>
  <c r="C51" i="57" s="1"/>
  <c r="B46" i="57"/>
  <c r="R45" i="57"/>
  <c r="H45" i="57"/>
  <c r="R44" i="57"/>
  <c r="H44" i="57"/>
  <c r="R43" i="57"/>
  <c r="H43" i="57"/>
  <c r="R42" i="57"/>
  <c r="H42" i="57"/>
  <c r="R41" i="57"/>
  <c r="H41" i="57"/>
  <c r="R40" i="57"/>
  <c r="H40" i="57"/>
  <c r="R39" i="57"/>
  <c r="H39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M30" i="57" s="1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D30" i="57" s="1"/>
  <c r="C25" i="57"/>
  <c r="B25" i="57"/>
  <c r="B30" i="57" s="1"/>
  <c r="T24" i="57"/>
  <c r="T23" i="57"/>
  <c r="T22" i="57"/>
  <c r="T21" i="57"/>
  <c r="T20" i="57"/>
  <c r="T19" i="57"/>
  <c r="T18" i="57"/>
  <c r="R47" i="58" l="1"/>
  <c r="H49" i="58"/>
  <c r="U27" i="58"/>
  <c r="T68" i="58"/>
  <c r="T66" i="58"/>
  <c r="H46" i="57"/>
  <c r="H49" i="57" s="1"/>
  <c r="T65" i="57"/>
  <c r="T66" i="57" s="1"/>
  <c r="T25" i="57"/>
  <c r="U27" i="57" s="1"/>
  <c r="C30" i="57"/>
  <c r="B70" i="57"/>
  <c r="R46" i="57"/>
  <c r="B51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C70" i="56" s="1"/>
  <c r="B65" i="56"/>
  <c r="B70" i="56" s="1"/>
  <c r="T64" i="56"/>
  <c r="T63" i="56"/>
  <c r="T62" i="56"/>
  <c r="T61" i="56"/>
  <c r="T60" i="56"/>
  <c r="T59" i="56"/>
  <c r="T58" i="56"/>
  <c r="Q50" i="56"/>
  <c r="P50" i="56"/>
  <c r="O50" i="56"/>
  <c r="N50" i="56"/>
  <c r="M50" i="56"/>
  <c r="L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G49" i="56"/>
  <c r="F49" i="56"/>
  <c r="E49" i="56"/>
  <c r="D49" i="56"/>
  <c r="C49" i="56"/>
  <c r="B49" i="56"/>
  <c r="R48" i="56"/>
  <c r="H48" i="56"/>
  <c r="Q46" i="56"/>
  <c r="Q51" i="56" s="1"/>
  <c r="P46" i="56"/>
  <c r="P51" i="56" s="1"/>
  <c r="O46" i="56"/>
  <c r="O51" i="56" s="1"/>
  <c r="N46" i="56"/>
  <c r="N51" i="56" s="1"/>
  <c r="M46" i="56"/>
  <c r="M51" i="56" s="1"/>
  <c r="L46" i="56"/>
  <c r="L51" i="56" s="1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H45" i="56"/>
  <c r="R44" i="56"/>
  <c r="H44" i="56"/>
  <c r="R43" i="56"/>
  <c r="H43" i="56"/>
  <c r="R42" i="56"/>
  <c r="H42" i="56"/>
  <c r="R41" i="56"/>
  <c r="H41" i="56"/>
  <c r="R40" i="56"/>
  <c r="H40" i="56"/>
  <c r="R39" i="56"/>
  <c r="H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B30" i="56" s="1"/>
  <c r="T24" i="56"/>
  <c r="T23" i="56"/>
  <c r="T22" i="56"/>
  <c r="T21" i="56"/>
  <c r="T20" i="56"/>
  <c r="T19" i="56"/>
  <c r="T18" i="56"/>
  <c r="T68" i="57" l="1"/>
  <c r="H47" i="57"/>
  <c r="T26" i="57"/>
  <c r="R47" i="57"/>
  <c r="R49" i="57"/>
  <c r="R46" i="56"/>
  <c r="H46" i="56"/>
  <c r="T25" i="56"/>
  <c r="T65" i="56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T67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C70" i="55" s="1"/>
  <c r="B65" i="55"/>
  <c r="B70" i="55" s="1"/>
  <c r="T64" i="55"/>
  <c r="T63" i="55"/>
  <c r="T62" i="55"/>
  <c r="T61" i="55"/>
  <c r="T60" i="55"/>
  <c r="T59" i="55"/>
  <c r="T58" i="55"/>
  <c r="Q50" i="55"/>
  <c r="P50" i="55"/>
  <c r="O50" i="55"/>
  <c r="N50" i="55"/>
  <c r="M50" i="55"/>
  <c r="L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G49" i="55"/>
  <c r="F49" i="55"/>
  <c r="E49" i="55"/>
  <c r="D49" i="55"/>
  <c r="C49" i="55"/>
  <c r="B49" i="55"/>
  <c r="R48" i="55"/>
  <c r="H48" i="55"/>
  <c r="Q46" i="55"/>
  <c r="Q51" i="55" s="1"/>
  <c r="P46" i="55"/>
  <c r="P51" i="55" s="1"/>
  <c r="O46" i="55"/>
  <c r="O51" i="55" s="1"/>
  <c r="N46" i="55"/>
  <c r="M46" i="55"/>
  <c r="M51" i="55" s="1"/>
  <c r="L46" i="55"/>
  <c r="L51" i="55" s="1"/>
  <c r="G46" i="55"/>
  <c r="G51" i="55" s="1"/>
  <c r="F46" i="55"/>
  <c r="F51" i="55" s="1"/>
  <c r="E46" i="55"/>
  <c r="E51" i="55" s="1"/>
  <c r="D46" i="55"/>
  <c r="D51" i="55" s="1"/>
  <c r="C46" i="55"/>
  <c r="B46" i="55"/>
  <c r="B51" i="55" s="1"/>
  <c r="R45" i="55"/>
  <c r="H45" i="55"/>
  <c r="R44" i="55"/>
  <c r="H44" i="55"/>
  <c r="R43" i="55"/>
  <c r="H43" i="55"/>
  <c r="R42" i="55"/>
  <c r="H42" i="55"/>
  <c r="R41" i="55"/>
  <c r="H41" i="55"/>
  <c r="R40" i="55"/>
  <c r="H40" i="55"/>
  <c r="R39" i="55"/>
  <c r="H39" i="55"/>
  <c r="S29" i="55"/>
  <c r="R29" i="55"/>
  <c r="Q29" i="55"/>
  <c r="P29" i="55"/>
  <c r="O29" i="55"/>
  <c r="N29" i="55"/>
  <c r="M29" i="55"/>
  <c r="L29" i="55"/>
  <c r="K29" i="55"/>
  <c r="J29" i="55"/>
  <c r="I29" i="55"/>
  <c r="H29" i="55"/>
  <c r="G29" i="55"/>
  <c r="F29" i="55"/>
  <c r="E29" i="55"/>
  <c r="D29" i="55"/>
  <c r="C29" i="55"/>
  <c r="B29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T27" i="55"/>
  <c r="S25" i="55"/>
  <c r="S30" i="55" s="1"/>
  <c r="R25" i="55"/>
  <c r="R30" i="55" s="1"/>
  <c r="Q25" i="55"/>
  <c r="Q30" i="55" s="1"/>
  <c r="P25" i="55"/>
  <c r="P30" i="55" s="1"/>
  <c r="O25" i="55"/>
  <c r="O30" i="55" s="1"/>
  <c r="N25" i="55"/>
  <c r="N30" i="55" s="1"/>
  <c r="M25" i="55"/>
  <c r="M30" i="55" s="1"/>
  <c r="L25" i="55"/>
  <c r="L30" i="55" s="1"/>
  <c r="K25" i="55"/>
  <c r="K30" i="55" s="1"/>
  <c r="J25" i="55"/>
  <c r="J30" i="55" s="1"/>
  <c r="I25" i="55"/>
  <c r="I30" i="55" s="1"/>
  <c r="H25" i="55"/>
  <c r="H30" i="55" s="1"/>
  <c r="G25" i="55"/>
  <c r="G30" i="55" s="1"/>
  <c r="F25" i="55"/>
  <c r="F30" i="55" s="1"/>
  <c r="E25" i="55"/>
  <c r="E30" i="55" s="1"/>
  <c r="D25" i="55"/>
  <c r="D30" i="55" s="1"/>
  <c r="C25" i="55"/>
  <c r="C30" i="55" s="1"/>
  <c r="B25" i="55"/>
  <c r="B30" i="55" s="1"/>
  <c r="T24" i="55"/>
  <c r="T23" i="55"/>
  <c r="T22" i="55"/>
  <c r="T21" i="55"/>
  <c r="T20" i="55"/>
  <c r="T19" i="55"/>
  <c r="T18" i="55"/>
  <c r="R49" i="56" l="1"/>
  <c r="R47" i="56"/>
  <c r="T66" i="56"/>
  <c r="T68" i="56"/>
  <c r="U27" i="56"/>
  <c r="T26" i="56"/>
  <c r="H49" i="56"/>
  <c r="H47" i="56"/>
  <c r="R46" i="55"/>
  <c r="R47" i="55" s="1"/>
  <c r="H46" i="55"/>
  <c r="H49" i="55" s="1"/>
  <c r="T65" i="55"/>
  <c r="N51" i="55"/>
  <c r="C51" i="55"/>
  <c r="T25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D70" i="54" s="1"/>
  <c r="C65" i="54"/>
  <c r="C70" i="54" s="1"/>
  <c r="B65" i="54"/>
  <c r="B70" i="54" s="1"/>
  <c r="T64" i="54"/>
  <c r="T63" i="54"/>
  <c r="T62" i="54"/>
  <c r="T61" i="54"/>
  <c r="T60" i="54"/>
  <c r="T59" i="54"/>
  <c r="T58" i="54"/>
  <c r="Q50" i="54"/>
  <c r="P50" i="54"/>
  <c r="O50" i="54"/>
  <c r="N50" i="54"/>
  <c r="M50" i="54"/>
  <c r="L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G49" i="54"/>
  <c r="F49" i="54"/>
  <c r="E49" i="54"/>
  <c r="D49" i="54"/>
  <c r="C49" i="54"/>
  <c r="B49" i="54"/>
  <c r="R48" i="54"/>
  <c r="H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R45" i="54"/>
  <c r="H45" i="54"/>
  <c r="R44" i="54"/>
  <c r="H44" i="54"/>
  <c r="R43" i="54"/>
  <c r="H43" i="54"/>
  <c r="R42" i="54"/>
  <c r="H42" i="54"/>
  <c r="R41" i="54"/>
  <c r="H41" i="54"/>
  <c r="R40" i="54"/>
  <c r="H40" i="54"/>
  <c r="R39" i="54"/>
  <c r="H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R49" i="55" l="1"/>
  <c r="H47" i="55"/>
  <c r="T68" i="55"/>
  <c r="T66" i="55"/>
  <c r="U27" i="55"/>
  <c r="T26" i="55"/>
  <c r="T65" i="54"/>
  <c r="T66" i="54" s="1"/>
  <c r="H46" i="54"/>
  <c r="H47" i="54" s="1"/>
  <c r="R46" i="54"/>
  <c r="B51" i="54"/>
  <c r="T25" i="54"/>
  <c r="S69" i="53"/>
  <c r="R69" i="53"/>
  <c r="Q69" i="53"/>
  <c r="P69" i="53"/>
  <c r="O69" i="53"/>
  <c r="N69" i="53"/>
  <c r="M69" i="53"/>
  <c r="L69" i="53"/>
  <c r="K69" i="53"/>
  <c r="J69" i="53"/>
  <c r="I69" i="53"/>
  <c r="H69" i="53"/>
  <c r="G69" i="53"/>
  <c r="F69" i="53"/>
  <c r="E69" i="53"/>
  <c r="D69" i="53"/>
  <c r="C69" i="53"/>
  <c r="B69" i="53"/>
  <c r="S68" i="53"/>
  <c r="R68" i="53"/>
  <c r="Q68" i="53"/>
  <c r="P68" i="53"/>
  <c r="O68" i="53"/>
  <c r="N68" i="53"/>
  <c r="M68" i="53"/>
  <c r="L68" i="53"/>
  <c r="K68" i="53"/>
  <c r="J68" i="53"/>
  <c r="I68" i="53"/>
  <c r="H68" i="53"/>
  <c r="G68" i="53"/>
  <c r="F68" i="53"/>
  <c r="E68" i="53"/>
  <c r="D68" i="53"/>
  <c r="C68" i="53"/>
  <c r="B68" i="53"/>
  <c r="T67" i="53"/>
  <c r="S65" i="53"/>
  <c r="S70" i="53" s="1"/>
  <c r="R65" i="53"/>
  <c r="R70" i="53" s="1"/>
  <c r="Q65" i="53"/>
  <c r="Q70" i="53" s="1"/>
  <c r="P65" i="53"/>
  <c r="P70" i="53" s="1"/>
  <c r="O65" i="53"/>
  <c r="O70" i="53" s="1"/>
  <c r="N65" i="53"/>
  <c r="N70" i="53" s="1"/>
  <c r="M65" i="53"/>
  <c r="M70" i="53" s="1"/>
  <c r="L65" i="53"/>
  <c r="L70" i="53" s="1"/>
  <c r="K65" i="53"/>
  <c r="K70" i="53" s="1"/>
  <c r="J65" i="53"/>
  <c r="J70" i="53" s="1"/>
  <c r="I65" i="53"/>
  <c r="I70" i="53" s="1"/>
  <c r="H65" i="53"/>
  <c r="H70" i="53" s="1"/>
  <c r="G65" i="53"/>
  <c r="G70" i="53" s="1"/>
  <c r="F65" i="53"/>
  <c r="F70" i="53" s="1"/>
  <c r="E65" i="53"/>
  <c r="E70" i="53" s="1"/>
  <c r="D65" i="53"/>
  <c r="C65" i="53"/>
  <c r="C70" i="53" s="1"/>
  <c r="B65" i="53"/>
  <c r="B70" i="53" s="1"/>
  <c r="T64" i="53"/>
  <c r="T63" i="53"/>
  <c r="T62" i="53"/>
  <c r="T61" i="53"/>
  <c r="T60" i="53"/>
  <c r="T59" i="53"/>
  <c r="T58" i="53"/>
  <c r="Q50" i="53"/>
  <c r="P50" i="53"/>
  <c r="O50" i="53"/>
  <c r="N50" i="53"/>
  <c r="M50" i="53"/>
  <c r="L50" i="53"/>
  <c r="G50" i="53"/>
  <c r="F50" i="53"/>
  <c r="E50" i="53"/>
  <c r="D50" i="53"/>
  <c r="C50" i="53"/>
  <c r="B50" i="53"/>
  <c r="Q49" i="53"/>
  <c r="P49" i="53"/>
  <c r="O49" i="53"/>
  <c r="N49" i="53"/>
  <c r="M49" i="53"/>
  <c r="L49" i="53"/>
  <c r="G49" i="53"/>
  <c r="F49" i="53"/>
  <c r="E49" i="53"/>
  <c r="D49" i="53"/>
  <c r="C49" i="53"/>
  <c r="B49" i="53"/>
  <c r="R48" i="53"/>
  <c r="H48" i="53"/>
  <c r="Q46" i="53"/>
  <c r="Q51" i="53" s="1"/>
  <c r="P46" i="53"/>
  <c r="P51" i="53" s="1"/>
  <c r="O46" i="53"/>
  <c r="O51" i="53" s="1"/>
  <c r="N46" i="53"/>
  <c r="M46" i="53"/>
  <c r="M51" i="53" s="1"/>
  <c r="L46" i="53"/>
  <c r="L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R45" i="53"/>
  <c r="H45" i="53"/>
  <c r="R44" i="53"/>
  <c r="H44" i="53"/>
  <c r="R43" i="53"/>
  <c r="H43" i="53"/>
  <c r="R42" i="53"/>
  <c r="H42" i="53"/>
  <c r="R41" i="53"/>
  <c r="H41" i="53"/>
  <c r="R40" i="53"/>
  <c r="H40" i="53"/>
  <c r="R39" i="53"/>
  <c r="H39" i="53"/>
  <c r="S29" i="53"/>
  <c r="R29" i="53"/>
  <c r="Q29" i="53"/>
  <c r="P29" i="53"/>
  <c r="O29" i="53"/>
  <c r="N29" i="53"/>
  <c r="M29" i="53"/>
  <c r="L29" i="53"/>
  <c r="K29" i="53"/>
  <c r="J29" i="53"/>
  <c r="I29" i="53"/>
  <c r="H29" i="53"/>
  <c r="G29" i="53"/>
  <c r="F29" i="53"/>
  <c r="E29" i="53"/>
  <c r="D29" i="53"/>
  <c r="C29" i="53"/>
  <c r="B29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T27" i="53"/>
  <c r="S25" i="53"/>
  <c r="S30" i="53" s="1"/>
  <c r="R25" i="53"/>
  <c r="R30" i="53" s="1"/>
  <c r="Q25" i="53"/>
  <c r="Q30" i="53" s="1"/>
  <c r="P25" i="53"/>
  <c r="P30" i="53" s="1"/>
  <c r="O25" i="53"/>
  <c r="O30" i="53" s="1"/>
  <c r="N25" i="53"/>
  <c r="N30" i="53" s="1"/>
  <c r="M25" i="53"/>
  <c r="M30" i="53" s="1"/>
  <c r="L25" i="53"/>
  <c r="L30" i="53" s="1"/>
  <c r="K25" i="53"/>
  <c r="K30" i="53" s="1"/>
  <c r="J25" i="53"/>
  <c r="J30" i="53" s="1"/>
  <c r="I25" i="53"/>
  <c r="I30" i="53" s="1"/>
  <c r="H25" i="53"/>
  <c r="H30" i="53" s="1"/>
  <c r="G25" i="53"/>
  <c r="G30" i="53" s="1"/>
  <c r="F25" i="53"/>
  <c r="F30" i="53" s="1"/>
  <c r="E25" i="53"/>
  <c r="E30" i="53" s="1"/>
  <c r="D25" i="53"/>
  <c r="D30" i="53" s="1"/>
  <c r="C25" i="53"/>
  <c r="C30" i="53" s="1"/>
  <c r="B25" i="53"/>
  <c r="B30" i="53" s="1"/>
  <c r="T24" i="53"/>
  <c r="T23" i="53"/>
  <c r="T22" i="53"/>
  <c r="T21" i="53"/>
  <c r="T20" i="53"/>
  <c r="T19" i="53"/>
  <c r="T18" i="53"/>
  <c r="H49" i="54" l="1"/>
  <c r="T68" i="54"/>
  <c r="U27" i="54"/>
  <c r="T26" i="54"/>
  <c r="R49" i="54"/>
  <c r="R47" i="54"/>
  <c r="T65" i="53"/>
  <c r="T68" i="53" s="1"/>
  <c r="R46" i="53"/>
  <c r="R47" i="53" s="1"/>
  <c r="H46" i="53"/>
  <c r="H49" i="53" s="1"/>
  <c r="B51" i="53"/>
  <c r="N51" i="53"/>
  <c r="D70" i="53"/>
  <c r="T25" i="53"/>
  <c r="S69" i="52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C65" i="52"/>
  <c r="C70" i="52" s="1"/>
  <c r="B65" i="52"/>
  <c r="B70" i="52" s="1"/>
  <c r="T64" i="52"/>
  <c r="T63" i="52"/>
  <c r="T62" i="52"/>
  <c r="T61" i="52"/>
  <c r="T60" i="52"/>
  <c r="T59" i="52"/>
  <c r="T58" i="52"/>
  <c r="Q50" i="52"/>
  <c r="P50" i="52"/>
  <c r="O50" i="52"/>
  <c r="N50" i="52"/>
  <c r="M50" i="52"/>
  <c r="L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G49" i="52"/>
  <c r="F49" i="52"/>
  <c r="E49" i="52"/>
  <c r="D49" i="52"/>
  <c r="C49" i="52"/>
  <c r="B49" i="52"/>
  <c r="R48" i="52"/>
  <c r="H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R45" i="52"/>
  <c r="H45" i="52"/>
  <c r="R44" i="52"/>
  <c r="H44" i="52"/>
  <c r="R43" i="52"/>
  <c r="H43" i="52"/>
  <c r="R42" i="52"/>
  <c r="H42" i="52"/>
  <c r="R41" i="52"/>
  <c r="H41" i="52"/>
  <c r="R40" i="52"/>
  <c r="H40" i="52"/>
  <c r="R39" i="52"/>
  <c r="H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R49" i="53" l="1"/>
  <c r="T66" i="53"/>
  <c r="H47" i="53"/>
  <c r="T26" i="53"/>
  <c r="U27" i="53"/>
  <c r="H46" i="52"/>
  <c r="H49" i="52" s="1"/>
  <c r="T65" i="52"/>
  <c r="T66" i="52" s="1"/>
  <c r="B51" i="52"/>
  <c r="D70" i="52"/>
  <c r="R46" i="52"/>
  <c r="T25" i="52"/>
  <c r="S69" i="5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C65" i="51"/>
  <c r="C70" i="51" s="1"/>
  <c r="B65" i="51"/>
  <c r="B70" i="51" s="1"/>
  <c r="T64" i="51"/>
  <c r="T63" i="51"/>
  <c r="T62" i="51"/>
  <c r="T61" i="51"/>
  <c r="T60" i="51"/>
  <c r="T59" i="51"/>
  <c r="T58" i="51"/>
  <c r="Q50" i="51"/>
  <c r="P50" i="51"/>
  <c r="O50" i="51"/>
  <c r="N50" i="51"/>
  <c r="M50" i="51"/>
  <c r="L50" i="51"/>
  <c r="G50" i="51"/>
  <c r="F50" i="51"/>
  <c r="E50" i="51"/>
  <c r="D50" i="51"/>
  <c r="C50" i="51"/>
  <c r="B50" i="51"/>
  <c r="Q49" i="51"/>
  <c r="P49" i="51"/>
  <c r="O49" i="51"/>
  <c r="N49" i="51"/>
  <c r="M49" i="51"/>
  <c r="L49" i="51"/>
  <c r="G49" i="51"/>
  <c r="F49" i="51"/>
  <c r="E49" i="51"/>
  <c r="D49" i="51"/>
  <c r="C49" i="51"/>
  <c r="B49" i="51"/>
  <c r="R48" i="51"/>
  <c r="H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H45" i="51"/>
  <c r="R44" i="51"/>
  <c r="H44" i="51"/>
  <c r="R43" i="51"/>
  <c r="H43" i="51"/>
  <c r="R42" i="51"/>
  <c r="H42" i="51"/>
  <c r="R41" i="51"/>
  <c r="H41" i="51"/>
  <c r="R40" i="51"/>
  <c r="H40" i="51"/>
  <c r="R39" i="51"/>
  <c r="H39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C30" i="51" s="1"/>
  <c r="B25" i="51"/>
  <c r="B30" i="51" s="1"/>
  <c r="T24" i="51"/>
  <c r="T23" i="51"/>
  <c r="T22" i="51"/>
  <c r="T21" i="51"/>
  <c r="T20" i="51"/>
  <c r="T19" i="51"/>
  <c r="T18" i="51"/>
  <c r="H47" i="52" l="1"/>
  <c r="T68" i="52"/>
  <c r="T26" i="52"/>
  <c r="U27" i="52"/>
  <c r="R49" i="52"/>
  <c r="R47" i="52"/>
  <c r="T65" i="51"/>
  <c r="T66" i="51" s="1"/>
  <c r="R46" i="51"/>
  <c r="R47" i="51" s="1"/>
  <c r="D70" i="51"/>
  <c r="H46" i="51"/>
  <c r="T25" i="51"/>
  <c r="S69" i="50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Q50" i="50"/>
  <c r="P50" i="50"/>
  <c r="O50" i="50"/>
  <c r="N50" i="50"/>
  <c r="M50" i="50"/>
  <c r="L50" i="50"/>
  <c r="G50" i="50"/>
  <c r="F50" i="50"/>
  <c r="E50" i="50"/>
  <c r="D50" i="50"/>
  <c r="C50" i="50"/>
  <c r="B50" i="50"/>
  <c r="Q49" i="50"/>
  <c r="P49" i="50"/>
  <c r="O49" i="50"/>
  <c r="N49" i="50"/>
  <c r="M49" i="50"/>
  <c r="L49" i="50"/>
  <c r="G49" i="50"/>
  <c r="F49" i="50"/>
  <c r="E49" i="50"/>
  <c r="D49" i="50"/>
  <c r="C49" i="50"/>
  <c r="B49" i="50"/>
  <c r="R48" i="50"/>
  <c r="H48" i="50"/>
  <c r="Q46" i="50"/>
  <c r="Q51" i="50" s="1"/>
  <c r="P46" i="50"/>
  <c r="P51" i="50" s="1"/>
  <c r="O46" i="50"/>
  <c r="O51" i="50" s="1"/>
  <c r="N46" i="50"/>
  <c r="M46" i="50"/>
  <c r="M51" i="50" s="1"/>
  <c r="L46" i="50"/>
  <c r="L51" i="50" s="1"/>
  <c r="G46" i="50"/>
  <c r="G51" i="50" s="1"/>
  <c r="F46" i="50"/>
  <c r="F51" i="50" s="1"/>
  <c r="E46" i="50"/>
  <c r="E51" i="50" s="1"/>
  <c r="D46" i="50"/>
  <c r="D51" i="50" s="1"/>
  <c r="C46" i="50"/>
  <c r="B46" i="50"/>
  <c r="B51" i="50" s="1"/>
  <c r="R45" i="50"/>
  <c r="H45" i="50"/>
  <c r="R44" i="50"/>
  <c r="H44" i="50"/>
  <c r="R43" i="50"/>
  <c r="H43" i="50"/>
  <c r="R42" i="50"/>
  <c r="H42" i="50"/>
  <c r="R41" i="50"/>
  <c r="H41" i="50"/>
  <c r="R40" i="50"/>
  <c r="H40" i="50"/>
  <c r="R39" i="50"/>
  <c r="H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C25" i="50"/>
  <c r="C30" i="50" s="1"/>
  <c r="B25" i="50"/>
  <c r="B30" i="50" s="1"/>
  <c r="T24" i="50"/>
  <c r="T23" i="50"/>
  <c r="T22" i="50"/>
  <c r="T21" i="50"/>
  <c r="T20" i="50"/>
  <c r="T19" i="50"/>
  <c r="T18" i="50"/>
  <c r="T68" i="51" l="1"/>
  <c r="R49" i="51"/>
  <c r="T26" i="51"/>
  <c r="U27" i="51"/>
  <c r="H49" i="51"/>
  <c r="H47" i="51"/>
  <c r="R46" i="50"/>
  <c r="R49" i="50" s="1"/>
  <c r="H46" i="50"/>
  <c r="H47" i="50" s="1"/>
  <c r="T25" i="50"/>
  <c r="T26" i="50" s="1"/>
  <c r="D30" i="50"/>
  <c r="N51" i="50"/>
  <c r="C51" i="50"/>
  <c r="T65" i="50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W64" i="49" s="1"/>
  <c r="T63" i="49"/>
  <c r="W63" i="49" s="1"/>
  <c r="T62" i="49"/>
  <c r="W62" i="49" s="1"/>
  <c r="T61" i="49"/>
  <c r="W61" i="49" s="1"/>
  <c r="T60" i="49"/>
  <c r="W60" i="49" s="1"/>
  <c r="T59" i="49"/>
  <c r="W59" i="49" s="1"/>
  <c r="T58" i="49"/>
  <c r="W58" i="49" s="1"/>
  <c r="Q50" i="49"/>
  <c r="P50" i="49"/>
  <c r="O50" i="49"/>
  <c r="N50" i="49"/>
  <c r="M50" i="49"/>
  <c r="L50" i="49"/>
  <c r="G50" i="49"/>
  <c r="F50" i="49"/>
  <c r="E50" i="49"/>
  <c r="D50" i="49"/>
  <c r="C50" i="49"/>
  <c r="B50" i="49"/>
  <c r="Q49" i="49"/>
  <c r="P49" i="49"/>
  <c r="O49" i="49"/>
  <c r="N49" i="49"/>
  <c r="M49" i="49"/>
  <c r="L49" i="49"/>
  <c r="G49" i="49"/>
  <c r="F49" i="49"/>
  <c r="E49" i="49"/>
  <c r="D49" i="49"/>
  <c r="C49" i="49"/>
  <c r="B49" i="49"/>
  <c r="R48" i="49"/>
  <c r="H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G46" i="49"/>
  <c r="G51" i="49" s="1"/>
  <c r="F46" i="49"/>
  <c r="F51" i="49" s="1"/>
  <c r="E46" i="49"/>
  <c r="E51" i="49" s="1"/>
  <c r="D46" i="49"/>
  <c r="D51" i="49" s="1"/>
  <c r="C46" i="49"/>
  <c r="C51" i="49" s="1"/>
  <c r="B46" i="49"/>
  <c r="B51" i="49" s="1"/>
  <c r="R45" i="49"/>
  <c r="U45" i="49" s="1"/>
  <c r="H45" i="49"/>
  <c r="R44" i="49"/>
  <c r="U44" i="49" s="1"/>
  <c r="H44" i="49"/>
  <c r="R43" i="49"/>
  <c r="U43" i="49" s="1"/>
  <c r="H43" i="49"/>
  <c r="R42" i="49"/>
  <c r="U42" i="49" s="1"/>
  <c r="H42" i="49"/>
  <c r="R41" i="49"/>
  <c r="U41" i="49" s="1"/>
  <c r="H41" i="49"/>
  <c r="R40" i="49"/>
  <c r="U40" i="49" s="1"/>
  <c r="H40" i="49"/>
  <c r="R39" i="49"/>
  <c r="U39" i="49" s="1"/>
  <c r="H3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G30" i="49" s="1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R47" i="50" l="1"/>
  <c r="H49" i="50"/>
  <c r="U27" i="50"/>
  <c r="T66" i="50"/>
  <c r="T68" i="50"/>
  <c r="R46" i="49"/>
  <c r="R49" i="49" s="1"/>
  <c r="L51" i="49"/>
  <c r="H46" i="49"/>
  <c r="H49" i="49" s="1"/>
  <c r="T65" i="49"/>
  <c r="T2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C65" i="48"/>
  <c r="C70" i="48" s="1"/>
  <c r="B65" i="48"/>
  <c r="B70" i="48" s="1"/>
  <c r="T64" i="48"/>
  <c r="W64" i="48" s="1"/>
  <c r="T63" i="48"/>
  <c r="W63" i="48" s="1"/>
  <c r="T62" i="48"/>
  <c r="W62" i="48" s="1"/>
  <c r="T61" i="48"/>
  <c r="W61" i="48" s="1"/>
  <c r="T60" i="48"/>
  <c r="W60" i="48" s="1"/>
  <c r="T59" i="48"/>
  <c r="W59" i="48" s="1"/>
  <c r="T58" i="48"/>
  <c r="W58" i="48" s="1"/>
  <c r="Q50" i="48"/>
  <c r="P50" i="48"/>
  <c r="O50" i="48"/>
  <c r="N50" i="48"/>
  <c r="M50" i="48"/>
  <c r="L50" i="48"/>
  <c r="G50" i="48"/>
  <c r="F50" i="48"/>
  <c r="E50" i="48"/>
  <c r="D50" i="48"/>
  <c r="C50" i="48"/>
  <c r="B50" i="48"/>
  <c r="Q49" i="48"/>
  <c r="P49" i="48"/>
  <c r="O49" i="48"/>
  <c r="N49" i="48"/>
  <c r="M49" i="48"/>
  <c r="L49" i="48"/>
  <c r="G49" i="48"/>
  <c r="F49" i="48"/>
  <c r="E49" i="48"/>
  <c r="D49" i="48"/>
  <c r="C49" i="48"/>
  <c r="B49" i="48"/>
  <c r="R48" i="48"/>
  <c r="H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G46" i="48"/>
  <c r="G51" i="48" s="1"/>
  <c r="F46" i="48"/>
  <c r="F51" i="48" s="1"/>
  <c r="E46" i="48"/>
  <c r="E51" i="48" s="1"/>
  <c r="D46" i="48"/>
  <c r="D51" i="48" s="1"/>
  <c r="C46" i="48"/>
  <c r="B46" i="48"/>
  <c r="B51" i="48" s="1"/>
  <c r="R45" i="48"/>
  <c r="U45" i="48" s="1"/>
  <c r="H45" i="48"/>
  <c r="R44" i="48"/>
  <c r="U44" i="48" s="1"/>
  <c r="H44" i="48"/>
  <c r="R43" i="48"/>
  <c r="U43" i="48" s="1"/>
  <c r="H43" i="48"/>
  <c r="R42" i="48"/>
  <c r="U42" i="48" s="1"/>
  <c r="H42" i="48"/>
  <c r="R41" i="48"/>
  <c r="U41" i="48" s="1"/>
  <c r="H41" i="48"/>
  <c r="R40" i="48"/>
  <c r="U40" i="48" s="1"/>
  <c r="H40" i="48"/>
  <c r="R39" i="48"/>
  <c r="U39" i="48" s="1"/>
  <c r="H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C25" i="48"/>
  <c r="C30" i="48" s="1"/>
  <c r="B25" i="48"/>
  <c r="B30" i="48" s="1"/>
  <c r="T24" i="48"/>
  <c r="T23" i="48"/>
  <c r="T22" i="48"/>
  <c r="T21" i="48"/>
  <c r="T20" i="48"/>
  <c r="T19" i="48"/>
  <c r="T18" i="48"/>
  <c r="H47" i="49" l="1"/>
  <c r="R47" i="49"/>
  <c r="U27" i="49"/>
  <c r="T26" i="49"/>
  <c r="T66" i="49"/>
  <c r="T68" i="49"/>
  <c r="T65" i="48"/>
  <c r="T66" i="48" s="1"/>
  <c r="H46" i="48"/>
  <c r="H49" i="48" s="1"/>
  <c r="T25" i="48"/>
  <c r="T26" i="48" s="1"/>
  <c r="D30" i="48"/>
  <c r="D70" i="48"/>
  <c r="R46" i="48"/>
  <c r="C51" i="48"/>
  <c r="R45" i="46"/>
  <c r="R45" i="47"/>
  <c r="H47" i="48" l="1"/>
  <c r="T68" i="48"/>
  <c r="U27" i="48"/>
  <c r="R49" i="48"/>
  <c r="R47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D70" i="47" s="1"/>
  <c r="C65" i="47"/>
  <c r="C70" i="47" s="1"/>
  <c r="B65" i="47"/>
  <c r="B70" i="47" s="1"/>
  <c r="T64" i="47"/>
  <c r="T63" i="47"/>
  <c r="T62" i="47"/>
  <c r="T61" i="47"/>
  <c r="T60" i="47"/>
  <c r="T59" i="47"/>
  <c r="T58" i="47"/>
  <c r="Q50" i="47"/>
  <c r="P50" i="47"/>
  <c r="O50" i="47"/>
  <c r="N50" i="47"/>
  <c r="M50" i="47"/>
  <c r="L50" i="47"/>
  <c r="G50" i="47"/>
  <c r="F50" i="47"/>
  <c r="E50" i="47"/>
  <c r="D50" i="47"/>
  <c r="C50" i="47"/>
  <c r="B50" i="47"/>
  <c r="Q49" i="47"/>
  <c r="P49" i="47"/>
  <c r="O49" i="47"/>
  <c r="N49" i="47"/>
  <c r="M49" i="47"/>
  <c r="L49" i="47"/>
  <c r="G49" i="47"/>
  <c r="F49" i="47"/>
  <c r="E49" i="47"/>
  <c r="D49" i="47"/>
  <c r="C49" i="47"/>
  <c r="B49" i="47"/>
  <c r="R48" i="47"/>
  <c r="H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G46" i="47"/>
  <c r="G51" i="47" s="1"/>
  <c r="F46" i="47"/>
  <c r="F51" i="47" s="1"/>
  <c r="E46" i="47"/>
  <c r="E51" i="47" s="1"/>
  <c r="D46" i="47"/>
  <c r="D51" i="47" s="1"/>
  <c r="C46" i="47"/>
  <c r="C51" i="47" s="1"/>
  <c r="B46" i="47"/>
  <c r="B51" i="47" s="1"/>
  <c r="U45" i="47"/>
  <c r="H45" i="47"/>
  <c r="R44" i="47"/>
  <c r="U44" i="47" s="1"/>
  <c r="H44" i="47"/>
  <c r="R43" i="47"/>
  <c r="U43" i="47" s="1"/>
  <c r="H43" i="47"/>
  <c r="R42" i="47"/>
  <c r="U42" i="47" s="1"/>
  <c r="H42" i="47"/>
  <c r="R41" i="47"/>
  <c r="U41" i="47" s="1"/>
  <c r="H41" i="47"/>
  <c r="R40" i="47"/>
  <c r="U40" i="47" s="1"/>
  <c r="H40" i="47"/>
  <c r="R39" i="47"/>
  <c r="U39" i="47" s="1"/>
  <c r="H39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M30" i="47" s="1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E30" i="47" s="1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T65" i="47" l="1"/>
  <c r="T66" i="47" s="1"/>
  <c r="H46" i="47"/>
  <c r="H47" i="47" s="1"/>
  <c r="R46" i="47"/>
  <c r="T25" i="47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Q50" i="46"/>
  <c r="P50" i="46"/>
  <c r="O50" i="46"/>
  <c r="N50" i="46"/>
  <c r="M50" i="46"/>
  <c r="L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G49" i="46"/>
  <c r="F49" i="46"/>
  <c r="E49" i="46"/>
  <c r="D49" i="46"/>
  <c r="C49" i="46"/>
  <c r="B49" i="46"/>
  <c r="R48" i="46"/>
  <c r="H48" i="46"/>
  <c r="Q46" i="46"/>
  <c r="Q51" i="46" s="1"/>
  <c r="P46" i="46"/>
  <c r="P51" i="46" s="1"/>
  <c r="O46" i="46"/>
  <c r="O51" i="46" s="1"/>
  <c r="N46" i="46"/>
  <c r="M46" i="46"/>
  <c r="M51" i="46" s="1"/>
  <c r="L46" i="46"/>
  <c r="L51" i="46" s="1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H45" i="46"/>
  <c r="R44" i="46"/>
  <c r="H44" i="46"/>
  <c r="R43" i="46"/>
  <c r="H43" i="46"/>
  <c r="R42" i="46"/>
  <c r="H42" i="46"/>
  <c r="R41" i="46"/>
  <c r="H41" i="46"/>
  <c r="R40" i="46"/>
  <c r="H40" i="46"/>
  <c r="R39" i="46"/>
  <c r="H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T68" i="47" l="1"/>
  <c r="H49" i="47"/>
  <c r="T26" i="47"/>
  <c r="U27" i="47"/>
  <c r="R49" i="47"/>
  <c r="R47" i="47"/>
  <c r="T65" i="46"/>
  <c r="T66" i="46" s="1"/>
  <c r="R46" i="46"/>
  <c r="R47" i="46" s="1"/>
  <c r="H46" i="46"/>
  <c r="H49" i="46" s="1"/>
  <c r="N51" i="46"/>
  <c r="T25" i="46"/>
  <c r="S69" i="45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Q70" i="45" s="1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Q50" i="45"/>
  <c r="P50" i="45"/>
  <c r="O50" i="45"/>
  <c r="N50" i="45"/>
  <c r="M50" i="45"/>
  <c r="L50" i="45"/>
  <c r="G50" i="45"/>
  <c r="F50" i="45"/>
  <c r="E50" i="45"/>
  <c r="D50" i="45"/>
  <c r="C50" i="45"/>
  <c r="B50" i="45"/>
  <c r="Q49" i="45"/>
  <c r="P49" i="45"/>
  <c r="O49" i="45"/>
  <c r="N49" i="45"/>
  <c r="M49" i="45"/>
  <c r="L49" i="45"/>
  <c r="G49" i="45"/>
  <c r="F49" i="45"/>
  <c r="E49" i="45"/>
  <c r="D49" i="45"/>
  <c r="C49" i="45"/>
  <c r="B49" i="45"/>
  <c r="R48" i="45"/>
  <c r="H48" i="45"/>
  <c r="Q46" i="45"/>
  <c r="Q51" i="45" s="1"/>
  <c r="P46" i="45"/>
  <c r="P51" i="45" s="1"/>
  <c r="O46" i="45"/>
  <c r="N46" i="45"/>
  <c r="N51" i="45" s="1"/>
  <c r="M46" i="45"/>
  <c r="M51" i="45" s="1"/>
  <c r="L46" i="45"/>
  <c r="L51" i="45" s="1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H45" i="45"/>
  <c r="R44" i="45"/>
  <c r="H44" i="45"/>
  <c r="R43" i="45"/>
  <c r="H43" i="45"/>
  <c r="R42" i="45"/>
  <c r="H42" i="45"/>
  <c r="R41" i="45"/>
  <c r="H41" i="45"/>
  <c r="R40" i="45"/>
  <c r="H40" i="45"/>
  <c r="R39" i="45"/>
  <c r="H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B25" i="45"/>
  <c r="B30" i="45" s="1"/>
  <c r="T24" i="45"/>
  <c r="T23" i="45"/>
  <c r="T22" i="45"/>
  <c r="T21" i="45"/>
  <c r="T20" i="45"/>
  <c r="T19" i="45"/>
  <c r="T18" i="45"/>
  <c r="T68" i="46" l="1"/>
  <c r="R49" i="46"/>
  <c r="H47" i="46"/>
  <c r="T26" i="46"/>
  <c r="U27" i="46"/>
  <c r="R46" i="45"/>
  <c r="R49" i="45" s="1"/>
  <c r="T25" i="45"/>
  <c r="U27" i="45" s="1"/>
  <c r="C30" i="45"/>
  <c r="T65" i="45"/>
  <c r="O51" i="45"/>
  <c r="H46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S50" i="44"/>
  <c r="R50" i="44"/>
  <c r="Q50" i="44"/>
  <c r="P50" i="44"/>
  <c r="O50" i="44"/>
  <c r="N50" i="44"/>
  <c r="I50" i="44"/>
  <c r="H50" i="44"/>
  <c r="G50" i="44"/>
  <c r="F50" i="44"/>
  <c r="E50" i="44"/>
  <c r="D50" i="44"/>
  <c r="C50" i="44"/>
  <c r="B50" i="44"/>
  <c r="S49" i="44"/>
  <c r="R49" i="44"/>
  <c r="Q49" i="44"/>
  <c r="P49" i="44"/>
  <c r="O49" i="44"/>
  <c r="N49" i="44"/>
  <c r="I49" i="44"/>
  <c r="H49" i="44"/>
  <c r="G49" i="44"/>
  <c r="F49" i="44"/>
  <c r="E49" i="44"/>
  <c r="D49" i="44"/>
  <c r="C49" i="44"/>
  <c r="B49" i="44"/>
  <c r="T48" i="44"/>
  <c r="J48" i="44"/>
  <c r="S46" i="44"/>
  <c r="S51" i="44" s="1"/>
  <c r="R46" i="44"/>
  <c r="R51" i="44" s="1"/>
  <c r="Q46" i="44"/>
  <c r="Q51" i="44" s="1"/>
  <c r="P46" i="44"/>
  <c r="P51" i="44" s="1"/>
  <c r="O46" i="44"/>
  <c r="N46" i="44"/>
  <c r="N51" i="44" s="1"/>
  <c r="I46" i="44"/>
  <c r="I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T45" i="44"/>
  <c r="J45" i="44"/>
  <c r="T44" i="44"/>
  <c r="J44" i="44"/>
  <c r="T43" i="44"/>
  <c r="J43" i="44"/>
  <c r="T42" i="44"/>
  <c r="J42" i="44"/>
  <c r="T41" i="44"/>
  <c r="J41" i="44"/>
  <c r="T40" i="44"/>
  <c r="J40" i="44"/>
  <c r="T39" i="44"/>
  <c r="J3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C30" i="44" s="1"/>
  <c r="B25" i="44"/>
  <c r="B30" i="44" s="1"/>
  <c r="T24" i="44"/>
  <c r="T23" i="44"/>
  <c r="T22" i="44"/>
  <c r="T21" i="44"/>
  <c r="T20" i="44"/>
  <c r="T19" i="44"/>
  <c r="T18" i="44"/>
  <c r="R47" i="45" l="1"/>
  <c r="T26" i="45"/>
  <c r="H47" i="45"/>
  <c r="H49" i="45"/>
  <c r="T66" i="45"/>
  <c r="T68" i="45"/>
  <c r="T46" i="44"/>
  <c r="T47" i="44" s="1"/>
  <c r="J46" i="44"/>
  <c r="J47" i="44" s="1"/>
  <c r="O51" i="44"/>
  <c r="T25" i="44"/>
  <c r="T65" i="44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C70" i="43" s="1"/>
  <c r="B65" i="43"/>
  <c r="B70" i="43" s="1"/>
  <c r="T64" i="43"/>
  <c r="T63" i="43"/>
  <c r="T62" i="43"/>
  <c r="T61" i="43"/>
  <c r="T60" i="43"/>
  <c r="T59" i="43"/>
  <c r="T58" i="43"/>
  <c r="S50" i="43"/>
  <c r="R50" i="43"/>
  <c r="Q50" i="43"/>
  <c r="P50" i="43"/>
  <c r="O50" i="43"/>
  <c r="N50" i="43"/>
  <c r="I50" i="43"/>
  <c r="H50" i="43"/>
  <c r="G50" i="43"/>
  <c r="F50" i="43"/>
  <c r="E50" i="43"/>
  <c r="D50" i="43"/>
  <c r="C50" i="43"/>
  <c r="B50" i="43"/>
  <c r="S49" i="43"/>
  <c r="R49" i="43"/>
  <c r="Q49" i="43"/>
  <c r="P49" i="43"/>
  <c r="O49" i="43"/>
  <c r="N49" i="43"/>
  <c r="I49" i="43"/>
  <c r="H49" i="43"/>
  <c r="G49" i="43"/>
  <c r="F49" i="43"/>
  <c r="E49" i="43"/>
  <c r="D49" i="43"/>
  <c r="C49" i="43"/>
  <c r="B49" i="43"/>
  <c r="T48" i="43"/>
  <c r="J48" i="43"/>
  <c r="S46" i="43"/>
  <c r="S51" i="43" s="1"/>
  <c r="R46" i="43"/>
  <c r="R51" i="43" s="1"/>
  <c r="Q46" i="43"/>
  <c r="Q51" i="43" s="1"/>
  <c r="P46" i="43"/>
  <c r="P51" i="43" s="1"/>
  <c r="O46" i="43"/>
  <c r="O51" i="43" s="1"/>
  <c r="N46" i="43"/>
  <c r="N51" i="43" s="1"/>
  <c r="I46" i="43"/>
  <c r="I51" i="43" s="1"/>
  <c r="H46" i="43"/>
  <c r="H51" i="43" s="1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T45" i="43"/>
  <c r="J45" i="43"/>
  <c r="T44" i="43"/>
  <c r="J44" i="43"/>
  <c r="T43" i="43"/>
  <c r="J43" i="43"/>
  <c r="T42" i="43"/>
  <c r="J42" i="43"/>
  <c r="T41" i="43"/>
  <c r="J41" i="43"/>
  <c r="T40" i="43"/>
  <c r="J40" i="43"/>
  <c r="T39" i="43"/>
  <c r="J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T27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D30" i="43" s="1"/>
  <c r="C25" i="43"/>
  <c r="C30" i="43" s="1"/>
  <c r="B25" i="43"/>
  <c r="B30" i="43" s="1"/>
  <c r="T24" i="43"/>
  <c r="T23" i="43"/>
  <c r="T22" i="43"/>
  <c r="T21" i="43"/>
  <c r="T20" i="43"/>
  <c r="T19" i="43"/>
  <c r="T18" i="43"/>
  <c r="J49" i="44" l="1"/>
  <c r="T49" i="44"/>
  <c r="T66" i="44"/>
  <c r="T68" i="44"/>
  <c r="T26" i="44"/>
  <c r="U27" i="44"/>
  <c r="T46" i="43"/>
  <c r="J46" i="43"/>
  <c r="T25" i="43"/>
  <c r="T65" i="43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S50" i="42"/>
  <c r="R50" i="42"/>
  <c r="Q50" i="42"/>
  <c r="P50" i="42"/>
  <c r="O50" i="42"/>
  <c r="N50" i="42"/>
  <c r="I50" i="42"/>
  <c r="H50" i="42"/>
  <c r="G50" i="42"/>
  <c r="F50" i="42"/>
  <c r="E50" i="42"/>
  <c r="D50" i="42"/>
  <c r="C50" i="42"/>
  <c r="B50" i="42"/>
  <c r="S49" i="42"/>
  <c r="R49" i="42"/>
  <c r="Q49" i="42"/>
  <c r="P49" i="42"/>
  <c r="O49" i="42"/>
  <c r="N49" i="42"/>
  <c r="I49" i="42"/>
  <c r="H49" i="42"/>
  <c r="G49" i="42"/>
  <c r="F49" i="42"/>
  <c r="E49" i="42"/>
  <c r="D49" i="42"/>
  <c r="C49" i="42"/>
  <c r="B49" i="42"/>
  <c r="T48" i="42"/>
  <c r="J48" i="42"/>
  <c r="S46" i="42"/>
  <c r="S51" i="42" s="1"/>
  <c r="R46" i="42"/>
  <c r="R51" i="42" s="1"/>
  <c r="Q46" i="42"/>
  <c r="Q51" i="42" s="1"/>
  <c r="P46" i="42"/>
  <c r="P51" i="42" s="1"/>
  <c r="O46" i="42"/>
  <c r="O51" i="42" s="1"/>
  <c r="N46" i="42"/>
  <c r="I46" i="42"/>
  <c r="I51" i="42" s="1"/>
  <c r="H46" i="42"/>
  <c r="H51" i="42" s="1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T45" i="42"/>
  <c r="J45" i="42"/>
  <c r="T44" i="42"/>
  <c r="J44" i="42"/>
  <c r="T43" i="42"/>
  <c r="J43" i="42"/>
  <c r="T42" i="42"/>
  <c r="J42" i="42"/>
  <c r="T41" i="42"/>
  <c r="J41" i="42"/>
  <c r="T40" i="42"/>
  <c r="J40" i="42"/>
  <c r="T39" i="42"/>
  <c r="J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T66" i="43" l="1"/>
  <c r="T68" i="43"/>
  <c r="U27" i="43"/>
  <c r="T26" i="43"/>
  <c r="J49" i="43"/>
  <c r="J47" i="43"/>
  <c r="T49" i="43"/>
  <c r="T47" i="43"/>
  <c r="T46" i="42"/>
  <c r="T47" i="42" s="1"/>
  <c r="J46" i="42"/>
  <c r="J47" i="42" s="1"/>
  <c r="T65" i="42"/>
  <c r="N51" i="42"/>
  <c r="T25" i="42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S50" i="41"/>
  <c r="R50" i="41"/>
  <c r="Q50" i="41"/>
  <c r="P50" i="41"/>
  <c r="O50" i="41"/>
  <c r="N50" i="41"/>
  <c r="I50" i="41"/>
  <c r="H50" i="41"/>
  <c r="G50" i="41"/>
  <c r="F50" i="41"/>
  <c r="E50" i="41"/>
  <c r="D50" i="41"/>
  <c r="C50" i="41"/>
  <c r="B50" i="41"/>
  <c r="S49" i="41"/>
  <c r="R49" i="41"/>
  <c r="Q49" i="41"/>
  <c r="P49" i="41"/>
  <c r="O49" i="41"/>
  <c r="N49" i="41"/>
  <c r="I49" i="41"/>
  <c r="H49" i="41"/>
  <c r="G49" i="41"/>
  <c r="F49" i="41"/>
  <c r="E49" i="41"/>
  <c r="D49" i="41"/>
  <c r="C49" i="41"/>
  <c r="B49" i="41"/>
  <c r="T48" i="41"/>
  <c r="J48" i="41"/>
  <c r="S46" i="41"/>
  <c r="S51" i="41" s="1"/>
  <c r="R46" i="41"/>
  <c r="R51" i="41" s="1"/>
  <c r="Q46" i="41"/>
  <c r="Q51" i="41" s="1"/>
  <c r="P46" i="41"/>
  <c r="P51" i="41" s="1"/>
  <c r="O46" i="41"/>
  <c r="O51" i="41" s="1"/>
  <c r="N46" i="41"/>
  <c r="N51" i="41" s="1"/>
  <c r="I46" i="41"/>
  <c r="I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T45" i="41"/>
  <c r="J45" i="41"/>
  <c r="T44" i="41"/>
  <c r="J44" i="41"/>
  <c r="T43" i="41"/>
  <c r="J43" i="41"/>
  <c r="T42" i="41"/>
  <c r="J42" i="41"/>
  <c r="T41" i="41"/>
  <c r="J41" i="41"/>
  <c r="T40" i="41"/>
  <c r="J40" i="41"/>
  <c r="T39" i="41"/>
  <c r="J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T49" i="42" l="1"/>
  <c r="J49" i="42"/>
  <c r="T68" i="42"/>
  <c r="T66" i="42"/>
  <c r="U27" i="42"/>
  <c r="T26" i="42"/>
  <c r="T65" i="41"/>
  <c r="T66" i="41" s="1"/>
  <c r="J46" i="41"/>
  <c r="J47" i="41" s="1"/>
  <c r="T25" i="41"/>
  <c r="T26" i="41" s="1"/>
  <c r="T46" i="41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C69" i="40"/>
  <c r="B69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B68" i="40"/>
  <c r="T67" i="40"/>
  <c r="S65" i="40"/>
  <c r="S70" i="40" s="1"/>
  <c r="R65" i="40"/>
  <c r="R70" i="40" s="1"/>
  <c r="Q65" i="40"/>
  <c r="Q70" i="40" s="1"/>
  <c r="P65" i="40"/>
  <c r="P70" i="40" s="1"/>
  <c r="O65" i="40"/>
  <c r="O70" i="40" s="1"/>
  <c r="N65" i="40"/>
  <c r="N70" i="40" s="1"/>
  <c r="M65" i="40"/>
  <c r="M70" i="40" s="1"/>
  <c r="L65" i="40"/>
  <c r="L70" i="40" s="1"/>
  <c r="K65" i="40"/>
  <c r="K70" i="40" s="1"/>
  <c r="J65" i="40"/>
  <c r="J70" i="40" s="1"/>
  <c r="I65" i="40"/>
  <c r="I70" i="40" s="1"/>
  <c r="H65" i="40"/>
  <c r="H70" i="40" s="1"/>
  <c r="G65" i="40"/>
  <c r="G70" i="40" s="1"/>
  <c r="F65" i="40"/>
  <c r="F70" i="40" s="1"/>
  <c r="E65" i="40"/>
  <c r="E70" i="40" s="1"/>
  <c r="D65" i="40"/>
  <c r="D70" i="40" s="1"/>
  <c r="C65" i="40"/>
  <c r="C70" i="40" s="1"/>
  <c r="B65" i="40"/>
  <c r="T64" i="40"/>
  <c r="T63" i="40"/>
  <c r="T62" i="40"/>
  <c r="T61" i="40"/>
  <c r="T60" i="40"/>
  <c r="T59" i="40"/>
  <c r="T58" i="40"/>
  <c r="S50" i="40"/>
  <c r="R50" i="40"/>
  <c r="Q50" i="40"/>
  <c r="P50" i="40"/>
  <c r="O50" i="40"/>
  <c r="N50" i="40"/>
  <c r="I50" i="40"/>
  <c r="H50" i="40"/>
  <c r="G50" i="40"/>
  <c r="F50" i="40"/>
  <c r="E50" i="40"/>
  <c r="D50" i="40"/>
  <c r="C50" i="40"/>
  <c r="B50" i="40"/>
  <c r="S49" i="40"/>
  <c r="R49" i="40"/>
  <c r="Q49" i="40"/>
  <c r="P49" i="40"/>
  <c r="O49" i="40"/>
  <c r="N49" i="40"/>
  <c r="I49" i="40"/>
  <c r="H49" i="40"/>
  <c r="G49" i="40"/>
  <c r="F49" i="40"/>
  <c r="E49" i="40"/>
  <c r="D49" i="40"/>
  <c r="C49" i="40"/>
  <c r="B49" i="40"/>
  <c r="T48" i="40"/>
  <c r="J48" i="40"/>
  <c r="S46" i="40"/>
  <c r="S51" i="40" s="1"/>
  <c r="R46" i="40"/>
  <c r="R51" i="40" s="1"/>
  <c r="Q46" i="40"/>
  <c r="Q51" i="40" s="1"/>
  <c r="P46" i="40"/>
  <c r="O46" i="40"/>
  <c r="O51" i="40" s="1"/>
  <c r="N46" i="40"/>
  <c r="N51" i="40" s="1"/>
  <c r="I46" i="40"/>
  <c r="I51" i="40" s="1"/>
  <c r="H46" i="40"/>
  <c r="H51" i="40" s="1"/>
  <c r="G46" i="40"/>
  <c r="G51" i="40" s="1"/>
  <c r="F46" i="40"/>
  <c r="F51" i="40" s="1"/>
  <c r="E46" i="40"/>
  <c r="E51" i="40" s="1"/>
  <c r="D46" i="40"/>
  <c r="D51" i="40" s="1"/>
  <c r="C46" i="40"/>
  <c r="C51" i="40" s="1"/>
  <c r="B46" i="40"/>
  <c r="T45" i="40"/>
  <c r="J45" i="40"/>
  <c r="T44" i="40"/>
  <c r="J44" i="40"/>
  <c r="T43" i="40"/>
  <c r="J43" i="40"/>
  <c r="T42" i="40"/>
  <c r="J42" i="40"/>
  <c r="T41" i="40"/>
  <c r="J41" i="40"/>
  <c r="T40" i="40"/>
  <c r="J40" i="40"/>
  <c r="T39" i="40"/>
  <c r="J3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T27" i="40"/>
  <c r="S25" i="40"/>
  <c r="S30" i="40" s="1"/>
  <c r="R25" i="40"/>
  <c r="R30" i="40" s="1"/>
  <c r="Q25" i="40"/>
  <c r="Q30" i="40" s="1"/>
  <c r="P25" i="40"/>
  <c r="P30" i="40" s="1"/>
  <c r="O25" i="40"/>
  <c r="O30" i="40" s="1"/>
  <c r="N25" i="40"/>
  <c r="N30" i="40" s="1"/>
  <c r="M25" i="40"/>
  <c r="M30" i="40" s="1"/>
  <c r="L25" i="40"/>
  <c r="L30" i="40" s="1"/>
  <c r="K25" i="40"/>
  <c r="K30" i="40" s="1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C30" i="40" s="1"/>
  <c r="B25" i="40"/>
  <c r="B30" i="40" s="1"/>
  <c r="T24" i="40"/>
  <c r="T23" i="40"/>
  <c r="T22" i="40"/>
  <c r="T21" i="40"/>
  <c r="T20" i="40"/>
  <c r="T19" i="40"/>
  <c r="T18" i="40"/>
  <c r="U27" i="41" l="1"/>
  <c r="T68" i="41"/>
  <c r="J49" i="41"/>
  <c r="T49" i="41"/>
  <c r="T47" i="41"/>
  <c r="T65" i="40"/>
  <c r="T66" i="40" s="1"/>
  <c r="B70" i="40"/>
  <c r="T46" i="40"/>
  <c r="T47" i="40" s="1"/>
  <c r="J46" i="40"/>
  <c r="J49" i="40" s="1"/>
  <c r="T25" i="40"/>
  <c r="U27" i="40" s="1"/>
  <c r="B51" i="40"/>
  <c r="P51" i="40"/>
  <c r="T68" i="40" l="1"/>
  <c r="T49" i="40"/>
  <c r="J47" i="40"/>
  <c r="T26" i="40"/>
  <c r="I49" i="39"/>
  <c r="H49" i="39"/>
  <c r="G49" i="39"/>
  <c r="F49" i="39"/>
  <c r="E49" i="39"/>
  <c r="D49" i="39"/>
  <c r="C49" i="39"/>
  <c r="B49" i="39"/>
  <c r="S69" i="39" l="1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V64" i="39" s="1"/>
  <c r="T63" i="39"/>
  <c r="V63" i="39" s="1"/>
  <c r="T62" i="39"/>
  <c r="V62" i="39" s="1"/>
  <c r="T61" i="39"/>
  <c r="V61" i="39" s="1"/>
  <c r="T60" i="39"/>
  <c r="V60" i="39" s="1"/>
  <c r="T59" i="39"/>
  <c r="V59" i="39" s="1"/>
  <c r="T58" i="39"/>
  <c r="V58" i="39" s="1"/>
  <c r="S50" i="39"/>
  <c r="R50" i="39"/>
  <c r="Q50" i="39"/>
  <c r="P50" i="39"/>
  <c r="O50" i="39"/>
  <c r="N50" i="39"/>
  <c r="I50" i="39"/>
  <c r="H50" i="39"/>
  <c r="G50" i="39"/>
  <c r="F50" i="39"/>
  <c r="E50" i="39"/>
  <c r="D50" i="39"/>
  <c r="C50" i="39"/>
  <c r="B50" i="39"/>
  <c r="S49" i="39"/>
  <c r="R49" i="39"/>
  <c r="Q49" i="39"/>
  <c r="P49" i="39"/>
  <c r="O49" i="39"/>
  <c r="N49" i="39"/>
  <c r="T48" i="39"/>
  <c r="J48" i="39"/>
  <c r="S46" i="39"/>
  <c r="S51" i="39" s="1"/>
  <c r="R46" i="39"/>
  <c r="R51" i="39" s="1"/>
  <c r="Q46" i="39"/>
  <c r="Q51" i="39" s="1"/>
  <c r="P46" i="39"/>
  <c r="P51" i="39" s="1"/>
  <c r="O46" i="39"/>
  <c r="O51" i="39" s="1"/>
  <c r="N46" i="39"/>
  <c r="N51" i="39" s="1"/>
  <c r="I46" i="39"/>
  <c r="I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T45" i="39"/>
  <c r="V45" i="39" s="1"/>
  <c r="J45" i="39"/>
  <c r="T44" i="39"/>
  <c r="V44" i="39" s="1"/>
  <c r="J44" i="39"/>
  <c r="T43" i="39"/>
  <c r="V43" i="39" s="1"/>
  <c r="J43" i="39"/>
  <c r="T42" i="39"/>
  <c r="V42" i="39" s="1"/>
  <c r="J42" i="39"/>
  <c r="T41" i="39"/>
  <c r="V41" i="39" s="1"/>
  <c r="J41" i="39"/>
  <c r="T40" i="39"/>
  <c r="V40" i="39" s="1"/>
  <c r="J40" i="39"/>
  <c r="T39" i="39"/>
  <c r="V39" i="39" s="1"/>
  <c r="J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T46" i="39" l="1"/>
  <c r="J46" i="39"/>
  <c r="T65" i="39"/>
  <c r="T25" i="39"/>
  <c r="T26" i="39" l="1"/>
  <c r="U27" i="39"/>
  <c r="T66" i="39"/>
  <c r="T68" i="39"/>
  <c r="J47" i="39"/>
  <c r="J49" i="39"/>
  <c r="T47" i="39"/>
  <c r="T49" i="39"/>
  <c r="B46" i="38"/>
  <c r="B51" i="38" s="1"/>
  <c r="C46" i="38"/>
  <c r="C51" i="38" s="1"/>
  <c r="D46" i="38"/>
  <c r="D51" i="38" s="1"/>
  <c r="E46" i="38"/>
  <c r="E51" i="38" s="1"/>
  <c r="F46" i="38"/>
  <c r="F51" i="38" s="1"/>
  <c r="G46" i="38"/>
  <c r="G51" i="38" s="1"/>
  <c r="B49" i="38"/>
  <c r="C49" i="38"/>
  <c r="D49" i="38"/>
  <c r="E49" i="38"/>
  <c r="F49" i="38"/>
  <c r="G49" i="38"/>
  <c r="B50" i="38"/>
  <c r="C50" i="38"/>
  <c r="D50" i="38"/>
  <c r="E50" i="38"/>
  <c r="F50" i="38"/>
  <c r="G50" i="38"/>
  <c r="I49" i="38"/>
  <c r="H49" i="38"/>
  <c r="S69" i="38" l="1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S68" i="38"/>
  <c r="R68" i="38"/>
  <c r="Q68" i="38"/>
  <c r="P68" i="38"/>
  <c r="O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C65" i="38"/>
  <c r="C70" i="38" s="1"/>
  <c r="B65" i="38"/>
  <c r="B70" i="38" s="1"/>
  <c r="T64" i="38"/>
  <c r="T63" i="38"/>
  <c r="T62" i="38"/>
  <c r="T61" i="38"/>
  <c r="T60" i="38"/>
  <c r="T59" i="38"/>
  <c r="S50" i="38"/>
  <c r="R50" i="38"/>
  <c r="Q50" i="38"/>
  <c r="P50" i="38"/>
  <c r="O50" i="38"/>
  <c r="N50" i="38"/>
  <c r="I50" i="38"/>
  <c r="H50" i="38"/>
  <c r="S49" i="38"/>
  <c r="R49" i="38"/>
  <c r="Q49" i="38"/>
  <c r="P49" i="38"/>
  <c r="O49" i="38"/>
  <c r="T48" i="38"/>
  <c r="J48" i="38"/>
  <c r="S46" i="38"/>
  <c r="S51" i="38" s="1"/>
  <c r="R46" i="38"/>
  <c r="R51" i="38" s="1"/>
  <c r="Q46" i="38"/>
  <c r="Q51" i="38" s="1"/>
  <c r="P46" i="38"/>
  <c r="P51" i="38" s="1"/>
  <c r="O46" i="38"/>
  <c r="O51" i="38" s="1"/>
  <c r="I46" i="38"/>
  <c r="I51" i="38" s="1"/>
  <c r="H46" i="38"/>
  <c r="H51" i="38" s="1"/>
  <c r="T45" i="38"/>
  <c r="J45" i="38"/>
  <c r="T44" i="38"/>
  <c r="J44" i="38"/>
  <c r="T43" i="38"/>
  <c r="J43" i="38"/>
  <c r="T42" i="38"/>
  <c r="J42" i="38"/>
  <c r="T41" i="38"/>
  <c r="J41" i="38"/>
  <c r="J40" i="38"/>
  <c r="T39" i="38"/>
  <c r="J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J46" i="38" l="1"/>
  <c r="J47" i="38" s="1"/>
  <c r="D70" i="38"/>
  <c r="T25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D70" i="37" s="1"/>
  <c r="C65" i="37"/>
  <c r="C70" i="37" s="1"/>
  <c r="B65" i="37"/>
  <c r="B70" i="37" s="1"/>
  <c r="T64" i="37"/>
  <c r="T63" i="37"/>
  <c r="T62" i="37"/>
  <c r="T61" i="37"/>
  <c r="T60" i="37"/>
  <c r="T59" i="37"/>
  <c r="T58" i="37"/>
  <c r="S50" i="37"/>
  <c r="R50" i="37"/>
  <c r="Q50" i="37"/>
  <c r="P50" i="37"/>
  <c r="O50" i="37"/>
  <c r="N50" i="37"/>
  <c r="I50" i="37"/>
  <c r="H50" i="37"/>
  <c r="G50" i="37"/>
  <c r="F50" i="37"/>
  <c r="E50" i="37"/>
  <c r="D50" i="37"/>
  <c r="C50" i="37"/>
  <c r="B50" i="37"/>
  <c r="S49" i="37"/>
  <c r="R49" i="37"/>
  <c r="Q49" i="37"/>
  <c r="P49" i="37"/>
  <c r="O49" i="37"/>
  <c r="N49" i="37"/>
  <c r="I49" i="37"/>
  <c r="H49" i="37"/>
  <c r="G49" i="37"/>
  <c r="F49" i="37"/>
  <c r="E49" i="37"/>
  <c r="D49" i="37"/>
  <c r="C49" i="37"/>
  <c r="B49" i="37"/>
  <c r="T48" i="37"/>
  <c r="J48" i="37"/>
  <c r="S46" i="37"/>
  <c r="S51" i="37" s="1"/>
  <c r="R46" i="37"/>
  <c r="R51" i="37" s="1"/>
  <c r="Q46" i="37"/>
  <c r="Q51" i="37" s="1"/>
  <c r="P46" i="37"/>
  <c r="P51" i="37" s="1"/>
  <c r="O46" i="37"/>
  <c r="O51" i="37" s="1"/>
  <c r="N46" i="37"/>
  <c r="N51" i="37" s="1"/>
  <c r="I46" i="37"/>
  <c r="I51" i="37" s="1"/>
  <c r="H46" i="37"/>
  <c r="H51" i="37" s="1"/>
  <c r="F46" i="37"/>
  <c r="F51" i="37" s="1"/>
  <c r="E46" i="37"/>
  <c r="E51" i="37" s="1"/>
  <c r="T45" i="37"/>
  <c r="J45" i="37"/>
  <c r="T44" i="37"/>
  <c r="J44" i="37"/>
  <c r="T43" i="37"/>
  <c r="G46" i="37"/>
  <c r="G51" i="37" s="1"/>
  <c r="D46" i="37"/>
  <c r="D51" i="37" s="1"/>
  <c r="C46" i="37"/>
  <c r="C51" i="37" s="1"/>
  <c r="J43" i="37"/>
  <c r="T42" i="37"/>
  <c r="J42" i="37"/>
  <c r="T41" i="37"/>
  <c r="J41" i="37"/>
  <c r="T40" i="37"/>
  <c r="J40" i="37"/>
  <c r="T39" i="37"/>
  <c r="J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27" i="37"/>
  <c r="N25" i="37"/>
  <c r="N30" i="37" s="1"/>
  <c r="M25" i="37"/>
  <c r="M30" i="37" s="1"/>
  <c r="F25" i="37"/>
  <c r="F30" i="37" s="1"/>
  <c r="E25" i="37"/>
  <c r="E30" i="37" s="1"/>
  <c r="S25" i="37"/>
  <c r="S30" i="37" s="1"/>
  <c r="R25" i="37"/>
  <c r="R30" i="37" s="1"/>
  <c r="Q25" i="37"/>
  <c r="Q30" i="37" s="1"/>
  <c r="P25" i="37"/>
  <c r="P30" i="37" s="1"/>
  <c r="O25" i="37"/>
  <c r="O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D25" i="37"/>
  <c r="D30" i="37" s="1"/>
  <c r="C25" i="37"/>
  <c r="C30" i="37" s="1"/>
  <c r="B25" i="37"/>
  <c r="T23" i="37"/>
  <c r="T22" i="37"/>
  <c r="T21" i="37"/>
  <c r="T20" i="37"/>
  <c r="T19" i="37"/>
  <c r="T18" i="37"/>
  <c r="J49" i="38" l="1"/>
  <c r="T26" i="38"/>
  <c r="U27" i="38"/>
  <c r="B30" i="37"/>
  <c r="T25" i="37"/>
  <c r="T24" i="37"/>
  <c r="T46" i="37"/>
  <c r="B46" i="37"/>
  <c r="T65" i="37"/>
  <c r="T26" i="37" l="1"/>
  <c r="U27" i="37"/>
  <c r="B51" i="37"/>
  <c r="J46" i="37"/>
  <c r="T47" i="37"/>
  <c r="T49" i="37"/>
  <c r="T66" i="37"/>
  <c r="T68" i="37"/>
  <c r="J47" i="37" l="1"/>
  <c r="J49" i="37"/>
  <c r="C24" i="36" l="1"/>
  <c r="D24" i="36"/>
  <c r="E24" i="36"/>
  <c r="F24" i="36"/>
  <c r="G24" i="36"/>
  <c r="H24" i="36"/>
  <c r="I24" i="36"/>
  <c r="J24" i="36"/>
  <c r="K24" i="36"/>
  <c r="L24" i="36"/>
  <c r="M24" i="36"/>
  <c r="N24" i="36"/>
  <c r="O24" i="36"/>
  <c r="P24" i="36"/>
  <c r="Q24" i="36"/>
  <c r="R24" i="36"/>
  <c r="S24" i="36"/>
  <c r="B24" i="36"/>
  <c r="C43" i="36" l="1"/>
  <c r="D43" i="36"/>
  <c r="E43" i="36"/>
  <c r="F43" i="36"/>
  <c r="G43" i="36"/>
  <c r="B43" i="36"/>
  <c r="S69" i="36" l="1"/>
  <c r="R69" i="36"/>
  <c r="Q69" i="36"/>
  <c r="P69" i="36"/>
  <c r="O69" i="36"/>
  <c r="N69" i="36"/>
  <c r="M69" i="36"/>
  <c r="L69" i="36"/>
  <c r="K69" i="36"/>
  <c r="J69" i="36"/>
  <c r="I69" i="36"/>
  <c r="H69" i="36"/>
  <c r="G69" i="36"/>
  <c r="F69" i="36"/>
  <c r="E69" i="36"/>
  <c r="D69" i="36"/>
  <c r="C69" i="36"/>
  <c r="B69" i="36"/>
  <c r="S68" i="36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T67" i="36"/>
  <c r="S65" i="36"/>
  <c r="S70" i="36" s="1"/>
  <c r="R65" i="36"/>
  <c r="R70" i="36" s="1"/>
  <c r="Q65" i="36"/>
  <c r="Q70" i="36" s="1"/>
  <c r="P65" i="36"/>
  <c r="P70" i="36" s="1"/>
  <c r="O65" i="36"/>
  <c r="O70" i="36" s="1"/>
  <c r="N65" i="36"/>
  <c r="N70" i="36" s="1"/>
  <c r="M65" i="36"/>
  <c r="M70" i="36" s="1"/>
  <c r="L65" i="36"/>
  <c r="L70" i="36" s="1"/>
  <c r="K65" i="36"/>
  <c r="K70" i="36" s="1"/>
  <c r="J65" i="36"/>
  <c r="J70" i="36" s="1"/>
  <c r="I65" i="36"/>
  <c r="I70" i="36" s="1"/>
  <c r="H65" i="36"/>
  <c r="H70" i="36" s="1"/>
  <c r="G65" i="36"/>
  <c r="G70" i="36" s="1"/>
  <c r="F65" i="36"/>
  <c r="F70" i="36" s="1"/>
  <c r="E65" i="36"/>
  <c r="E70" i="36" s="1"/>
  <c r="D65" i="36"/>
  <c r="D70" i="36" s="1"/>
  <c r="C65" i="36"/>
  <c r="C70" i="36" s="1"/>
  <c r="B65" i="36"/>
  <c r="T64" i="36"/>
  <c r="T63" i="36"/>
  <c r="T62" i="36"/>
  <c r="T61" i="36"/>
  <c r="T60" i="36"/>
  <c r="T59" i="36"/>
  <c r="T58" i="36"/>
  <c r="I51" i="36"/>
  <c r="S50" i="36"/>
  <c r="R50" i="36"/>
  <c r="Q50" i="36"/>
  <c r="P50" i="36"/>
  <c r="O50" i="36"/>
  <c r="N50" i="36"/>
  <c r="I50" i="36"/>
  <c r="H50" i="36"/>
  <c r="G50" i="36"/>
  <c r="F50" i="36"/>
  <c r="E50" i="36"/>
  <c r="D50" i="36"/>
  <c r="C50" i="36"/>
  <c r="B50" i="36"/>
  <c r="S49" i="36"/>
  <c r="R49" i="36"/>
  <c r="Q49" i="36"/>
  <c r="P49" i="36"/>
  <c r="O49" i="36"/>
  <c r="N49" i="36"/>
  <c r="I49" i="36"/>
  <c r="H49" i="36"/>
  <c r="G49" i="36"/>
  <c r="F49" i="36"/>
  <c r="E49" i="36"/>
  <c r="D49" i="36"/>
  <c r="C49" i="36"/>
  <c r="B49" i="36"/>
  <c r="T48" i="36"/>
  <c r="J48" i="36"/>
  <c r="S46" i="36"/>
  <c r="S51" i="36" s="1"/>
  <c r="R46" i="36"/>
  <c r="R51" i="36" s="1"/>
  <c r="Q46" i="36"/>
  <c r="Q51" i="36" s="1"/>
  <c r="P46" i="36"/>
  <c r="P51" i="36" s="1"/>
  <c r="O46" i="36"/>
  <c r="O51" i="36" s="1"/>
  <c r="N46" i="36"/>
  <c r="I46" i="36"/>
  <c r="H46" i="36"/>
  <c r="H51" i="36" s="1"/>
  <c r="G46" i="36"/>
  <c r="G51" i="36" s="1"/>
  <c r="F46" i="36"/>
  <c r="F51" i="36" s="1"/>
  <c r="E46" i="36"/>
  <c r="E51" i="36" s="1"/>
  <c r="D46" i="36"/>
  <c r="D51" i="36" s="1"/>
  <c r="C46" i="36"/>
  <c r="C51" i="36" s="1"/>
  <c r="B46" i="36"/>
  <c r="B51" i="36" s="1"/>
  <c r="T45" i="36"/>
  <c r="J45" i="36"/>
  <c r="T44" i="36"/>
  <c r="J44" i="36"/>
  <c r="T43" i="36"/>
  <c r="J43" i="36"/>
  <c r="T42" i="36"/>
  <c r="J42" i="36"/>
  <c r="T41" i="36"/>
  <c r="J41" i="36"/>
  <c r="T40" i="36"/>
  <c r="J40" i="36"/>
  <c r="T39" i="36"/>
  <c r="J3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T27" i="36"/>
  <c r="T23" i="36"/>
  <c r="T22" i="36"/>
  <c r="T21" i="36"/>
  <c r="T20" i="36"/>
  <c r="T19" i="36"/>
  <c r="T18" i="36"/>
  <c r="T65" i="36" l="1"/>
  <c r="T68" i="36" s="1"/>
  <c r="T46" i="36"/>
  <c r="T49" i="36" s="1"/>
  <c r="B70" i="36"/>
  <c r="J46" i="36"/>
  <c r="J47" i="36" s="1"/>
  <c r="N51" i="36"/>
  <c r="J49" i="36" l="1"/>
  <c r="T47" i="36"/>
  <c r="T66" i="36"/>
  <c r="I49" i="34" l="1"/>
  <c r="H49" i="34"/>
  <c r="G49" i="34"/>
  <c r="F49" i="34"/>
  <c r="E49" i="34"/>
  <c r="D49" i="34"/>
  <c r="C49" i="34"/>
  <c r="B49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S69" i="34" l="1"/>
  <c r="R69" i="34"/>
  <c r="Q69" i="34"/>
  <c r="P69" i="34"/>
  <c r="O69" i="34"/>
  <c r="N69" i="34"/>
  <c r="M69" i="34"/>
  <c r="L69" i="34"/>
  <c r="K69" i="34"/>
  <c r="J69" i="34"/>
  <c r="I69" i="34"/>
  <c r="H69" i="34"/>
  <c r="G69" i="34"/>
  <c r="F69" i="34"/>
  <c r="E69" i="34"/>
  <c r="D69" i="34"/>
  <c r="C69" i="34"/>
  <c r="B69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T67" i="34"/>
  <c r="S65" i="34"/>
  <c r="S70" i="34" s="1"/>
  <c r="R65" i="34"/>
  <c r="R70" i="34" s="1"/>
  <c r="Q65" i="34"/>
  <c r="Q70" i="34" s="1"/>
  <c r="P65" i="34"/>
  <c r="P70" i="34" s="1"/>
  <c r="O65" i="34"/>
  <c r="O70" i="34" s="1"/>
  <c r="N65" i="34"/>
  <c r="N70" i="34" s="1"/>
  <c r="M65" i="34"/>
  <c r="M70" i="34" s="1"/>
  <c r="L65" i="34"/>
  <c r="L70" i="34" s="1"/>
  <c r="K65" i="34"/>
  <c r="K70" i="34" s="1"/>
  <c r="J65" i="34"/>
  <c r="J70" i="34" s="1"/>
  <c r="I65" i="34"/>
  <c r="I70" i="34" s="1"/>
  <c r="H65" i="34"/>
  <c r="H70" i="34" s="1"/>
  <c r="G65" i="34"/>
  <c r="G70" i="34" s="1"/>
  <c r="F65" i="34"/>
  <c r="F70" i="34" s="1"/>
  <c r="E65" i="34"/>
  <c r="E70" i="34" s="1"/>
  <c r="D65" i="34"/>
  <c r="C65" i="34"/>
  <c r="C70" i="34" s="1"/>
  <c r="B65" i="34"/>
  <c r="B70" i="34" s="1"/>
  <c r="T64" i="34"/>
  <c r="T63" i="34"/>
  <c r="T62" i="34"/>
  <c r="T61" i="34"/>
  <c r="T60" i="34"/>
  <c r="T59" i="34"/>
  <c r="T58" i="34"/>
  <c r="I51" i="34"/>
  <c r="S50" i="34"/>
  <c r="R50" i="34"/>
  <c r="Q50" i="34"/>
  <c r="P50" i="34"/>
  <c r="O50" i="34"/>
  <c r="N50" i="34"/>
  <c r="I50" i="34"/>
  <c r="H50" i="34"/>
  <c r="G50" i="34"/>
  <c r="F50" i="34"/>
  <c r="E50" i="34"/>
  <c r="D50" i="34"/>
  <c r="C50" i="34"/>
  <c r="B50" i="34"/>
  <c r="S49" i="34"/>
  <c r="R49" i="34"/>
  <c r="Q49" i="34"/>
  <c r="P49" i="34"/>
  <c r="O49" i="34"/>
  <c r="N49" i="34"/>
  <c r="T48" i="34"/>
  <c r="J48" i="34"/>
  <c r="S46" i="34"/>
  <c r="S51" i="34" s="1"/>
  <c r="R46" i="34"/>
  <c r="R51" i="34" s="1"/>
  <c r="Q46" i="34"/>
  <c r="Q51" i="34" s="1"/>
  <c r="P46" i="34"/>
  <c r="P51" i="34" s="1"/>
  <c r="O46" i="34"/>
  <c r="O51" i="34" s="1"/>
  <c r="N46" i="34"/>
  <c r="N51" i="34" s="1"/>
  <c r="I46" i="34"/>
  <c r="H46" i="34"/>
  <c r="H51" i="34" s="1"/>
  <c r="G46" i="34"/>
  <c r="G51" i="34" s="1"/>
  <c r="F46" i="34"/>
  <c r="F51" i="34" s="1"/>
  <c r="E46" i="34"/>
  <c r="E51" i="34" s="1"/>
  <c r="D46" i="34"/>
  <c r="D51" i="34" s="1"/>
  <c r="C46" i="34"/>
  <c r="C51" i="34" s="1"/>
  <c r="B46" i="34"/>
  <c r="B51" i="34" s="1"/>
  <c r="T45" i="34"/>
  <c r="J45" i="34"/>
  <c r="T44" i="34"/>
  <c r="J44" i="34"/>
  <c r="T43" i="34"/>
  <c r="J43" i="34"/>
  <c r="T42" i="34"/>
  <c r="J42" i="34"/>
  <c r="T41" i="34"/>
  <c r="J41" i="34"/>
  <c r="T40" i="34"/>
  <c r="J40" i="34"/>
  <c r="T39" i="34"/>
  <c r="J3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T27" i="34"/>
  <c r="S25" i="34"/>
  <c r="S30" i="34" s="1"/>
  <c r="R25" i="34"/>
  <c r="R30" i="34" s="1"/>
  <c r="Q25" i="34"/>
  <c r="Q30" i="34" s="1"/>
  <c r="P25" i="34"/>
  <c r="P30" i="34" s="1"/>
  <c r="O25" i="34"/>
  <c r="O30" i="34" s="1"/>
  <c r="N25" i="34"/>
  <c r="N30" i="34" s="1"/>
  <c r="M25" i="34"/>
  <c r="M30" i="34" s="1"/>
  <c r="L25" i="34"/>
  <c r="L30" i="34" s="1"/>
  <c r="K25" i="34"/>
  <c r="K30" i="34" s="1"/>
  <c r="J25" i="34"/>
  <c r="J30" i="34" s="1"/>
  <c r="I25" i="34"/>
  <c r="I30" i="34" s="1"/>
  <c r="H25" i="34"/>
  <c r="H30" i="34" s="1"/>
  <c r="G25" i="34"/>
  <c r="G30" i="34" s="1"/>
  <c r="F25" i="34"/>
  <c r="F30" i="34" s="1"/>
  <c r="E25" i="34"/>
  <c r="E30" i="34" s="1"/>
  <c r="D25" i="34"/>
  <c r="D30" i="34" s="1"/>
  <c r="C25" i="34"/>
  <c r="C30" i="34" s="1"/>
  <c r="B25" i="34"/>
  <c r="B30" i="34" s="1"/>
  <c r="T24" i="34"/>
  <c r="T23" i="34"/>
  <c r="T22" i="34"/>
  <c r="T21" i="34"/>
  <c r="T20" i="34"/>
  <c r="T19" i="34"/>
  <c r="T18" i="34"/>
  <c r="T65" i="34" l="1"/>
  <c r="T66" i="34" s="1"/>
  <c r="D70" i="34"/>
  <c r="T46" i="34"/>
  <c r="T25" i="34"/>
  <c r="J46" i="34"/>
  <c r="S69" i="33"/>
  <c r="R69" i="33"/>
  <c r="Q69" i="33"/>
  <c r="P69" i="33"/>
  <c r="O69" i="33"/>
  <c r="N69" i="33"/>
  <c r="M69" i="33"/>
  <c r="L69" i="33"/>
  <c r="K69" i="33"/>
  <c r="J69" i="33"/>
  <c r="I69" i="33"/>
  <c r="H69" i="33"/>
  <c r="G69" i="33"/>
  <c r="F69" i="33"/>
  <c r="E69" i="33"/>
  <c r="D69" i="33"/>
  <c r="C69" i="33"/>
  <c r="B69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T67" i="33"/>
  <c r="S65" i="33"/>
  <c r="S70" i="33" s="1"/>
  <c r="R65" i="33"/>
  <c r="R70" i="33" s="1"/>
  <c r="Q65" i="33"/>
  <c r="Q70" i="33" s="1"/>
  <c r="P65" i="33"/>
  <c r="P70" i="33" s="1"/>
  <c r="O65" i="33"/>
  <c r="O70" i="33" s="1"/>
  <c r="N65" i="33"/>
  <c r="N70" i="33" s="1"/>
  <c r="M65" i="33"/>
  <c r="M70" i="33" s="1"/>
  <c r="L65" i="33"/>
  <c r="L70" i="33" s="1"/>
  <c r="K65" i="33"/>
  <c r="K70" i="33" s="1"/>
  <c r="J65" i="33"/>
  <c r="J70" i="33" s="1"/>
  <c r="I65" i="33"/>
  <c r="I70" i="33" s="1"/>
  <c r="H65" i="33"/>
  <c r="H70" i="33" s="1"/>
  <c r="G65" i="33"/>
  <c r="G70" i="33" s="1"/>
  <c r="F65" i="33"/>
  <c r="F70" i="33" s="1"/>
  <c r="E65" i="33"/>
  <c r="E70" i="33" s="1"/>
  <c r="D65" i="33"/>
  <c r="C65" i="33"/>
  <c r="C70" i="33" s="1"/>
  <c r="B65" i="33"/>
  <c r="B70" i="33" s="1"/>
  <c r="T64" i="33"/>
  <c r="T63" i="33"/>
  <c r="T62" i="33"/>
  <c r="T61" i="33"/>
  <c r="T60" i="33"/>
  <c r="T59" i="33"/>
  <c r="T58" i="33"/>
  <c r="S50" i="33"/>
  <c r="R50" i="33"/>
  <c r="Q50" i="33"/>
  <c r="P50" i="33"/>
  <c r="O50" i="33"/>
  <c r="N50" i="33"/>
  <c r="I50" i="33"/>
  <c r="H50" i="33"/>
  <c r="G50" i="33"/>
  <c r="F50" i="33"/>
  <c r="E50" i="33"/>
  <c r="D50" i="33"/>
  <c r="C50" i="33"/>
  <c r="B50" i="33"/>
  <c r="S49" i="33"/>
  <c r="R49" i="33"/>
  <c r="Q49" i="33"/>
  <c r="P49" i="33"/>
  <c r="O49" i="33"/>
  <c r="N49" i="33"/>
  <c r="I49" i="33"/>
  <c r="H49" i="33"/>
  <c r="G49" i="33"/>
  <c r="F49" i="33"/>
  <c r="E49" i="33"/>
  <c r="D49" i="33"/>
  <c r="C49" i="33"/>
  <c r="B49" i="33"/>
  <c r="T48" i="33"/>
  <c r="J48" i="33"/>
  <c r="S46" i="33"/>
  <c r="S51" i="33" s="1"/>
  <c r="R46" i="33"/>
  <c r="R51" i="33" s="1"/>
  <c r="Q46" i="33"/>
  <c r="Q51" i="33" s="1"/>
  <c r="P46" i="33"/>
  <c r="P51" i="33" s="1"/>
  <c r="O46" i="33"/>
  <c r="O51" i="33" s="1"/>
  <c r="N46" i="33"/>
  <c r="N51" i="33" s="1"/>
  <c r="I46" i="33"/>
  <c r="I51" i="33" s="1"/>
  <c r="H46" i="33"/>
  <c r="H51" i="33" s="1"/>
  <c r="G46" i="33"/>
  <c r="G51" i="33" s="1"/>
  <c r="F46" i="33"/>
  <c r="F51" i="33" s="1"/>
  <c r="E46" i="33"/>
  <c r="E51" i="33" s="1"/>
  <c r="D46" i="33"/>
  <c r="D51" i="33" s="1"/>
  <c r="C46" i="33"/>
  <c r="C51" i="33" s="1"/>
  <c r="B46" i="33"/>
  <c r="B51" i="33" s="1"/>
  <c r="T45" i="33"/>
  <c r="J45" i="33"/>
  <c r="T44" i="33"/>
  <c r="J44" i="33"/>
  <c r="T43" i="33"/>
  <c r="J43" i="33"/>
  <c r="T42" i="33"/>
  <c r="J42" i="33"/>
  <c r="T41" i="33"/>
  <c r="J41" i="33"/>
  <c r="T40" i="33"/>
  <c r="J40" i="33"/>
  <c r="T39" i="33"/>
  <c r="J3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T27" i="33"/>
  <c r="S25" i="33"/>
  <c r="S30" i="33" s="1"/>
  <c r="R25" i="33"/>
  <c r="R30" i="33" s="1"/>
  <c r="Q25" i="33"/>
  <c r="Q30" i="33" s="1"/>
  <c r="P25" i="33"/>
  <c r="P30" i="33" s="1"/>
  <c r="O25" i="33"/>
  <c r="O30" i="33" s="1"/>
  <c r="N25" i="33"/>
  <c r="N30" i="33" s="1"/>
  <c r="M25" i="33"/>
  <c r="M30" i="33" s="1"/>
  <c r="L25" i="33"/>
  <c r="L30" i="33" s="1"/>
  <c r="K25" i="33"/>
  <c r="K30" i="33" s="1"/>
  <c r="J25" i="33"/>
  <c r="J30" i="33" s="1"/>
  <c r="I25" i="33"/>
  <c r="I30" i="33" s="1"/>
  <c r="H25" i="33"/>
  <c r="H30" i="33" s="1"/>
  <c r="G25" i="33"/>
  <c r="G30" i="33" s="1"/>
  <c r="F25" i="33"/>
  <c r="F30" i="33" s="1"/>
  <c r="E25" i="33"/>
  <c r="E30" i="33" s="1"/>
  <c r="D25" i="33"/>
  <c r="D30" i="33" s="1"/>
  <c r="C25" i="33"/>
  <c r="C30" i="33" s="1"/>
  <c r="B25" i="33"/>
  <c r="B30" i="33" s="1"/>
  <c r="T24" i="33"/>
  <c r="T23" i="33"/>
  <c r="T22" i="33"/>
  <c r="T21" i="33"/>
  <c r="T20" i="33"/>
  <c r="T19" i="33"/>
  <c r="T18" i="33"/>
  <c r="T68" i="34" l="1"/>
  <c r="J47" i="34"/>
  <c r="J49" i="34"/>
  <c r="T47" i="34"/>
  <c r="T49" i="34"/>
  <c r="T26" i="34"/>
  <c r="U27" i="34"/>
  <c r="T65" i="33"/>
  <c r="T66" i="33" s="1"/>
  <c r="J46" i="33"/>
  <c r="J47" i="33" s="1"/>
  <c r="D70" i="33"/>
  <c r="T46" i="33"/>
  <c r="T25" i="33"/>
  <c r="S69" i="32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T67" i="32"/>
  <c r="S65" i="32"/>
  <c r="S70" i="32" s="1"/>
  <c r="R65" i="32"/>
  <c r="R70" i="32" s="1"/>
  <c r="Q65" i="32"/>
  <c r="Q70" i="32" s="1"/>
  <c r="P65" i="32"/>
  <c r="P70" i="32" s="1"/>
  <c r="O65" i="32"/>
  <c r="O70" i="32" s="1"/>
  <c r="N65" i="32"/>
  <c r="N70" i="32" s="1"/>
  <c r="M65" i="32"/>
  <c r="M70" i="32" s="1"/>
  <c r="L65" i="32"/>
  <c r="L70" i="32" s="1"/>
  <c r="K65" i="32"/>
  <c r="K70" i="32" s="1"/>
  <c r="J65" i="32"/>
  <c r="J70" i="32" s="1"/>
  <c r="I65" i="32"/>
  <c r="I70" i="32" s="1"/>
  <c r="H65" i="32"/>
  <c r="H70" i="32" s="1"/>
  <c r="G65" i="32"/>
  <c r="G70" i="32" s="1"/>
  <c r="F65" i="32"/>
  <c r="F70" i="32" s="1"/>
  <c r="E65" i="32"/>
  <c r="E70" i="32" s="1"/>
  <c r="D65" i="32"/>
  <c r="C65" i="32"/>
  <c r="C70" i="32" s="1"/>
  <c r="B65" i="32"/>
  <c r="B70" i="32" s="1"/>
  <c r="T64" i="32"/>
  <c r="T63" i="32"/>
  <c r="T62" i="32"/>
  <c r="T61" i="32"/>
  <c r="T60" i="32"/>
  <c r="T59" i="32"/>
  <c r="T58" i="32"/>
  <c r="S50" i="32"/>
  <c r="R50" i="32"/>
  <c r="Q50" i="32"/>
  <c r="P50" i="32"/>
  <c r="O50" i="32"/>
  <c r="N50" i="32"/>
  <c r="I50" i="32"/>
  <c r="H50" i="32"/>
  <c r="G50" i="32"/>
  <c r="F50" i="32"/>
  <c r="E50" i="32"/>
  <c r="D50" i="32"/>
  <c r="C50" i="32"/>
  <c r="B50" i="32"/>
  <c r="S49" i="32"/>
  <c r="R49" i="32"/>
  <c r="Q49" i="32"/>
  <c r="P49" i="32"/>
  <c r="O49" i="32"/>
  <c r="N49" i="32"/>
  <c r="I49" i="32"/>
  <c r="H49" i="32"/>
  <c r="G49" i="32"/>
  <c r="F49" i="32"/>
  <c r="E49" i="32"/>
  <c r="D49" i="32"/>
  <c r="C49" i="32"/>
  <c r="B49" i="32"/>
  <c r="T48" i="32"/>
  <c r="J48" i="32"/>
  <c r="S46" i="32"/>
  <c r="S51" i="32" s="1"/>
  <c r="R46" i="32"/>
  <c r="R51" i="32" s="1"/>
  <c r="Q46" i="32"/>
  <c r="Q51" i="32" s="1"/>
  <c r="P46" i="32"/>
  <c r="P51" i="32" s="1"/>
  <c r="O46" i="32"/>
  <c r="O51" i="32" s="1"/>
  <c r="N46" i="32"/>
  <c r="N51" i="32" s="1"/>
  <c r="I46" i="32"/>
  <c r="I51" i="32" s="1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T45" i="32"/>
  <c r="J45" i="32"/>
  <c r="T44" i="32"/>
  <c r="J44" i="32"/>
  <c r="T43" i="32"/>
  <c r="J43" i="32"/>
  <c r="T42" i="32"/>
  <c r="J42" i="32"/>
  <c r="T41" i="32"/>
  <c r="J41" i="32"/>
  <c r="T40" i="32"/>
  <c r="J40" i="32"/>
  <c r="T39" i="32"/>
  <c r="J3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T27" i="32"/>
  <c r="S25" i="32"/>
  <c r="S30" i="32" s="1"/>
  <c r="R25" i="32"/>
  <c r="R30" i="32" s="1"/>
  <c r="Q25" i="32"/>
  <c r="Q30" i="32" s="1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K30" i="32" s="1"/>
  <c r="J25" i="32"/>
  <c r="J30" i="32" s="1"/>
  <c r="I25" i="32"/>
  <c r="I30" i="32" s="1"/>
  <c r="H25" i="32"/>
  <c r="H30" i="32" s="1"/>
  <c r="G25" i="32"/>
  <c r="G30" i="32" s="1"/>
  <c r="F25" i="32"/>
  <c r="F30" i="32" s="1"/>
  <c r="E25" i="32"/>
  <c r="E30" i="32" s="1"/>
  <c r="D25" i="32"/>
  <c r="D30" i="32" s="1"/>
  <c r="C25" i="32"/>
  <c r="C30" i="32" s="1"/>
  <c r="B25" i="32"/>
  <c r="B30" i="32" s="1"/>
  <c r="T24" i="32"/>
  <c r="T23" i="32"/>
  <c r="T22" i="32"/>
  <c r="T21" i="32"/>
  <c r="T20" i="32"/>
  <c r="T19" i="32"/>
  <c r="T18" i="32"/>
  <c r="T68" i="33" l="1"/>
  <c r="J49" i="33"/>
  <c r="T49" i="33"/>
  <c r="T47" i="33"/>
  <c r="U27" i="33"/>
  <c r="T26" i="33"/>
  <c r="T65" i="32"/>
  <c r="T66" i="32" s="1"/>
  <c r="J46" i="32"/>
  <c r="J47" i="32" s="1"/>
  <c r="B51" i="32"/>
  <c r="D70" i="32"/>
  <c r="T46" i="32"/>
  <c r="T25" i="32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L70" i="31" s="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D70" i="31" s="1"/>
  <c r="C65" i="31"/>
  <c r="C70" i="31" s="1"/>
  <c r="B65" i="31"/>
  <c r="B70" i="31" s="1"/>
  <c r="T64" i="31"/>
  <c r="T63" i="31"/>
  <c r="T62" i="31"/>
  <c r="T61" i="31"/>
  <c r="T60" i="31"/>
  <c r="T59" i="31"/>
  <c r="T58" i="31"/>
  <c r="S50" i="31"/>
  <c r="R50" i="31"/>
  <c r="Q50" i="31"/>
  <c r="P50" i="31"/>
  <c r="O50" i="31"/>
  <c r="N50" i="31"/>
  <c r="I50" i="31"/>
  <c r="H50" i="31"/>
  <c r="G50" i="31"/>
  <c r="F50" i="31"/>
  <c r="E50" i="31"/>
  <c r="D50" i="31"/>
  <c r="C50" i="31"/>
  <c r="B50" i="31"/>
  <c r="S49" i="31"/>
  <c r="R49" i="31"/>
  <c r="Q49" i="31"/>
  <c r="P49" i="31"/>
  <c r="O49" i="31"/>
  <c r="N49" i="31"/>
  <c r="I49" i="31"/>
  <c r="H49" i="31"/>
  <c r="G49" i="31"/>
  <c r="F49" i="31"/>
  <c r="E49" i="31"/>
  <c r="D49" i="31"/>
  <c r="C49" i="31"/>
  <c r="B49" i="31"/>
  <c r="T48" i="31"/>
  <c r="J48" i="31"/>
  <c r="S46" i="31"/>
  <c r="S51" i="31" s="1"/>
  <c r="R46" i="31"/>
  <c r="R51" i="31" s="1"/>
  <c r="Q46" i="31"/>
  <c r="Q51" i="31" s="1"/>
  <c r="P46" i="31"/>
  <c r="P51" i="31" s="1"/>
  <c r="O46" i="31"/>
  <c r="O51" i="31" s="1"/>
  <c r="N46" i="31"/>
  <c r="N51" i="31" s="1"/>
  <c r="I46" i="31"/>
  <c r="I51" i="31" s="1"/>
  <c r="H46" i="31"/>
  <c r="H51" i="31" s="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B51" i="31" s="1"/>
  <c r="T45" i="31"/>
  <c r="J45" i="31"/>
  <c r="T44" i="31"/>
  <c r="J44" i="31"/>
  <c r="T43" i="31"/>
  <c r="J43" i="31"/>
  <c r="T42" i="31"/>
  <c r="J42" i="31"/>
  <c r="T41" i="31"/>
  <c r="J41" i="31"/>
  <c r="T40" i="31"/>
  <c r="J40" i="31"/>
  <c r="T39" i="31"/>
  <c r="J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8" i="32" l="1"/>
  <c r="J49" i="32"/>
  <c r="T26" i="32"/>
  <c r="U27" i="32"/>
  <c r="T47" i="32"/>
  <c r="T49" i="32"/>
  <c r="T46" i="31"/>
  <c r="T25" i="31"/>
  <c r="J46" i="31"/>
  <c r="T65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S50" i="30"/>
  <c r="R50" i="30"/>
  <c r="Q50" i="30"/>
  <c r="P50" i="30"/>
  <c r="O50" i="30"/>
  <c r="N50" i="30"/>
  <c r="I50" i="30"/>
  <c r="H50" i="30"/>
  <c r="G50" i="30"/>
  <c r="F50" i="30"/>
  <c r="E50" i="30"/>
  <c r="D50" i="30"/>
  <c r="C50" i="30"/>
  <c r="B50" i="30"/>
  <c r="S49" i="30"/>
  <c r="R49" i="30"/>
  <c r="Q49" i="30"/>
  <c r="P49" i="30"/>
  <c r="O49" i="30"/>
  <c r="N49" i="30"/>
  <c r="I49" i="30"/>
  <c r="H49" i="30"/>
  <c r="G49" i="30"/>
  <c r="F49" i="30"/>
  <c r="E49" i="30"/>
  <c r="D49" i="30"/>
  <c r="C49" i="30"/>
  <c r="B49" i="30"/>
  <c r="T48" i="30"/>
  <c r="J48" i="30"/>
  <c r="S46" i="30"/>
  <c r="S51" i="30" s="1"/>
  <c r="R46" i="30"/>
  <c r="R51" i="30" s="1"/>
  <c r="Q46" i="30"/>
  <c r="Q51" i="30" s="1"/>
  <c r="P46" i="30"/>
  <c r="P51" i="30" s="1"/>
  <c r="O46" i="30"/>
  <c r="O51" i="30" s="1"/>
  <c r="N46" i="30"/>
  <c r="I46" i="30"/>
  <c r="I51" i="30" s="1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T45" i="30"/>
  <c r="J45" i="30"/>
  <c r="T44" i="30"/>
  <c r="J44" i="30"/>
  <c r="T43" i="30"/>
  <c r="J43" i="30"/>
  <c r="T42" i="30"/>
  <c r="J42" i="30"/>
  <c r="T41" i="30"/>
  <c r="J41" i="30"/>
  <c r="T40" i="30"/>
  <c r="J40" i="30"/>
  <c r="T39" i="30"/>
  <c r="J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B30" i="30" s="1"/>
  <c r="T24" i="30"/>
  <c r="T23" i="30"/>
  <c r="T22" i="30"/>
  <c r="T21" i="30"/>
  <c r="T20" i="30"/>
  <c r="T19" i="30"/>
  <c r="T18" i="30"/>
  <c r="T66" i="31" l="1"/>
  <c r="T68" i="31"/>
  <c r="J47" i="31"/>
  <c r="J49" i="31"/>
  <c r="T26" i="31"/>
  <c r="U27" i="31"/>
  <c r="T47" i="31"/>
  <c r="T49" i="31"/>
  <c r="T46" i="30"/>
  <c r="T47" i="30" s="1"/>
  <c r="J46" i="30"/>
  <c r="J49" i="30" s="1"/>
  <c r="T65" i="30"/>
  <c r="N51" i="30"/>
  <c r="T25" i="30"/>
  <c r="I49" i="29"/>
  <c r="H49" i="29"/>
  <c r="G49" i="29"/>
  <c r="F49" i="29"/>
  <c r="E49" i="29"/>
  <c r="D49" i="29"/>
  <c r="C49" i="29"/>
  <c r="B49" i="29"/>
  <c r="T49" i="30" l="1"/>
  <c r="J47" i="30"/>
  <c r="T26" i="30"/>
  <c r="U27" i="30"/>
  <c r="T68" i="30"/>
  <c r="T66" i="30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S50" i="29"/>
  <c r="R50" i="29"/>
  <c r="Q50" i="29"/>
  <c r="P50" i="29"/>
  <c r="O50" i="29"/>
  <c r="N50" i="29"/>
  <c r="I50" i="29"/>
  <c r="H50" i="29"/>
  <c r="G50" i="29"/>
  <c r="F50" i="29"/>
  <c r="E50" i="29"/>
  <c r="D50" i="29"/>
  <c r="C50" i="29"/>
  <c r="B50" i="29"/>
  <c r="S49" i="29"/>
  <c r="R49" i="29"/>
  <c r="Q49" i="29"/>
  <c r="P49" i="29"/>
  <c r="O49" i="29"/>
  <c r="N49" i="29"/>
  <c r="T48" i="29"/>
  <c r="J48" i="29"/>
  <c r="S46" i="29"/>
  <c r="S51" i="29" s="1"/>
  <c r="R46" i="29"/>
  <c r="R51" i="29" s="1"/>
  <c r="Q46" i="29"/>
  <c r="Q51" i="29" s="1"/>
  <c r="P46" i="29"/>
  <c r="P51" i="29" s="1"/>
  <c r="O46" i="29"/>
  <c r="O51" i="29" s="1"/>
  <c r="N46" i="29"/>
  <c r="N51" i="29" s="1"/>
  <c r="I46" i="29"/>
  <c r="I51" i="29" s="1"/>
  <c r="H46" i="29"/>
  <c r="H51" i="29" s="1"/>
  <c r="G46" i="29"/>
  <c r="G51" i="29" s="1"/>
  <c r="F46" i="29"/>
  <c r="F51" i="29" s="1"/>
  <c r="E46" i="29"/>
  <c r="E51" i="29" s="1"/>
  <c r="D46" i="29"/>
  <c r="D51" i="29" s="1"/>
  <c r="C46" i="29"/>
  <c r="C51" i="29" s="1"/>
  <c r="B46" i="29"/>
  <c r="B51" i="29" s="1"/>
  <c r="T45" i="29"/>
  <c r="J45" i="29"/>
  <c r="T44" i="29"/>
  <c r="J44" i="29"/>
  <c r="T43" i="29"/>
  <c r="J43" i="29"/>
  <c r="T42" i="29"/>
  <c r="J42" i="29"/>
  <c r="T41" i="29"/>
  <c r="J41" i="29"/>
  <c r="T40" i="29"/>
  <c r="J40" i="29"/>
  <c r="T39" i="29"/>
  <c r="J3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T27" i="29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T24" i="29"/>
  <c r="T23" i="29"/>
  <c r="T22" i="29"/>
  <c r="T21" i="29"/>
  <c r="T20" i="29"/>
  <c r="T19" i="29"/>
  <c r="T18" i="29"/>
  <c r="T46" i="29" l="1"/>
  <c r="T25" i="29"/>
  <c r="T26" i="29" s="1"/>
  <c r="J46" i="29"/>
  <c r="T65" i="29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T66" i="29" l="1"/>
  <c r="T68" i="29"/>
  <c r="J49" i="29"/>
  <c r="J47" i="29"/>
  <c r="U27" i="29"/>
  <c r="T47" i="29"/>
  <c r="T49" i="29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T67" i="28"/>
  <c r="S65" i="28"/>
  <c r="S70" i="28" s="1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B65" i="28"/>
  <c r="B70" i="28" s="1"/>
  <c r="T64" i="28"/>
  <c r="T63" i="28"/>
  <c r="T62" i="28"/>
  <c r="T61" i="28"/>
  <c r="T60" i="28"/>
  <c r="T59" i="28"/>
  <c r="T58" i="28"/>
  <c r="S50" i="28"/>
  <c r="R50" i="28"/>
  <c r="Q50" i="28"/>
  <c r="P50" i="28"/>
  <c r="O50" i="28"/>
  <c r="N50" i="28"/>
  <c r="I50" i="28"/>
  <c r="H50" i="28"/>
  <c r="G50" i="28"/>
  <c r="F50" i="28"/>
  <c r="E50" i="28"/>
  <c r="D50" i="28"/>
  <c r="C50" i="28"/>
  <c r="B50" i="28"/>
  <c r="S49" i="28"/>
  <c r="R49" i="28"/>
  <c r="Q49" i="28"/>
  <c r="P49" i="28"/>
  <c r="O49" i="28"/>
  <c r="N49" i="28"/>
  <c r="I49" i="28"/>
  <c r="H49" i="28"/>
  <c r="G49" i="28"/>
  <c r="F49" i="28"/>
  <c r="E49" i="28"/>
  <c r="D49" i="28"/>
  <c r="C49" i="28"/>
  <c r="B49" i="28"/>
  <c r="T48" i="28"/>
  <c r="J48" i="28"/>
  <c r="S46" i="28"/>
  <c r="S51" i="28" s="1"/>
  <c r="R46" i="28"/>
  <c r="R51" i="28" s="1"/>
  <c r="Q46" i="28"/>
  <c r="Q51" i="28" s="1"/>
  <c r="P46" i="28"/>
  <c r="P51" i="28" s="1"/>
  <c r="O46" i="28"/>
  <c r="O51" i="28" s="1"/>
  <c r="N46" i="28"/>
  <c r="N51" i="28" s="1"/>
  <c r="I46" i="28"/>
  <c r="I51" i="28" s="1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B51" i="28" s="1"/>
  <c r="T45" i="28"/>
  <c r="J45" i="28"/>
  <c r="T44" i="28"/>
  <c r="J44" i="28"/>
  <c r="T43" i="28"/>
  <c r="J43" i="28"/>
  <c r="T42" i="28"/>
  <c r="J42" i="28"/>
  <c r="T41" i="28"/>
  <c r="J41" i="28"/>
  <c r="T40" i="28"/>
  <c r="J40" i="28"/>
  <c r="T39" i="28"/>
  <c r="J3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T27" i="28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T24" i="28"/>
  <c r="T23" i="28"/>
  <c r="T22" i="28"/>
  <c r="T21" i="28"/>
  <c r="T20" i="28"/>
  <c r="T19" i="28"/>
  <c r="T18" i="28"/>
  <c r="T65" i="28" l="1"/>
  <c r="T66" i="28" s="1"/>
  <c r="C70" i="28"/>
  <c r="T46" i="28"/>
  <c r="T49" i="28" s="1"/>
  <c r="J46" i="28"/>
  <c r="J47" i="28" s="1"/>
  <c r="T25" i="28"/>
  <c r="U27" i="28" s="1"/>
  <c r="T47" i="28" l="1"/>
  <c r="T26" i="28"/>
  <c r="T68" i="28"/>
  <c r="J49" i="28"/>
  <c r="R49" i="27" l="1"/>
  <c r="R50" i="27"/>
  <c r="S69" i="27"/>
  <c r="R69" i="27"/>
  <c r="Q69" i="27"/>
  <c r="P69" i="27"/>
  <c r="O69" i="27"/>
  <c r="N69" i="27"/>
  <c r="M69" i="27"/>
  <c r="L69" i="27"/>
  <c r="K69" i="27"/>
  <c r="J69" i="27"/>
  <c r="I69" i="27"/>
  <c r="H69" i="27"/>
  <c r="G69" i="27"/>
  <c r="F69" i="27"/>
  <c r="E69" i="27"/>
  <c r="D69" i="27"/>
  <c r="C69" i="27"/>
  <c r="B69" i="27"/>
  <c r="S68" i="27"/>
  <c r="R68" i="27"/>
  <c r="Q68" i="27"/>
  <c r="P68" i="27"/>
  <c r="O68" i="27"/>
  <c r="N68" i="27"/>
  <c r="M68" i="27"/>
  <c r="L68" i="27"/>
  <c r="K68" i="27"/>
  <c r="J68" i="27"/>
  <c r="I68" i="27"/>
  <c r="H68" i="27"/>
  <c r="G68" i="27"/>
  <c r="F68" i="27"/>
  <c r="E68" i="27"/>
  <c r="D68" i="27"/>
  <c r="C68" i="27"/>
  <c r="B68" i="27"/>
  <c r="T67" i="27"/>
  <c r="S65" i="27"/>
  <c r="S70" i="27" s="1"/>
  <c r="R65" i="27"/>
  <c r="R70" i="27" s="1"/>
  <c r="Q65" i="27"/>
  <c r="Q70" i="27" s="1"/>
  <c r="P65" i="27"/>
  <c r="P70" i="27" s="1"/>
  <c r="O65" i="27"/>
  <c r="O70" i="27" s="1"/>
  <c r="N65" i="27"/>
  <c r="N70" i="27" s="1"/>
  <c r="M65" i="27"/>
  <c r="M70" i="27" s="1"/>
  <c r="L65" i="27"/>
  <c r="L70" i="27" s="1"/>
  <c r="K65" i="27"/>
  <c r="K70" i="27" s="1"/>
  <c r="J65" i="27"/>
  <c r="J70" i="27" s="1"/>
  <c r="I65" i="27"/>
  <c r="I70" i="27" s="1"/>
  <c r="H65" i="27"/>
  <c r="H70" i="27" s="1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T64" i="27"/>
  <c r="T63" i="27"/>
  <c r="T62" i="27"/>
  <c r="T61" i="27"/>
  <c r="T60" i="27"/>
  <c r="T59" i="27"/>
  <c r="T58" i="27"/>
  <c r="S50" i="27"/>
  <c r="Q50" i="27"/>
  <c r="P50" i="27"/>
  <c r="O50" i="27"/>
  <c r="N50" i="27"/>
  <c r="I50" i="27"/>
  <c r="H50" i="27"/>
  <c r="G50" i="27"/>
  <c r="F50" i="27"/>
  <c r="E50" i="27"/>
  <c r="D50" i="27"/>
  <c r="C50" i="27"/>
  <c r="B50" i="27"/>
  <c r="S49" i="27"/>
  <c r="Q49" i="27"/>
  <c r="P49" i="27"/>
  <c r="O49" i="27"/>
  <c r="N49" i="27"/>
  <c r="I49" i="27"/>
  <c r="H49" i="27"/>
  <c r="G49" i="27"/>
  <c r="F49" i="27"/>
  <c r="E49" i="27"/>
  <c r="D49" i="27"/>
  <c r="C49" i="27"/>
  <c r="B49" i="27"/>
  <c r="T48" i="27"/>
  <c r="J48" i="27"/>
  <c r="S46" i="27"/>
  <c r="S51" i="27" s="1"/>
  <c r="R46" i="27"/>
  <c r="R51" i="27" s="1"/>
  <c r="Q46" i="27"/>
  <c r="Q51" i="27" s="1"/>
  <c r="P46" i="27"/>
  <c r="P51" i="27" s="1"/>
  <c r="O46" i="27"/>
  <c r="O51" i="27" s="1"/>
  <c r="N46" i="27"/>
  <c r="N51" i="27" s="1"/>
  <c r="I46" i="27"/>
  <c r="I51" i="27" s="1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T45" i="27"/>
  <c r="J45" i="27"/>
  <c r="T44" i="27"/>
  <c r="J44" i="27"/>
  <c r="T43" i="27"/>
  <c r="J43" i="27"/>
  <c r="T42" i="27"/>
  <c r="J42" i="27"/>
  <c r="T41" i="27"/>
  <c r="J41" i="27"/>
  <c r="T40" i="27"/>
  <c r="J40" i="27"/>
  <c r="T39" i="27"/>
  <c r="J3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T27" i="27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T24" i="27"/>
  <c r="T23" i="27"/>
  <c r="T22" i="27"/>
  <c r="T21" i="27"/>
  <c r="T20" i="27"/>
  <c r="T19" i="27"/>
  <c r="T18" i="27"/>
  <c r="T46" i="27" l="1"/>
  <c r="T49" i="27" s="1"/>
  <c r="T25" i="27"/>
  <c r="U27" i="27" s="1"/>
  <c r="B30" i="27"/>
  <c r="J46" i="27"/>
  <c r="T65" i="27"/>
  <c r="R46" i="26"/>
  <c r="T47" i="27" l="1"/>
  <c r="T26" i="27"/>
  <c r="T66" i="27"/>
  <c r="T68" i="27"/>
  <c r="J47" i="27"/>
  <c r="J49" i="27"/>
  <c r="T27" i="26"/>
  <c r="F65" i="26" l="1"/>
  <c r="F70" i="26" s="1"/>
  <c r="G65" i="26"/>
  <c r="G70" i="26" s="1"/>
  <c r="H65" i="26"/>
  <c r="H70" i="26" s="1"/>
  <c r="I65" i="26"/>
  <c r="I70" i="26" s="1"/>
  <c r="J65" i="26"/>
  <c r="J70" i="26" s="1"/>
  <c r="K65" i="26"/>
  <c r="K70" i="26" s="1"/>
  <c r="L65" i="26"/>
  <c r="L70" i="26" s="1"/>
  <c r="M65" i="26"/>
  <c r="M70" i="26" s="1"/>
  <c r="N65" i="26"/>
  <c r="N70" i="26" s="1"/>
  <c r="O65" i="26"/>
  <c r="O70" i="26" s="1"/>
  <c r="P65" i="26"/>
  <c r="P70" i="26" s="1"/>
  <c r="Q65" i="26"/>
  <c r="Q70" i="26" s="1"/>
  <c r="F68" i="26"/>
  <c r="G68" i="26"/>
  <c r="H68" i="26"/>
  <c r="I68" i="26"/>
  <c r="J68" i="26"/>
  <c r="K68" i="26"/>
  <c r="L68" i="26"/>
  <c r="M68" i="26"/>
  <c r="N68" i="26"/>
  <c r="O68" i="26"/>
  <c r="P68" i="26"/>
  <c r="Q68" i="26"/>
  <c r="F69" i="26"/>
  <c r="G69" i="26"/>
  <c r="H69" i="26"/>
  <c r="I69" i="26"/>
  <c r="J69" i="26"/>
  <c r="K69" i="26"/>
  <c r="L69" i="26"/>
  <c r="M69" i="26"/>
  <c r="N69" i="26"/>
  <c r="O69" i="26"/>
  <c r="P69" i="26"/>
  <c r="Q69" i="26"/>
  <c r="E69" i="26"/>
  <c r="D69" i="26"/>
  <c r="C69" i="26"/>
  <c r="E68" i="26"/>
  <c r="D68" i="26"/>
  <c r="C68" i="26"/>
  <c r="E65" i="26"/>
  <c r="E70" i="26" s="1"/>
  <c r="D65" i="26"/>
  <c r="D70" i="26" s="1"/>
  <c r="C65" i="26"/>
  <c r="C70" i="26" s="1"/>
  <c r="S69" i="26"/>
  <c r="R69" i="26"/>
  <c r="B69" i="26"/>
  <c r="S68" i="26"/>
  <c r="R68" i="26"/>
  <c r="B68" i="26"/>
  <c r="T67" i="26"/>
  <c r="S65" i="26"/>
  <c r="S70" i="26" s="1"/>
  <c r="R65" i="26"/>
  <c r="R70" i="26" s="1"/>
  <c r="B65" i="26"/>
  <c r="B70" i="26" s="1"/>
  <c r="T64" i="26"/>
  <c r="T63" i="26"/>
  <c r="T62" i="26"/>
  <c r="T61" i="26"/>
  <c r="T60" i="26"/>
  <c r="T59" i="26"/>
  <c r="T58" i="26"/>
  <c r="S50" i="26"/>
  <c r="Q50" i="26"/>
  <c r="P50" i="26"/>
  <c r="O50" i="26"/>
  <c r="N50" i="26"/>
  <c r="I50" i="26"/>
  <c r="H50" i="26"/>
  <c r="G50" i="26"/>
  <c r="F50" i="26"/>
  <c r="E50" i="26"/>
  <c r="D50" i="26"/>
  <c r="C50" i="26"/>
  <c r="B50" i="26"/>
  <c r="S49" i="26"/>
  <c r="Q49" i="26"/>
  <c r="P49" i="26"/>
  <c r="O49" i="26"/>
  <c r="N49" i="26"/>
  <c r="I49" i="26"/>
  <c r="H49" i="26"/>
  <c r="G49" i="26"/>
  <c r="F49" i="26"/>
  <c r="E49" i="26"/>
  <c r="D49" i="26"/>
  <c r="C49" i="26"/>
  <c r="B49" i="26"/>
  <c r="T48" i="26"/>
  <c r="J48" i="26"/>
  <c r="S46" i="26"/>
  <c r="S51" i="26" s="1"/>
  <c r="Q46" i="26"/>
  <c r="Q51" i="26" s="1"/>
  <c r="P46" i="26"/>
  <c r="P51" i="26" s="1"/>
  <c r="O46" i="26"/>
  <c r="O51" i="26" s="1"/>
  <c r="N46" i="26"/>
  <c r="N51" i="26" s="1"/>
  <c r="I46" i="26"/>
  <c r="I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T45" i="26"/>
  <c r="J45" i="26"/>
  <c r="T44" i="26"/>
  <c r="J44" i="26"/>
  <c r="T43" i="26"/>
  <c r="J43" i="26"/>
  <c r="T42" i="26"/>
  <c r="J42" i="26"/>
  <c r="T41" i="26"/>
  <c r="J41" i="26"/>
  <c r="T40" i="26"/>
  <c r="J40" i="26"/>
  <c r="T39" i="26"/>
  <c r="J3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T24" i="26"/>
  <c r="T23" i="26"/>
  <c r="T22" i="26"/>
  <c r="T21" i="26"/>
  <c r="T20" i="26"/>
  <c r="T19" i="26"/>
  <c r="T18" i="26"/>
  <c r="J46" i="26" l="1"/>
  <c r="J49" i="26" s="1"/>
  <c r="T46" i="26"/>
  <c r="B51" i="26"/>
  <c r="T65" i="26"/>
  <c r="T25" i="26"/>
  <c r="K28" i="25"/>
  <c r="J47" i="26" l="1"/>
  <c r="T68" i="26"/>
  <c r="T66" i="26"/>
  <c r="U27" i="26"/>
  <c r="T26" i="26"/>
  <c r="T49" i="26"/>
  <c r="T47" i="26"/>
  <c r="I25" i="25"/>
  <c r="I30" i="25" s="1"/>
  <c r="J25" i="25"/>
  <c r="J30" i="25" s="1"/>
  <c r="I28" i="25"/>
  <c r="J28" i="25"/>
  <c r="I29" i="25"/>
  <c r="J29" i="25"/>
  <c r="G69" i="25"/>
  <c r="F69" i="25"/>
  <c r="E69" i="25"/>
  <c r="D69" i="25"/>
  <c r="C69" i="25"/>
  <c r="B69" i="25"/>
  <c r="G68" i="25"/>
  <c r="F68" i="25"/>
  <c r="E68" i="25"/>
  <c r="D68" i="25"/>
  <c r="C68" i="25"/>
  <c r="B68" i="25"/>
  <c r="H67" i="25"/>
  <c r="G65" i="25"/>
  <c r="G70" i="25" s="1"/>
  <c r="F65" i="25"/>
  <c r="F70" i="25" s="1"/>
  <c r="E65" i="25"/>
  <c r="E70" i="25" s="1"/>
  <c r="D65" i="25"/>
  <c r="C65" i="25"/>
  <c r="C70" i="25" s="1"/>
  <c r="B65" i="25"/>
  <c r="B70" i="25" s="1"/>
  <c r="H64" i="25"/>
  <c r="H63" i="25"/>
  <c r="H62" i="25"/>
  <c r="H61" i="25"/>
  <c r="H60" i="25"/>
  <c r="H59" i="25"/>
  <c r="H58" i="25"/>
  <c r="R50" i="25"/>
  <c r="Q50" i="25"/>
  <c r="P50" i="25"/>
  <c r="O50" i="25"/>
  <c r="N50" i="25"/>
  <c r="I50" i="25"/>
  <c r="H50" i="25"/>
  <c r="G50" i="25"/>
  <c r="F50" i="25"/>
  <c r="E50" i="25"/>
  <c r="D50" i="25"/>
  <c r="C50" i="25"/>
  <c r="B50" i="25"/>
  <c r="R49" i="25"/>
  <c r="Q49" i="25"/>
  <c r="P49" i="25"/>
  <c r="O49" i="25"/>
  <c r="N49" i="25"/>
  <c r="I49" i="25"/>
  <c r="H49" i="25"/>
  <c r="G49" i="25"/>
  <c r="F49" i="25"/>
  <c r="E49" i="25"/>
  <c r="D49" i="25"/>
  <c r="C49" i="25"/>
  <c r="B49" i="25"/>
  <c r="S48" i="25"/>
  <c r="J48" i="25"/>
  <c r="R46" i="25"/>
  <c r="R51" i="25" s="1"/>
  <c r="Q46" i="25"/>
  <c r="Q51" i="25" s="1"/>
  <c r="P46" i="25"/>
  <c r="P51" i="25" s="1"/>
  <c r="O46" i="25"/>
  <c r="O51" i="25" s="1"/>
  <c r="N46" i="25"/>
  <c r="I46" i="25"/>
  <c r="I51" i="25" s="1"/>
  <c r="H46" i="25"/>
  <c r="H51" i="25" s="1"/>
  <c r="G46" i="25"/>
  <c r="G51" i="25" s="1"/>
  <c r="F46" i="25"/>
  <c r="F51" i="25" s="1"/>
  <c r="E46" i="25"/>
  <c r="E51" i="25" s="1"/>
  <c r="D46" i="25"/>
  <c r="D51" i="25" s="1"/>
  <c r="C46" i="25"/>
  <c r="C51" i="25" s="1"/>
  <c r="B46" i="25"/>
  <c r="B51" i="25" s="1"/>
  <c r="S45" i="25"/>
  <c r="J45" i="25"/>
  <c r="S44" i="25"/>
  <c r="J44" i="25"/>
  <c r="S43" i="25"/>
  <c r="J43" i="25"/>
  <c r="S42" i="25"/>
  <c r="J42" i="25"/>
  <c r="S41" i="25"/>
  <c r="J41" i="25"/>
  <c r="S40" i="25"/>
  <c r="J40" i="25"/>
  <c r="S39" i="25"/>
  <c r="J39" i="25"/>
  <c r="S29" i="25"/>
  <c r="R29" i="25"/>
  <c r="Q29" i="25"/>
  <c r="P29" i="25"/>
  <c r="O29" i="25"/>
  <c r="N29" i="25"/>
  <c r="M29" i="25"/>
  <c r="L29" i="25"/>
  <c r="K29" i="25"/>
  <c r="H29" i="25"/>
  <c r="G29" i="25"/>
  <c r="F29" i="25"/>
  <c r="E29" i="25"/>
  <c r="D29" i="25"/>
  <c r="C29" i="25"/>
  <c r="B29" i="25"/>
  <c r="S28" i="25"/>
  <c r="R28" i="25"/>
  <c r="Q28" i="25"/>
  <c r="P28" i="25"/>
  <c r="O28" i="25"/>
  <c r="N28" i="25"/>
  <c r="M28" i="25"/>
  <c r="L28" i="25"/>
  <c r="H28" i="25"/>
  <c r="G28" i="25"/>
  <c r="F28" i="25"/>
  <c r="E28" i="25"/>
  <c r="D28" i="25"/>
  <c r="C28" i="25"/>
  <c r="B28" i="25"/>
  <c r="T27" i="25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H25" i="25"/>
  <c r="H30" i="25" s="1"/>
  <c r="G25" i="25"/>
  <c r="G30" i="25" s="1"/>
  <c r="F25" i="25"/>
  <c r="F30" i="25" s="1"/>
  <c r="E25" i="25"/>
  <c r="E30" i="25" s="1"/>
  <c r="D25" i="25"/>
  <c r="D30" i="25" s="1"/>
  <c r="C25" i="25"/>
  <c r="C30" i="25" s="1"/>
  <c r="B25" i="25"/>
  <c r="B30" i="25" s="1"/>
  <c r="T24" i="25"/>
  <c r="T23" i="25"/>
  <c r="T22" i="25"/>
  <c r="T21" i="25"/>
  <c r="T20" i="25"/>
  <c r="T19" i="25"/>
  <c r="T18" i="25"/>
  <c r="H65" i="25" l="1"/>
  <c r="H68" i="25" s="1"/>
  <c r="S46" i="25"/>
  <c r="S49" i="25" s="1"/>
  <c r="N51" i="25"/>
  <c r="J46" i="25"/>
  <c r="J47" i="25" s="1"/>
  <c r="T25" i="25"/>
  <c r="D70" i="25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C65" i="24"/>
  <c r="C70" i="24" s="1"/>
  <c r="B65" i="24"/>
  <c r="B70" i="24" s="1"/>
  <c r="H64" i="24"/>
  <c r="H63" i="24"/>
  <c r="H62" i="24"/>
  <c r="H61" i="24"/>
  <c r="H60" i="24"/>
  <c r="H59" i="24"/>
  <c r="H58" i="24"/>
  <c r="R50" i="24"/>
  <c r="Q50" i="24"/>
  <c r="P50" i="24"/>
  <c r="O50" i="24"/>
  <c r="N50" i="24"/>
  <c r="I50" i="24"/>
  <c r="H50" i="24"/>
  <c r="G50" i="24"/>
  <c r="F50" i="24"/>
  <c r="E50" i="24"/>
  <c r="D50" i="24"/>
  <c r="C50" i="24"/>
  <c r="B50" i="24"/>
  <c r="R49" i="24"/>
  <c r="Q49" i="24"/>
  <c r="P49" i="24"/>
  <c r="O49" i="24"/>
  <c r="N49" i="24"/>
  <c r="I49" i="24"/>
  <c r="H49" i="24"/>
  <c r="G49" i="24"/>
  <c r="F49" i="24"/>
  <c r="E49" i="24"/>
  <c r="D49" i="24"/>
  <c r="C49" i="24"/>
  <c r="B49" i="24"/>
  <c r="S48" i="24"/>
  <c r="J48" i="24"/>
  <c r="R46" i="24"/>
  <c r="R51" i="24" s="1"/>
  <c r="Q46" i="24"/>
  <c r="Q51" i="24" s="1"/>
  <c r="P46" i="24"/>
  <c r="P51" i="24" s="1"/>
  <c r="O46" i="24"/>
  <c r="O51" i="24" s="1"/>
  <c r="N46" i="24"/>
  <c r="N51" i="24" s="1"/>
  <c r="I46" i="24"/>
  <c r="I51" i="24" s="1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S45" i="24"/>
  <c r="J45" i="24"/>
  <c r="S44" i="24"/>
  <c r="J44" i="24"/>
  <c r="S43" i="24"/>
  <c r="J43" i="24"/>
  <c r="S42" i="24"/>
  <c r="J42" i="24"/>
  <c r="S41" i="24"/>
  <c r="J41" i="24"/>
  <c r="S40" i="24"/>
  <c r="J40" i="24"/>
  <c r="S39" i="24"/>
  <c r="J3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T27" i="24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T24" i="24"/>
  <c r="T23" i="24"/>
  <c r="T22" i="24"/>
  <c r="T21" i="24"/>
  <c r="T20" i="24"/>
  <c r="T19" i="24"/>
  <c r="T18" i="24"/>
  <c r="H66" i="25" l="1"/>
  <c r="S47" i="25"/>
  <c r="J49" i="25"/>
  <c r="U27" i="25"/>
  <c r="T26" i="25"/>
  <c r="H65" i="24"/>
  <c r="H68" i="24" s="1"/>
  <c r="J46" i="24"/>
  <c r="J49" i="24" s="1"/>
  <c r="S46" i="24"/>
  <c r="B51" i="24"/>
  <c r="T25" i="24"/>
  <c r="D70" i="24"/>
  <c r="G69" i="23"/>
  <c r="F69" i="23"/>
  <c r="E69" i="23"/>
  <c r="D69" i="23"/>
  <c r="C69" i="23"/>
  <c r="B69" i="23"/>
  <c r="G68" i="23"/>
  <c r="F68" i="23"/>
  <c r="E68" i="23"/>
  <c r="D68" i="23"/>
  <c r="C68" i="23"/>
  <c r="B68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R50" i="23"/>
  <c r="Q50" i="23"/>
  <c r="P50" i="23"/>
  <c r="O50" i="23"/>
  <c r="N50" i="23"/>
  <c r="I50" i="23"/>
  <c r="H50" i="23"/>
  <c r="G50" i="23"/>
  <c r="F50" i="23"/>
  <c r="E50" i="23"/>
  <c r="D50" i="23"/>
  <c r="C50" i="23"/>
  <c r="B50" i="23"/>
  <c r="R49" i="23"/>
  <c r="Q49" i="23"/>
  <c r="P49" i="23"/>
  <c r="O49" i="23"/>
  <c r="N49" i="23"/>
  <c r="I49" i="23"/>
  <c r="H49" i="23"/>
  <c r="G49" i="23"/>
  <c r="F49" i="23"/>
  <c r="E49" i="23"/>
  <c r="D49" i="23"/>
  <c r="C49" i="23"/>
  <c r="B49" i="23"/>
  <c r="S48" i="23"/>
  <c r="J48" i="23"/>
  <c r="R46" i="23"/>
  <c r="R51" i="23" s="1"/>
  <c r="Q46" i="23"/>
  <c r="Q51" i="23" s="1"/>
  <c r="P46" i="23"/>
  <c r="P51" i="23" s="1"/>
  <c r="O46" i="23"/>
  <c r="O51" i="23" s="1"/>
  <c r="N46" i="23"/>
  <c r="N51" i="23" s="1"/>
  <c r="I46" i="23"/>
  <c r="I51" i="23" s="1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S45" i="23"/>
  <c r="J45" i="23"/>
  <c r="S44" i="23"/>
  <c r="J44" i="23"/>
  <c r="S43" i="23"/>
  <c r="J43" i="23"/>
  <c r="S42" i="23"/>
  <c r="J42" i="23"/>
  <c r="S41" i="23"/>
  <c r="J41" i="23"/>
  <c r="S40" i="23"/>
  <c r="J40" i="23"/>
  <c r="S39" i="23"/>
  <c r="J3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T27" i="23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T24" i="23"/>
  <c r="T23" i="23"/>
  <c r="T22" i="23"/>
  <c r="T21" i="23"/>
  <c r="T20" i="23"/>
  <c r="T19" i="23"/>
  <c r="T18" i="23"/>
  <c r="H66" i="24" l="1"/>
  <c r="J47" i="24"/>
  <c r="U27" i="24"/>
  <c r="T26" i="24"/>
  <c r="S49" i="24"/>
  <c r="S47" i="24"/>
  <c r="J46" i="23"/>
  <c r="J49" i="23" s="1"/>
  <c r="T25" i="23"/>
  <c r="T26" i="23" s="1"/>
  <c r="S46" i="23"/>
  <c r="B51" i="23"/>
  <c r="B30" i="23"/>
  <c r="H65" i="23"/>
  <c r="J47" i="23" l="1"/>
  <c r="U27" i="23"/>
  <c r="H68" i="23"/>
  <c r="H66" i="23"/>
  <c r="S47" i="23"/>
  <c r="S49" i="23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G70" i="22" s="1"/>
  <c r="F65" i="22"/>
  <c r="F70" i="22" s="1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R50" i="22"/>
  <c r="Q50" i="22"/>
  <c r="P50" i="22"/>
  <c r="O50" i="22"/>
  <c r="N50" i="22"/>
  <c r="I50" i="22"/>
  <c r="H50" i="22"/>
  <c r="G50" i="22"/>
  <c r="F50" i="22"/>
  <c r="E50" i="22"/>
  <c r="D50" i="22"/>
  <c r="C50" i="22"/>
  <c r="B50" i="22"/>
  <c r="R49" i="22"/>
  <c r="Q49" i="22"/>
  <c r="P49" i="22"/>
  <c r="O49" i="22"/>
  <c r="N49" i="22"/>
  <c r="I49" i="22"/>
  <c r="H49" i="22"/>
  <c r="G49" i="22"/>
  <c r="F49" i="22"/>
  <c r="E49" i="22"/>
  <c r="D49" i="22"/>
  <c r="C49" i="22"/>
  <c r="B49" i="22"/>
  <c r="S48" i="22"/>
  <c r="J48" i="22"/>
  <c r="R46" i="22"/>
  <c r="R51" i="22" s="1"/>
  <c r="Q46" i="22"/>
  <c r="Q51" i="22" s="1"/>
  <c r="P46" i="22"/>
  <c r="P51" i="22" s="1"/>
  <c r="O46" i="22"/>
  <c r="O51" i="22" s="1"/>
  <c r="N46" i="22"/>
  <c r="I46" i="22"/>
  <c r="I51" i="22" s="1"/>
  <c r="H46" i="22"/>
  <c r="H51" i="22" s="1"/>
  <c r="G46" i="22"/>
  <c r="G51" i="22" s="1"/>
  <c r="F46" i="22"/>
  <c r="F51" i="22" s="1"/>
  <c r="E46" i="22"/>
  <c r="E51" i="22" s="1"/>
  <c r="D46" i="22"/>
  <c r="D51" i="22" s="1"/>
  <c r="C46" i="22"/>
  <c r="C51" i="22" s="1"/>
  <c r="B46" i="22"/>
  <c r="B51" i="22" s="1"/>
  <c r="S45" i="22"/>
  <c r="J45" i="22"/>
  <c r="S44" i="22"/>
  <c r="J44" i="22"/>
  <c r="S43" i="22"/>
  <c r="J43" i="22"/>
  <c r="S42" i="22"/>
  <c r="J42" i="22"/>
  <c r="S41" i="22"/>
  <c r="J41" i="22"/>
  <c r="S40" i="22"/>
  <c r="J40" i="22"/>
  <c r="S39" i="22"/>
  <c r="J3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V27" i="22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F25" i="22"/>
  <c r="F30" i="22" s="1"/>
  <c r="E25" i="22"/>
  <c r="E30" i="22" s="1"/>
  <c r="D25" i="22"/>
  <c r="D30" i="22" s="1"/>
  <c r="C25" i="22"/>
  <c r="C30" i="22" s="1"/>
  <c r="B25" i="22"/>
  <c r="B30" i="22" s="1"/>
  <c r="V24" i="22"/>
  <c r="V23" i="22"/>
  <c r="V22" i="22"/>
  <c r="V21" i="22"/>
  <c r="V20" i="22"/>
  <c r="V19" i="22"/>
  <c r="V18" i="22"/>
  <c r="S46" i="22" l="1"/>
  <c r="S47" i="22" s="1"/>
  <c r="N51" i="22"/>
  <c r="J46" i="22"/>
  <c r="J47" i="22" s="1"/>
  <c r="V25" i="22"/>
  <c r="V26" i="22" s="1"/>
  <c r="H65" i="22"/>
  <c r="G30" i="22"/>
  <c r="S49" i="22" l="1"/>
  <c r="J49" i="22"/>
  <c r="W27" i="22"/>
  <c r="H68" i="22"/>
  <c r="H66" i="22"/>
  <c r="U29" i="21"/>
  <c r="U28" i="21"/>
  <c r="U25" i="21"/>
  <c r="U30" i="21" s="1"/>
  <c r="L29" i="21" l="1"/>
  <c r="L28" i="21"/>
  <c r="L25" i="21"/>
  <c r="L30" i="21" s="1"/>
  <c r="H29" i="21"/>
  <c r="H28" i="21"/>
  <c r="H25" i="21"/>
  <c r="H30" i="21" s="1"/>
  <c r="G69" i="21"/>
  <c r="F69" i="21"/>
  <c r="E69" i="21"/>
  <c r="D69" i="21"/>
  <c r="C69" i="21"/>
  <c r="B69" i="21"/>
  <c r="G68" i="21"/>
  <c r="F68" i="21"/>
  <c r="E68" i="21"/>
  <c r="D68" i="21"/>
  <c r="C68" i="21"/>
  <c r="B68" i="21"/>
  <c r="H67" i="21"/>
  <c r="G65" i="21"/>
  <c r="G70" i="21" s="1"/>
  <c r="F65" i="21"/>
  <c r="F70" i="21" s="1"/>
  <c r="E65" i="21"/>
  <c r="E70" i="21" s="1"/>
  <c r="D65" i="21"/>
  <c r="D70" i="21" s="1"/>
  <c r="C65" i="21"/>
  <c r="C70" i="21" s="1"/>
  <c r="B65" i="21"/>
  <c r="B70" i="21" s="1"/>
  <c r="H64" i="21"/>
  <c r="H63" i="21"/>
  <c r="H62" i="21"/>
  <c r="H61" i="21"/>
  <c r="H60" i="21"/>
  <c r="H59" i="21"/>
  <c r="H58" i="21"/>
  <c r="R50" i="21"/>
  <c r="Q50" i="21"/>
  <c r="P50" i="21"/>
  <c r="O50" i="21"/>
  <c r="N50" i="21"/>
  <c r="I50" i="21"/>
  <c r="H50" i="21"/>
  <c r="G50" i="21"/>
  <c r="F50" i="21"/>
  <c r="E50" i="21"/>
  <c r="D50" i="21"/>
  <c r="C50" i="21"/>
  <c r="B50" i="21"/>
  <c r="R49" i="21"/>
  <c r="Q49" i="21"/>
  <c r="P49" i="21"/>
  <c r="O49" i="21"/>
  <c r="N49" i="21"/>
  <c r="I49" i="21"/>
  <c r="H49" i="21"/>
  <c r="G49" i="21"/>
  <c r="F49" i="21"/>
  <c r="E49" i="21"/>
  <c r="D49" i="21"/>
  <c r="C49" i="21"/>
  <c r="B49" i="21"/>
  <c r="S48" i="21"/>
  <c r="J48" i="21"/>
  <c r="R46" i="21"/>
  <c r="Q46" i="21"/>
  <c r="Q51" i="21" s="1"/>
  <c r="P46" i="21"/>
  <c r="P51" i="21" s="1"/>
  <c r="O46" i="21"/>
  <c r="O51" i="21" s="1"/>
  <c r="N46" i="21"/>
  <c r="N51" i="21" s="1"/>
  <c r="I46" i="21"/>
  <c r="I51" i="21" s="1"/>
  <c r="H46" i="21"/>
  <c r="H51" i="21" s="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S45" i="21"/>
  <c r="J45" i="21"/>
  <c r="S44" i="21"/>
  <c r="J44" i="21"/>
  <c r="S43" i="21"/>
  <c r="J43" i="21"/>
  <c r="S42" i="21"/>
  <c r="J42" i="21"/>
  <c r="S41" i="21"/>
  <c r="J41" i="21"/>
  <c r="S40" i="21"/>
  <c r="J40" i="21"/>
  <c r="S39" i="21"/>
  <c r="J39" i="21"/>
  <c r="V29" i="21"/>
  <c r="T29" i="21"/>
  <c r="S29" i="21"/>
  <c r="R29" i="21"/>
  <c r="Q29" i="21"/>
  <c r="P29" i="21"/>
  <c r="O29" i="21"/>
  <c r="N29" i="21"/>
  <c r="M29" i="21"/>
  <c r="K29" i="21"/>
  <c r="J29" i="21"/>
  <c r="I29" i="21"/>
  <c r="G29" i="21"/>
  <c r="F29" i="21"/>
  <c r="E29" i="21"/>
  <c r="D29" i="21"/>
  <c r="C29" i="21"/>
  <c r="B29" i="21"/>
  <c r="V28" i="21"/>
  <c r="T28" i="21"/>
  <c r="S28" i="21"/>
  <c r="R28" i="21"/>
  <c r="Q28" i="21"/>
  <c r="P28" i="21"/>
  <c r="O28" i="21"/>
  <c r="N28" i="21"/>
  <c r="M28" i="21"/>
  <c r="K28" i="21"/>
  <c r="J28" i="21"/>
  <c r="I28" i="21"/>
  <c r="G28" i="21"/>
  <c r="F28" i="21"/>
  <c r="E28" i="21"/>
  <c r="D28" i="21"/>
  <c r="C28" i="21"/>
  <c r="B28" i="21"/>
  <c r="W27" i="21"/>
  <c r="V25" i="21"/>
  <c r="V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K25" i="21"/>
  <c r="K30" i="21" s="1"/>
  <c r="J25" i="21"/>
  <c r="J30" i="21" s="1"/>
  <c r="I25" i="21"/>
  <c r="I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B30" i="21" s="1"/>
  <c r="W24" i="21"/>
  <c r="W23" i="21"/>
  <c r="W22" i="21"/>
  <c r="W21" i="21"/>
  <c r="W20" i="21"/>
  <c r="W19" i="21"/>
  <c r="W18" i="21"/>
  <c r="S46" i="21" l="1"/>
  <c r="S49" i="21" s="1"/>
  <c r="J46" i="21"/>
  <c r="J49" i="21" s="1"/>
  <c r="B51" i="21"/>
  <c r="W25" i="21"/>
  <c r="H65" i="21"/>
  <c r="R51" i="21"/>
  <c r="S47" i="21" l="1"/>
  <c r="J47" i="21"/>
  <c r="X27" i="21"/>
  <c r="W26" i="21"/>
  <c r="H68" i="21"/>
  <c r="H66" i="21"/>
  <c r="G68" i="20" l="1"/>
  <c r="F68" i="20"/>
  <c r="E68" i="20"/>
  <c r="D68" i="20"/>
  <c r="C68" i="20"/>
  <c r="B68" i="20"/>
  <c r="R49" i="20"/>
  <c r="Q49" i="20"/>
  <c r="P49" i="20"/>
  <c r="O49" i="20"/>
  <c r="N49" i="20"/>
  <c r="I49" i="20"/>
  <c r="H49" i="20"/>
  <c r="G49" i="20"/>
  <c r="F49" i="20"/>
  <c r="E49" i="20"/>
  <c r="D49" i="20"/>
  <c r="C49" i="20"/>
  <c r="B49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R50" i="20"/>
  <c r="Q50" i="20"/>
  <c r="P50" i="20"/>
  <c r="O50" i="20"/>
  <c r="N50" i="20"/>
  <c r="I50" i="20"/>
  <c r="H50" i="20"/>
  <c r="G50" i="20"/>
  <c r="F50" i="20"/>
  <c r="E50" i="20"/>
  <c r="D50" i="20"/>
  <c r="C50" i="20"/>
  <c r="B50" i="20"/>
  <c r="S48" i="20"/>
  <c r="J48" i="20"/>
  <c r="R46" i="20"/>
  <c r="R51" i="20" s="1"/>
  <c r="Q46" i="20"/>
  <c r="Q51" i="20" s="1"/>
  <c r="P46" i="20"/>
  <c r="P51" i="20" s="1"/>
  <c r="O46" i="20"/>
  <c r="O51" i="20" s="1"/>
  <c r="N46" i="20"/>
  <c r="N51" i="20" s="1"/>
  <c r="I46" i="20"/>
  <c r="I51" i="20" s="1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S45" i="20"/>
  <c r="J45" i="20"/>
  <c r="S44" i="20"/>
  <c r="J44" i="20"/>
  <c r="S43" i="20"/>
  <c r="J43" i="20"/>
  <c r="S42" i="20"/>
  <c r="J42" i="20"/>
  <c r="S41" i="20"/>
  <c r="J41" i="20"/>
  <c r="S40" i="20"/>
  <c r="J40" i="20"/>
  <c r="S39" i="20"/>
  <c r="J3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U27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D25" i="20"/>
  <c r="D30" i="20" s="1"/>
  <c r="C25" i="20"/>
  <c r="C30" i="20" s="1"/>
  <c r="B25" i="20"/>
  <c r="B30" i="20" s="1"/>
  <c r="U24" i="20"/>
  <c r="U23" i="20"/>
  <c r="U22" i="20"/>
  <c r="U21" i="20"/>
  <c r="U20" i="20"/>
  <c r="U19" i="20"/>
  <c r="U18" i="20"/>
  <c r="J46" i="20" l="1"/>
  <c r="J49" i="20" s="1"/>
  <c r="U25" i="20"/>
  <c r="U26" i="20" s="1"/>
  <c r="S46" i="20"/>
  <c r="B51" i="20"/>
  <c r="H65" i="20"/>
  <c r="E30" i="20"/>
  <c r="G68" i="19"/>
  <c r="F68" i="19"/>
  <c r="E68" i="19"/>
  <c r="D68" i="19"/>
  <c r="C68" i="19"/>
  <c r="B68" i="19"/>
  <c r="H67" i="19"/>
  <c r="R49" i="19"/>
  <c r="Q49" i="19"/>
  <c r="P49" i="19"/>
  <c r="O49" i="19"/>
  <c r="N49" i="19"/>
  <c r="I49" i="19"/>
  <c r="H49" i="19"/>
  <c r="G49" i="19"/>
  <c r="F49" i="19"/>
  <c r="E49" i="19"/>
  <c r="D49" i="19"/>
  <c r="C49" i="19"/>
  <c r="B49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G69" i="19"/>
  <c r="F69" i="19"/>
  <c r="E69" i="19"/>
  <c r="D69" i="19"/>
  <c r="C69" i="19"/>
  <c r="B69" i="19"/>
  <c r="G65" i="19"/>
  <c r="G70" i="19" s="1"/>
  <c r="F65" i="19"/>
  <c r="F70" i="19" s="1"/>
  <c r="E65" i="19"/>
  <c r="E70" i="19" s="1"/>
  <c r="D65" i="19"/>
  <c r="D70" i="19" s="1"/>
  <c r="C65" i="19"/>
  <c r="C70" i="19" s="1"/>
  <c r="B65" i="19"/>
  <c r="B70" i="19" s="1"/>
  <c r="H64" i="19"/>
  <c r="H63" i="19"/>
  <c r="H62" i="19"/>
  <c r="H61" i="19"/>
  <c r="H60" i="19"/>
  <c r="H59" i="19"/>
  <c r="H58" i="19"/>
  <c r="R50" i="19"/>
  <c r="Q50" i="19"/>
  <c r="P50" i="19"/>
  <c r="O50" i="19"/>
  <c r="N50" i="19"/>
  <c r="I50" i="19"/>
  <c r="H50" i="19"/>
  <c r="G50" i="19"/>
  <c r="F50" i="19"/>
  <c r="E50" i="19"/>
  <c r="D50" i="19"/>
  <c r="C50" i="19"/>
  <c r="B50" i="19"/>
  <c r="S48" i="19"/>
  <c r="J48" i="19"/>
  <c r="R46" i="19"/>
  <c r="Q46" i="19"/>
  <c r="Q51" i="19" s="1"/>
  <c r="P46" i="19"/>
  <c r="P51" i="19" s="1"/>
  <c r="O46" i="19"/>
  <c r="O51" i="19" s="1"/>
  <c r="N46" i="19"/>
  <c r="N51" i="19" s="1"/>
  <c r="I46" i="19"/>
  <c r="I51" i="19" s="1"/>
  <c r="H46" i="19"/>
  <c r="H51" i="19" s="1"/>
  <c r="G46" i="19"/>
  <c r="G51" i="19" s="1"/>
  <c r="F46" i="19"/>
  <c r="F51" i="19" s="1"/>
  <c r="E46" i="19"/>
  <c r="E51" i="19" s="1"/>
  <c r="D46" i="19"/>
  <c r="D51" i="19" s="1"/>
  <c r="C46" i="19"/>
  <c r="C51" i="19" s="1"/>
  <c r="B46" i="19"/>
  <c r="S45" i="19"/>
  <c r="J45" i="19"/>
  <c r="S44" i="19"/>
  <c r="J44" i="19"/>
  <c r="S43" i="19"/>
  <c r="J43" i="19"/>
  <c r="S42" i="19"/>
  <c r="J42" i="19"/>
  <c r="S41" i="19"/>
  <c r="J41" i="19"/>
  <c r="S40" i="19"/>
  <c r="J40" i="19"/>
  <c r="S39" i="19"/>
  <c r="J3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U27" i="19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D25" i="19"/>
  <c r="D30" i="19" s="1"/>
  <c r="C25" i="19"/>
  <c r="C30" i="19" s="1"/>
  <c r="B25" i="19"/>
  <c r="B30" i="19" s="1"/>
  <c r="U24" i="19"/>
  <c r="U23" i="19"/>
  <c r="U22" i="19"/>
  <c r="U21" i="19"/>
  <c r="U20" i="19"/>
  <c r="U19" i="19"/>
  <c r="U18" i="19"/>
  <c r="J47" i="20" l="1"/>
  <c r="V27" i="20"/>
  <c r="H68" i="20"/>
  <c r="H66" i="20"/>
  <c r="S49" i="20"/>
  <c r="S47" i="20"/>
  <c r="S46" i="19"/>
  <c r="S49" i="19" s="1"/>
  <c r="J46" i="19"/>
  <c r="J49" i="19" s="1"/>
  <c r="U25" i="19"/>
  <c r="U26" i="19" s="1"/>
  <c r="B51" i="19"/>
  <c r="H65" i="19"/>
  <c r="E30" i="19"/>
  <c r="R51" i="19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R50" i="18"/>
  <c r="Q50" i="18"/>
  <c r="P50" i="18"/>
  <c r="O50" i="18"/>
  <c r="N50" i="18"/>
  <c r="I50" i="18"/>
  <c r="H50" i="18"/>
  <c r="G50" i="18"/>
  <c r="F50" i="18"/>
  <c r="E50" i="18"/>
  <c r="D50" i="18"/>
  <c r="C50" i="18"/>
  <c r="B50" i="18"/>
  <c r="R49" i="18"/>
  <c r="Q49" i="18"/>
  <c r="P49" i="18"/>
  <c r="O49" i="18"/>
  <c r="N49" i="18"/>
  <c r="I49" i="18"/>
  <c r="H49" i="18"/>
  <c r="G49" i="18"/>
  <c r="F49" i="18"/>
  <c r="E49" i="18"/>
  <c r="D49" i="18"/>
  <c r="C49" i="18"/>
  <c r="B49" i="18"/>
  <c r="S48" i="18"/>
  <c r="J48" i="18"/>
  <c r="R46" i="18"/>
  <c r="R51" i="18" s="1"/>
  <c r="Q46" i="18"/>
  <c r="Q51" i="18" s="1"/>
  <c r="P46" i="18"/>
  <c r="P51" i="18" s="1"/>
  <c r="O46" i="18"/>
  <c r="O51" i="18" s="1"/>
  <c r="N46" i="18"/>
  <c r="N51" i="18" s="1"/>
  <c r="I46" i="18"/>
  <c r="I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S45" i="18"/>
  <c r="J45" i="18"/>
  <c r="S44" i="18"/>
  <c r="J44" i="18"/>
  <c r="S43" i="18"/>
  <c r="J43" i="18"/>
  <c r="S42" i="18"/>
  <c r="J42" i="18"/>
  <c r="S41" i="18"/>
  <c r="J41" i="18"/>
  <c r="S40" i="18"/>
  <c r="J40" i="18"/>
  <c r="S39" i="18"/>
  <c r="J3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U27" i="18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B25" i="18"/>
  <c r="B30" i="18" s="1"/>
  <c r="U24" i="18"/>
  <c r="U23" i="18"/>
  <c r="U22" i="18"/>
  <c r="U21" i="18"/>
  <c r="U20" i="18"/>
  <c r="U19" i="18"/>
  <c r="U18" i="18"/>
  <c r="S47" i="19" l="1"/>
  <c r="J47" i="19"/>
  <c r="V27" i="19"/>
  <c r="H68" i="19"/>
  <c r="H66" i="19"/>
  <c r="J46" i="18"/>
  <c r="J47" i="18" s="1"/>
  <c r="B51" i="18"/>
  <c r="U25" i="18"/>
  <c r="V27" i="18" s="1"/>
  <c r="S46" i="18"/>
  <c r="C30" i="18"/>
  <c r="H65" i="18"/>
  <c r="J49" i="18" l="1"/>
  <c r="U26" i="18"/>
  <c r="H68" i="18"/>
  <c r="H66" i="18"/>
  <c r="S49" i="18"/>
  <c r="S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R50" i="17"/>
  <c r="Q50" i="17"/>
  <c r="P50" i="17"/>
  <c r="O50" i="17"/>
  <c r="N50" i="17"/>
  <c r="I50" i="17"/>
  <c r="H50" i="17"/>
  <c r="G50" i="17"/>
  <c r="F50" i="17"/>
  <c r="E50" i="17"/>
  <c r="D50" i="17"/>
  <c r="C50" i="17"/>
  <c r="B50" i="17"/>
  <c r="R49" i="17"/>
  <c r="Q49" i="17"/>
  <c r="P49" i="17"/>
  <c r="O49" i="17"/>
  <c r="N49" i="17"/>
  <c r="I49" i="17"/>
  <c r="H49" i="17"/>
  <c r="G49" i="17"/>
  <c r="F49" i="17"/>
  <c r="E49" i="17"/>
  <c r="D49" i="17"/>
  <c r="C49" i="17"/>
  <c r="B49" i="17"/>
  <c r="S48" i="17"/>
  <c r="J48" i="17"/>
  <c r="R46" i="17"/>
  <c r="R51" i="17" s="1"/>
  <c r="Q46" i="17"/>
  <c r="Q51" i="17" s="1"/>
  <c r="P46" i="17"/>
  <c r="P51" i="17" s="1"/>
  <c r="O46" i="17"/>
  <c r="O51" i="17" s="1"/>
  <c r="N46" i="17"/>
  <c r="I46" i="17"/>
  <c r="I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S45" i="17"/>
  <c r="J45" i="17"/>
  <c r="S44" i="17"/>
  <c r="J44" i="17"/>
  <c r="S43" i="17"/>
  <c r="J43" i="17"/>
  <c r="S42" i="17"/>
  <c r="J42" i="17"/>
  <c r="S41" i="17"/>
  <c r="J41" i="17"/>
  <c r="S40" i="17"/>
  <c r="J40" i="17"/>
  <c r="S39" i="17"/>
  <c r="J3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U27" i="17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U24" i="17"/>
  <c r="U23" i="17"/>
  <c r="U22" i="17"/>
  <c r="U21" i="17"/>
  <c r="U20" i="17"/>
  <c r="U19" i="17"/>
  <c r="U18" i="17"/>
  <c r="H65" i="17" l="1"/>
  <c r="H68" i="17" s="1"/>
  <c r="J46" i="17"/>
  <c r="J49" i="17" s="1"/>
  <c r="S46" i="17"/>
  <c r="S49" i="17" s="1"/>
  <c r="U25" i="17"/>
  <c r="N51" i="17"/>
  <c r="M29" i="16"/>
  <c r="M28" i="16"/>
  <c r="M25" i="16"/>
  <c r="M30" i="16" s="1"/>
  <c r="H66" i="17" l="1"/>
  <c r="J47" i="17"/>
  <c r="S47" i="17"/>
  <c r="U26" i="17"/>
  <c r="V27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R50" i="16"/>
  <c r="Q50" i="16"/>
  <c r="P50" i="16"/>
  <c r="O50" i="16"/>
  <c r="N50" i="16"/>
  <c r="I50" i="16"/>
  <c r="H50" i="16"/>
  <c r="G50" i="16"/>
  <c r="F50" i="16"/>
  <c r="E50" i="16"/>
  <c r="D50" i="16"/>
  <c r="C50" i="16"/>
  <c r="B50" i="16"/>
  <c r="R49" i="16"/>
  <c r="Q49" i="16"/>
  <c r="P49" i="16"/>
  <c r="O49" i="16"/>
  <c r="N49" i="16"/>
  <c r="I49" i="16"/>
  <c r="H49" i="16"/>
  <c r="G49" i="16"/>
  <c r="F49" i="16"/>
  <c r="E49" i="16"/>
  <c r="D49" i="16"/>
  <c r="C49" i="16"/>
  <c r="B49" i="16"/>
  <c r="S48" i="16"/>
  <c r="J48" i="16"/>
  <c r="R46" i="16"/>
  <c r="R51" i="16" s="1"/>
  <c r="Q46" i="16"/>
  <c r="Q51" i="16" s="1"/>
  <c r="P46" i="16"/>
  <c r="P51" i="16" s="1"/>
  <c r="O46" i="16"/>
  <c r="O51" i="16" s="1"/>
  <c r="N46" i="16"/>
  <c r="N51" i="16" s="1"/>
  <c r="I46" i="16"/>
  <c r="I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B51" i="16" s="1"/>
  <c r="S45" i="16"/>
  <c r="J45" i="16"/>
  <c r="S44" i="16"/>
  <c r="J44" i="16"/>
  <c r="S43" i="16"/>
  <c r="J43" i="16"/>
  <c r="S42" i="16"/>
  <c r="J42" i="16"/>
  <c r="S41" i="16"/>
  <c r="J41" i="16"/>
  <c r="S40" i="16"/>
  <c r="J40" i="16"/>
  <c r="S39" i="16"/>
  <c r="J39" i="16"/>
  <c r="V29" i="16"/>
  <c r="U29" i="16"/>
  <c r="T29" i="16"/>
  <c r="S29" i="16"/>
  <c r="R29" i="16"/>
  <c r="Q29" i="16"/>
  <c r="P29" i="16"/>
  <c r="O29" i="16"/>
  <c r="N29" i="16"/>
  <c r="L29" i="16"/>
  <c r="K29" i="16"/>
  <c r="J29" i="16"/>
  <c r="I29" i="16"/>
  <c r="H29" i="16"/>
  <c r="G29" i="16"/>
  <c r="F29" i="16"/>
  <c r="E29" i="16"/>
  <c r="D29" i="16"/>
  <c r="C29" i="16"/>
  <c r="B29" i="16"/>
  <c r="V28" i="16"/>
  <c r="U28" i="16"/>
  <c r="T28" i="16"/>
  <c r="S28" i="16"/>
  <c r="R28" i="16"/>
  <c r="Q28" i="16"/>
  <c r="P28" i="16"/>
  <c r="O28" i="16"/>
  <c r="N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D25" i="16"/>
  <c r="D30" i="16" s="1"/>
  <c r="C25" i="16"/>
  <c r="C30" i="16" s="1"/>
  <c r="B25" i="16"/>
  <c r="B30" i="16" s="1"/>
  <c r="W24" i="16"/>
  <c r="W23" i="16"/>
  <c r="W22" i="16"/>
  <c r="W21" i="16"/>
  <c r="W20" i="16"/>
  <c r="W19" i="16"/>
  <c r="W18" i="16"/>
  <c r="S46" i="16" l="1"/>
  <c r="S49" i="16" s="1"/>
  <c r="J46" i="16"/>
  <c r="J49" i="16" s="1"/>
  <c r="W25" i="16"/>
  <c r="X27" i="16" s="1"/>
  <c r="E30" i="16"/>
  <c r="H65" i="16"/>
  <c r="R49" i="15"/>
  <c r="Q49" i="15"/>
  <c r="P49" i="15"/>
  <c r="O49" i="15"/>
  <c r="N49" i="15"/>
  <c r="G68" i="15"/>
  <c r="F68" i="15"/>
  <c r="E68" i="15"/>
  <c r="D68" i="15"/>
  <c r="C68" i="15"/>
  <c r="B68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C25" i="15"/>
  <c r="B25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W26" i="16" l="1"/>
  <c r="S47" i="16"/>
  <c r="J47" i="16"/>
  <c r="H68" i="16"/>
  <c r="H66" i="16"/>
  <c r="I49" i="15"/>
  <c r="H49" i="15"/>
  <c r="G49" i="15"/>
  <c r="F49" i="15"/>
  <c r="E49" i="15"/>
  <c r="D49" i="15"/>
  <c r="C49" i="15"/>
  <c r="B49" i="15"/>
  <c r="G69" i="15" l="1"/>
  <c r="F69" i="15"/>
  <c r="E69" i="15"/>
  <c r="D69" i="15"/>
  <c r="C69" i="15"/>
  <c r="B69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R50" i="15"/>
  <c r="Q50" i="15"/>
  <c r="P50" i="15"/>
  <c r="O50" i="15"/>
  <c r="N50" i="15"/>
  <c r="I50" i="15"/>
  <c r="H50" i="15"/>
  <c r="G50" i="15"/>
  <c r="F50" i="15"/>
  <c r="E50" i="15"/>
  <c r="D50" i="15"/>
  <c r="C50" i="15"/>
  <c r="B50" i="15"/>
  <c r="S48" i="15"/>
  <c r="J48" i="15"/>
  <c r="R46" i="15"/>
  <c r="R51" i="15" s="1"/>
  <c r="Q46" i="15"/>
  <c r="Q51" i="15" s="1"/>
  <c r="P46" i="15"/>
  <c r="P51" i="15" s="1"/>
  <c r="O46" i="15"/>
  <c r="N46" i="15"/>
  <c r="N51" i="15" s="1"/>
  <c r="I46" i="15"/>
  <c r="I51" i="15" s="1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S45" i="15"/>
  <c r="J45" i="15"/>
  <c r="S44" i="15"/>
  <c r="J44" i="15"/>
  <c r="S43" i="15"/>
  <c r="J43" i="15"/>
  <c r="S42" i="15"/>
  <c r="J42" i="15"/>
  <c r="S41" i="15"/>
  <c r="J41" i="15"/>
  <c r="S40" i="15"/>
  <c r="J40" i="15"/>
  <c r="S39" i="15"/>
  <c r="J39" i="15"/>
  <c r="S30" i="15"/>
  <c r="Q30" i="15"/>
  <c r="K30" i="15"/>
  <c r="I30" i="15"/>
  <c r="C30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W27" i="15"/>
  <c r="V30" i="15"/>
  <c r="U30" i="15"/>
  <c r="T30" i="15"/>
  <c r="R30" i="15"/>
  <c r="P30" i="15"/>
  <c r="O30" i="15"/>
  <c r="N30" i="15"/>
  <c r="M30" i="15"/>
  <c r="L30" i="15"/>
  <c r="J30" i="15"/>
  <c r="H30" i="15"/>
  <c r="G30" i="15"/>
  <c r="F30" i="15"/>
  <c r="E30" i="15"/>
  <c r="D30" i="15"/>
  <c r="B30" i="15"/>
  <c r="W24" i="15"/>
  <c r="W23" i="15"/>
  <c r="W22" i="15"/>
  <c r="W21" i="15"/>
  <c r="W20" i="15"/>
  <c r="W19" i="15"/>
  <c r="W18" i="15"/>
  <c r="S46" i="15" l="1"/>
  <c r="S49" i="15" s="1"/>
  <c r="O51" i="15"/>
  <c r="J46" i="15"/>
  <c r="J49" i="15" s="1"/>
  <c r="W25" i="15"/>
  <c r="B51" i="15"/>
  <c r="H65" i="15"/>
  <c r="R49" i="14"/>
  <c r="Q49" i="14"/>
  <c r="P49" i="14"/>
  <c r="O49" i="14"/>
  <c r="N49" i="14"/>
  <c r="G68" i="14"/>
  <c r="F68" i="14"/>
  <c r="E68" i="14"/>
  <c r="D68" i="14"/>
  <c r="C68" i="14"/>
  <c r="B68" i="14"/>
  <c r="S47" i="15" l="1"/>
  <c r="J47" i="15"/>
  <c r="H68" i="15"/>
  <c r="H66" i="15"/>
  <c r="X27" i="15"/>
  <c r="W26" i="15"/>
  <c r="I49" i="14"/>
  <c r="H49" i="14"/>
  <c r="G49" i="14"/>
  <c r="F49" i="14"/>
  <c r="E49" i="14"/>
  <c r="D49" i="14"/>
  <c r="C49" i="14"/>
  <c r="B49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G65" i="14" l="1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G69" i="14"/>
  <c r="F69" i="14"/>
  <c r="E69" i="14"/>
  <c r="D69" i="14"/>
  <c r="C69" i="14"/>
  <c r="B69" i="14"/>
  <c r="H67" i="14"/>
  <c r="H64" i="14"/>
  <c r="H63" i="14"/>
  <c r="H62" i="14"/>
  <c r="H61" i="14"/>
  <c r="H60" i="14"/>
  <c r="H59" i="14"/>
  <c r="H58" i="14"/>
  <c r="R46" i="14"/>
  <c r="R51" i="14" s="1"/>
  <c r="Q46" i="14"/>
  <c r="Q51" i="14" s="1"/>
  <c r="P46" i="14"/>
  <c r="P51" i="14" s="1"/>
  <c r="O46" i="14"/>
  <c r="O51" i="14" s="1"/>
  <c r="N46" i="14"/>
  <c r="N51" i="14" s="1"/>
  <c r="I46" i="14"/>
  <c r="I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R50" i="14"/>
  <c r="Q50" i="14"/>
  <c r="P50" i="14"/>
  <c r="O50" i="14"/>
  <c r="N50" i="14"/>
  <c r="I50" i="14"/>
  <c r="H50" i="14"/>
  <c r="G50" i="14"/>
  <c r="F50" i="14"/>
  <c r="E50" i="14"/>
  <c r="D50" i="14"/>
  <c r="C50" i="14"/>
  <c r="B50" i="14"/>
  <c r="S48" i="14"/>
  <c r="J48" i="14"/>
  <c r="S45" i="14"/>
  <c r="J45" i="14"/>
  <c r="S44" i="14"/>
  <c r="J44" i="14"/>
  <c r="S43" i="14"/>
  <c r="J43" i="14"/>
  <c r="S42" i="14"/>
  <c r="J42" i="14"/>
  <c r="S41" i="14"/>
  <c r="J41" i="14"/>
  <c r="S40" i="14"/>
  <c r="J40" i="14"/>
  <c r="S39" i="14"/>
  <c r="J39" i="14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W27" i="14"/>
  <c r="W24" i="14"/>
  <c r="W23" i="14"/>
  <c r="W22" i="14"/>
  <c r="W21" i="14"/>
  <c r="W20" i="14"/>
  <c r="W19" i="14"/>
  <c r="W18" i="14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G69" i="13"/>
  <c r="F69" i="13"/>
  <c r="E69" i="13"/>
  <c r="D69" i="13"/>
  <c r="C69" i="13"/>
  <c r="B69" i="13"/>
  <c r="H67" i="13"/>
  <c r="G68" i="13"/>
  <c r="F68" i="13"/>
  <c r="E68" i="13"/>
  <c r="D68" i="13"/>
  <c r="C68" i="13"/>
  <c r="B68" i="13"/>
  <c r="H64" i="13"/>
  <c r="H63" i="13"/>
  <c r="H62" i="13"/>
  <c r="H61" i="13"/>
  <c r="H60" i="13"/>
  <c r="H59" i="13"/>
  <c r="H58" i="13"/>
  <c r="R46" i="13"/>
  <c r="R51" i="13" s="1"/>
  <c r="Q46" i="13"/>
  <c r="Q51" i="13" s="1"/>
  <c r="P46" i="13"/>
  <c r="P51" i="13" s="1"/>
  <c r="O46" i="13"/>
  <c r="O51" i="13" s="1"/>
  <c r="N46" i="13"/>
  <c r="N51" i="13" s="1"/>
  <c r="I46" i="13"/>
  <c r="I51" i="13" s="1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R50" i="13"/>
  <c r="Q50" i="13"/>
  <c r="P50" i="13"/>
  <c r="O50" i="13"/>
  <c r="N50" i="13"/>
  <c r="I50" i="13"/>
  <c r="H50" i="13"/>
  <c r="G50" i="13"/>
  <c r="F50" i="13"/>
  <c r="E50" i="13"/>
  <c r="D50" i="13"/>
  <c r="C50" i="13"/>
  <c r="B50" i="13"/>
  <c r="S48" i="13"/>
  <c r="R49" i="13"/>
  <c r="Q49" i="13"/>
  <c r="P49" i="13"/>
  <c r="O49" i="13"/>
  <c r="N49" i="13"/>
  <c r="J48" i="13"/>
  <c r="I49" i="13"/>
  <c r="H49" i="13"/>
  <c r="G49" i="13"/>
  <c r="F49" i="13"/>
  <c r="E49" i="13"/>
  <c r="D49" i="13"/>
  <c r="C49" i="13"/>
  <c r="B49" i="13"/>
  <c r="S45" i="13"/>
  <c r="J45" i="13"/>
  <c r="S44" i="13"/>
  <c r="J44" i="13"/>
  <c r="S43" i="13"/>
  <c r="J43" i="13"/>
  <c r="S42" i="13"/>
  <c r="J42" i="13"/>
  <c r="S41" i="13"/>
  <c r="J41" i="13"/>
  <c r="S40" i="13"/>
  <c r="J40" i="13"/>
  <c r="S39" i="13"/>
  <c r="J39" i="13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C30" i="13" s="1"/>
  <c r="B25" i="13"/>
  <c r="B30" i="13" s="1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W27" i="13"/>
  <c r="W24" i="13"/>
  <c r="W23" i="13"/>
  <c r="W22" i="13"/>
  <c r="W21" i="13"/>
  <c r="W20" i="13"/>
  <c r="W19" i="13"/>
  <c r="W18" i="13"/>
  <c r="C46" i="12"/>
  <c r="C51" i="12" s="1"/>
  <c r="D46" i="12"/>
  <c r="E46" i="12"/>
  <c r="E51" i="12" s="1"/>
  <c r="F46" i="12"/>
  <c r="F51" i="12" s="1"/>
  <c r="G46" i="12"/>
  <c r="G51" i="12" s="1"/>
  <c r="H46" i="12"/>
  <c r="H51" i="12" s="1"/>
  <c r="C49" i="12"/>
  <c r="D49" i="12"/>
  <c r="E49" i="12"/>
  <c r="F49" i="12"/>
  <c r="G49" i="12"/>
  <c r="H49" i="12"/>
  <c r="C50" i="12"/>
  <c r="D50" i="12"/>
  <c r="E50" i="12"/>
  <c r="F50" i="12"/>
  <c r="G50" i="12"/>
  <c r="H50" i="12"/>
  <c r="G68" i="12"/>
  <c r="F68" i="12"/>
  <c r="E68" i="12"/>
  <c r="D68" i="12"/>
  <c r="C68" i="12"/>
  <c r="B68" i="12"/>
  <c r="G69" i="12"/>
  <c r="F69" i="12"/>
  <c r="E69" i="12"/>
  <c r="D69" i="12"/>
  <c r="C69" i="12"/>
  <c r="B69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R50" i="12"/>
  <c r="Q50" i="12"/>
  <c r="P50" i="12"/>
  <c r="O50" i="12"/>
  <c r="N50" i="12"/>
  <c r="I50" i="12"/>
  <c r="B50" i="12"/>
  <c r="R49" i="12"/>
  <c r="Q49" i="12"/>
  <c r="P49" i="12"/>
  <c r="O49" i="12"/>
  <c r="N49" i="12"/>
  <c r="I49" i="12"/>
  <c r="B49" i="12"/>
  <c r="S48" i="12"/>
  <c r="J48" i="12"/>
  <c r="R46" i="12"/>
  <c r="R51" i="12" s="1"/>
  <c r="Q46" i="12"/>
  <c r="P46" i="12"/>
  <c r="P51" i="12" s="1"/>
  <c r="O46" i="12"/>
  <c r="O51" i="12" s="1"/>
  <c r="N46" i="12"/>
  <c r="N51" i="12" s="1"/>
  <c r="I46" i="12"/>
  <c r="I51" i="12" s="1"/>
  <c r="B46" i="12"/>
  <c r="B51" i="12" s="1"/>
  <c r="S45" i="12"/>
  <c r="J45" i="12"/>
  <c r="S44" i="12"/>
  <c r="J44" i="12"/>
  <c r="S43" i="12"/>
  <c r="J43" i="12"/>
  <c r="S42" i="12"/>
  <c r="J42" i="12"/>
  <c r="S41" i="12"/>
  <c r="J41" i="12"/>
  <c r="S40" i="12"/>
  <c r="J40" i="12"/>
  <c r="S39" i="12"/>
  <c r="J39" i="12"/>
  <c r="V25" i="12"/>
  <c r="V30" i="12" s="1"/>
  <c r="C25" i="12"/>
  <c r="C30" i="12" s="1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W27" i="12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B25" i="12"/>
  <c r="B30" i="12" s="1"/>
  <c r="W24" i="12"/>
  <c r="W23" i="12"/>
  <c r="W22" i="12"/>
  <c r="W21" i="12"/>
  <c r="W20" i="12"/>
  <c r="W19" i="12"/>
  <c r="W18" i="12"/>
  <c r="G68" i="11"/>
  <c r="F68" i="11"/>
  <c r="E68" i="11"/>
  <c r="D68" i="11"/>
  <c r="C68" i="11"/>
  <c r="B68" i="11"/>
  <c r="G69" i="11"/>
  <c r="F69" i="11"/>
  <c r="E69" i="11"/>
  <c r="D69" i="11"/>
  <c r="C69" i="11"/>
  <c r="B69" i="11"/>
  <c r="H67" i="11"/>
  <c r="G65" i="11"/>
  <c r="G70" i="11" s="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Q50" i="11"/>
  <c r="P50" i="11"/>
  <c r="O50" i="11"/>
  <c r="N50" i="11"/>
  <c r="M50" i="11"/>
  <c r="H50" i="11"/>
  <c r="G50" i="11"/>
  <c r="F50" i="11"/>
  <c r="E50" i="11"/>
  <c r="D50" i="11"/>
  <c r="C50" i="11"/>
  <c r="B50" i="11"/>
  <c r="Q49" i="11"/>
  <c r="P49" i="11"/>
  <c r="O49" i="11"/>
  <c r="N49" i="11"/>
  <c r="M49" i="11"/>
  <c r="H49" i="11"/>
  <c r="G49" i="11"/>
  <c r="F49" i="11"/>
  <c r="E49" i="11"/>
  <c r="D49" i="11"/>
  <c r="C49" i="11"/>
  <c r="B49" i="11"/>
  <c r="R48" i="11"/>
  <c r="I48" i="11"/>
  <c r="Q46" i="11"/>
  <c r="Q51" i="11" s="1"/>
  <c r="P46" i="11"/>
  <c r="P51" i="11" s="1"/>
  <c r="O46" i="11"/>
  <c r="N46" i="11"/>
  <c r="N51" i="11" s="1"/>
  <c r="M46" i="11"/>
  <c r="M51" i="11" s="1"/>
  <c r="H46" i="11"/>
  <c r="H51" i="11" s="1"/>
  <c r="G46" i="11"/>
  <c r="G51" i="11" s="1"/>
  <c r="F46" i="11"/>
  <c r="F51" i="11" s="1"/>
  <c r="E46" i="11"/>
  <c r="E51" i="11" s="1"/>
  <c r="D46" i="11"/>
  <c r="D51" i="11" s="1"/>
  <c r="C46" i="11"/>
  <c r="B46" i="11"/>
  <c r="B51" i="11" s="1"/>
  <c r="R45" i="11"/>
  <c r="I45" i="11"/>
  <c r="R44" i="11"/>
  <c r="I44" i="11"/>
  <c r="R43" i="11"/>
  <c r="I43" i="11"/>
  <c r="R42" i="11"/>
  <c r="I42" i="11"/>
  <c r="R41" i="11"/>
  <c r="I41" i="11"/>
  <c r="R40" i="11"/>
  <c r="I40" i="11"/>
  <c r="R39" i="11"/>
  <c r="I3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W27" i="1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P25" i="11"/>
  <c r="P30" i="11" s="1"/>
  <c r="O25" i="11"/>
  <c r="O30" i="11" s="1"/>
  <c r="N25" i="11"/>
  <c r="N30" i="11" s="1"/>
  <c r="M25" i="11"/>
  <c r="M30" i="11" s="1"/>
  <c r="L25" i="11"/>
  <c r="L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C25" i="11"/>
  <c r="C30" i="11" s="1"/>
  <c r="B25" i="11"/>
  <c r="W24" i="11"/>
  <c r="W23" i="11"/>
  <c r="W22" i="11"/>
  <c r="W21" i="11"/>
  <c r="W20" i="11"/>
  <c r="W19" i="11"/>
  <c r="W18" i="11"/>
  <c r="B30" i="11"/>
  <c r="G65" i="10"/>
  <c r="G70" i="10" s="1"/>
  <c r="F65" i="10"/>
  <c r="F70" i="10" s="1"/>
  <c r="E65" i="10"/>
  <c r="E70" i="10" s="1"/>
  <c r="D65" i="10"/>
  <c r="D70" i="10" s="1"/>
  <c r="C65" i="10"/>
  <c r="C70" i="10" s="1"/>
  <c r="B65" i="10"/>
  <c r="B70" i="10" s="1"/>
  <c r="G69" i="10"/>
  <c r="F69" i="10"/>
  <c r="E69" i="10"/>
  <c r="D69" i="10"/>
  <c r="C69" i="10"/>
  <c r="B69" i="10"/>
  <c r="H67" i="10"/>
  <c r="G68" i="10"/>
  <c r="F68" i="10"/>
  <c r="E68" i="10"/>
  <c r="D68" i="10"/>
  <c r="C68" i="10"/>
  <c r="B68" i="10"/>
  <c r="H64" i="10"/>
  <c r="H63" i="10"/>
  <c r="H62" i="10"/>
  <c r="H61" i="10"/>
  <c r="H60" i="10"/>
  <c r="H59" i="10"/>
  <c r="H58" i="10"/>
  <c r="Q46" i="10"/>
  <c r="Q51" i="10" s="1"/>
  <c r="P46" i="10"/>
  <c r="P51" i="10" s="1"/>
  <c r="O46" i="10"/>
  <c r="O51" i="10" s="1"/>
  <c r="N46" i="10"/>
  <c r="N51" i="10" s="1"/>
  <c r="M46" i="10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50" i="10"/>
  <c r="P50" i="10"/>
  <c r="O50" i="10"/>
  <c r="N50" i="10"/>
  <c r="M50" i="10"/>
  <c r="H50" i="10"/>
  <c r="G50" i="10"/>
  <c r="F50" i="10"/>
  <c r="E50" i="10"/>
  <c r="D50" i="10"/>
  <c r="C50" i="10"/>
  <c r="B50" i="10"/>
  <c r="R48" i="10"/>
  <c r="Q49" i="10"/>
  <c r="P49" i="10"/>
  <c r="O49" i="10"/>
  <c r="N49" i="10"/>
  <c r="M49" i="10"/>
  <c r="I48" i="10"/>
  <c r="H49" i="10"/>
  <c r="G49" i="10"/>
  <c r="F49" i="10"/>
  <c r="E49" i="10"/>
  <c r="D49" i="10"/>
  <c r="C49" i="10"/>
  <c r="B49" i="10"/>
  <c r="R45" i="10"/>
  <c r="I45" i="10"/>
  <c r="R44" i="10"/>
  <c r="I44" i="10"/>
  <c r="R43" i="10"/>
  <c r="I43" i="10"/>
  <c r="R42" i="10"/>
  <c r="I42" i="10"/>
  <c r="R41" i="10"/>
  <c r="I41" i="10"/>
  <c r="R40" i="10"/>
  <c r="I40" i="10"/>
  <c r="R39" i="10"/>
  <c r="I39" i="10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B30" i="10" s="1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W27" i="10"/>
  <c r="W24" i="10"/>
  <c r="W23" i="10"/>
  <c r="W22" i="10"/>
  <c r="W21" i="10"/>
  <c r="W20" i="10"/>
  <c r="W19" i="10"/>
  <c r="W18" i="10"/>
  <c r="G68" i="9"/>
  <c r="F68" i="9"/>
  <c r="E68" i="9"/>
  <c r="D68" i="9"/>
  <c r="C68" i="9"/>
  <c r="B6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H49" i="9"/>
  <c r="G49" i="9"/>
  <c r="F49" i="9"/>
  <c r="E49" i="9"/>
  <c r="D49" i="9"/>
  <c r="C49" i="9"/>
  <c r="B49" i="9"/>
  <c r="Q49" i="9"/>
  <c r="P49" i="9"/>
  <c r="O49" i="9"/>
  <c r="N49" i="9"/>
  <c r="M49" i="9"/>
  <c r="G65" i="9"/>
  <c r="G70" i="9" s="1"/>
  <c r="F65" i="9"/>
  <c r="F70" i="9" s="1"/>
  <c r="E65" i="9"/>
  <c r="E70" i="9" s="1"/>
  <c r="D65" i="9"/>
  <c r="D70" i="9" s="1"/>
  <c r="C65" i="9"/>
  <c r="C70" i="9" s="1"/>
  <c r="B65" i="9"/>
  <c r="B70" i="9" s="1"/>
  <c r="G69" i="9"/>
  <c r="F69" i="9"/>
  <c r="E69" i="9"/>
  <c r="D69" i="9"/>
  <c r="C69" i="9"/>
  <c r="B69" i="9"/>
  <c r="H67" i="9"/>
  <c r="H64" i="9"/>
  <c r="H63" i="9"/>
  <c r="H62" i="9"/>
  <c r="H61" i="9"/>
  <c r="H60" i="9"/>
  <c r="H59" i="9"/>
  <c r="H58" i="9"/>
  <c r="Q46" i="9"/>
  <c r="Q51" i="9" s="1"/>
  <c r="P46" i="9"/>
  <c r="P51" i="9" s="1"/>
  <c r="O46" i="9"/>
  <c r="O51" i="9" s="1"/>
  <c r="N46" i="9"/>
  <c r="N51" i="9" s="1"/>
  <c r="M46" i="9"/>
  <c r="M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50" i="9"/>
  <c r="P50" i="9"/>
  <c r="O50" i="9"/>
  <c r="N50" i="9"/>
  <c r="M50" i="9"/>
  <c r="H50" i="9"/>
  <c r="G50" i="9"/>
  <c r="F50" i="9"/>
  <c r="E50" i="9"/>
  <c r="D50" i="9"/>
  <c r="C50" i="9"/>
  <c r="B50" i="9"/>
  <c r="R48" i="9"/>
  <c r="I48" i="9"/>
  <c r="R45" i="9"/>
  <c r="I45" i="9"/>
  <c r="R44" i="9"/>
  <c r="I44" i="9"/>
  <c r="R43" i="9"/>
  <c r="I43" i="9"/>
  <c r="R42" i="9"/>
  <c r="I42" i="9"/>
  <c r="R41" i="9"/>
  <c r="I41" i="9"/>
  <c r="R40" i="9"/>
  <c r="I40" i="9"/>
  <c r="R39" i="9"/>
  <c r="I39" i="9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G30" i="9" s="1"/>
  <c r="F25" i="9"/>
  <c r="F30" i="9" s="1"/>
  <c r="E25" i="9"/>
  <c r="E30" i="9" s="1"/>
  <c r="D25" i="9"/>
  <c r="D30" i="9" s="1"/>
  <c r="C25" i="9"/>
  <c r="C30" i="9" s="1"/>
  <c r="B25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W27" i="9"/>
  <c r="W24" i="9"/>
  <c r="W23" i="9"/>
  <c r="W22" i="9"/>
  <c r="W21" i="9"/>
  <c r="W20" i="9"/>
  <c r="W19" i="9"/>
  <c r="W18" i="9"/>
  <c r="Q49" i="8"/>
  <c r="P49" i="8"/>
  <c r="O49" i="8"/>
  <c r="N49" i="8"/>
  <c r="M49" i="8"/>
  <c r="H49" i="8"/>
  <c r="G49" i="8"/>
  <c r="F49" i="8"/>
  <c r="E49" i="8"/>
  <c r="D49" i="8"/>
  <c r="C49" i="8"/>
  <c r="B49" i="8"/>
  <c r="G68" i="8"/>
  <c r="F68" i="8"/>
  <c r="E68" i="8"/>
  <c r="D68" i="8"/>
  <c r="C68" i="8"/>
  <c r="B6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G65" i="8"/>
  <c r="G70" i="8" s="1"/>
  <c r="F65" i="8"/>
  <c r="F70" i="8" s="1"/>
  <c r="E65" i="8"/>
  <c r="E70" i="8" s="1"/>
  <c r="D65" i="8"/>
  <c r="C65" i="8"/>
  <c r="C70" i="8" s="1"/>
  <c r="B65" i="8"/>
  <c r="B70" i="8" s="1"/>
  <c r="G69" i="8"/>
  <c r="F69" i="8"/>
  <c r="E69" i="8"/>
  <c r="D69" i="8"/>
  <c r="C69" i="8"/>
  <c r="B69" i="8"/>
  <c r="H67" i="8"/>
  <c r="H64" i="8"/>
  <c r="H63" i="8"/>
  <c r="H62" i="8"/>
  <c r="H61" i="8"/>
  <c r="H60" i="8"/>
  <c r="H59" i="8"/>
  <c r="H58" i="8"/>
  <c r="Q46" i="8"/>
  <c r="Q51" i="8" s="1"/>
  <c r="P46" i="8"/>
  <c r="O46" i="8"/>
  <c r="O51" i="8" s="1"/>
  <c r="N46" i="8"/>
  <c r="N51" i="8" s="1"/>
  <c r="M46" i="8"/>
  <c r="M51" i="8" s="1"/>
  <c r="H46" i="8"/>
  <c r="H51" i="8" s="1"/>
  <c r="G46" i="8"/>
  <c r="G51" i="8" s="1"/>
  <c r="F46" i="8"/>
  <c r="F51" i="8" s="1"/>
  <c r="E46" i="8"/>
  <c r="E51" i="8" s="1"/>
  <c r="D46" i="8"/>
  <c r="C46" i="8"/>
  <c r="C51" i="8" s="1"/>
  <c r="B46" i="8"/>
  <c r="B51" i="8" s="1"/>
  <c r="Q50" i="8"/>
  <c r="P50" i="8"/>
  <c r="O50" i="8"/>
  <c r="N50" i="8"/>
  <c r="M50" i="8"/>
  <c r="H50" i="8"/>
  <c r="G50" i="8"/>
  <c r="F50" i="8"/>
  <c r="E50" i="8"/>
  <c r="D50" i="8"/>
  <c r="C50" i="8"/>
  <c r="B50" i="8"/>
  <c r="R48" i="8"/>
  <c r="I48" i="8"/>
  <c r="R45" i="8"/>
  <c r="I45" i="8"/>
  <c r="R44" i="8"/>
  <c r="I44" i="8"/>
  <c r="R43" i="8"/>
  <c r="I43" i="8"/>
  <c r="R42" i="8"/>
  <c r="I42" i="8"/>
  <c r="R41" i="8"/>
  <c r="I41" i="8"/>
  <c r="R40" i="8"/>
  <c r="I40" i="8"/>
  <c r="R39" i="8"/>
  <c r="I39" i="8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7" i="8"/>
  <c r="W24" i="8"/>
  <c r="W23" i="8"/>
  <c r="W22" i="8"/>
  <c r="W21" i="8"/>
  <c r="W20" i="8"/>
  <c r="W19" i="8"/>
  <c r="W18" i="8"/>
  <c r="F68" i="7"/>
  <c r="F69" i="7"/>
  <c r="G62" i="7"/>
  <c r="G63" i="7"/>
  <c r="G64" i="7"/>
  <c r="F64" i="7"/>
  <c r="F63" i="7"/>
  <c r="F62" i="7"/>
  <c r="G46" i="7"/>
  <c r="G51" i="7" s="1"/>
  <c r="G50" i="7"/>
  <c r="G49" i="7"/>
  <c r="U25" i="7"/>
  <c r="U30" i="7" s="1"/>
  <c r="U29" i="7"/>
  <c r="U28" i="7"/>
  <c r="V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E62" i="7"/>
  <c r="E63" i="7"/>
  <c r="E64" i="7"/>
  <c r="D62" i="7"/>
  <c r="D63" i="7"/>
  <c r="D64" i="7"/>
  <c r="C62" i="7"/>
  <c r="C63" i="7"/>
  <c r="C64" i="7"/>
  <c r="B62" i="7"/>
  <c r="B63" i="7"/>
  <c r="B64" i="7"/>
  <c r="G69" i="7"/>
  <c r="E69" i="7"/>
  <c r="D69" i="7"/>
  <c r="C69" i="7"/>
  <c r="B69" i="7"/>
  <c r="H67" i="7"/>
  <c r="G68" i="7"/>
  <c r="E68" i="7"/>
  <c r="D68" i="7"/>
  <c r="C68" i="7"/>
  <c r="B68" i="7"/>
  <c r="H61" i="7"/>
  <c r="H60" i="7"/>
  <c r="H59" i="7"/>
  <c r="H58" i="7"/>
  <c r="Q40" i="7"/>
  <c r="Q41" i="7"/>
  <c r="Q42" i="7"/>
  <c r="R42" i="7" s="1"/>
  <c r="Q43" i="7"/>
  <c r="Q44" i="7"/>
  <c r="Q45" i="7"/>
  <c r="P40" i="7"/>
  <c r="P43" i="7"/>
  <c r="P44" i="7"/>
  <c r="P45" i="7"/>
  <c r="O40" i="7"/>
  <c r="O43" i="7"/>
  <c r="O44" i="7"/>
  <c r="O45" i="7"/>
  <c r="N40" i="7"/>
  <c r="N43" i="7"/>
  <c r="N44" i="7"/>
  <c r="N45" i="7"/>
  <c r="M40" i="7"/>
  <c r="M43" i="7"/>
  <c r="M44" i="7"/>
  <c r="M45" i="7"/>
  <c r="H46" i="7"/>
  <c r="H51" i="7" s="1"/>
  <c r="F46" i="7"/>
  <c r="F51" i="7" s="1"/>
  <c r="E46" i="7"/>
  <c r="E51" i="7" s="1"/>
  <c r="D46" i="7"/>
  <c r="D51" i="7" s="1"/>
  <c r="C46" i="7"/>
  <c r="C51" i="7" s="1"/>
  <c r="B46" i="7"/>
  <c r="B51" i="7" s="1"/>
  <c r="Q50" i="7"/>
  <c r="P50" i="7"/>
  <c r="O50" i="7"/>
  <c r="N50" i="7"/>
  <c r="M50" i="7"/>
  <c r="H50" i="7"/>
  <c r="F50" i="7"/>
  <c r="E50" i="7"/>
  <c r="D50" i="7"/>
  <c r="C50" i="7"/>
  <c r="B50" i="7"/>
  <c r="R48" i="7"/>
  <c r="Q49" i="7"/>
  <c r="P49" i="7"/>
  <c r="O49" i="7"/>
  <c r="N49" i="7"/>
  <c r="M49" i="7"/>
  <c r="I48" i="7"/>
  <c r="H49" i="7"/>
  <c r="F49" i="7"/>
  <c r="E49" i="7"/>
  <c r="D49" i="7"/>
  <c r="C49" i="7"/>
  <c r="B49" i="7"/>
  <c r="I45" i="7"/>
  <c r="I44" i="7"/>
  <c r="I43" i="7"/>
  <c r="I42" i="7"/>
  <c r="I41" i="7"/>
  <c r="I40" i="7"/>
  <c r="R39" i="7"/>
  <c r="I39" i="7"/>
  <c r="V25" i="7"/>
  <c r="V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B30" i="7" s="1"/>
  <c r="V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W27" i="7"/>
  <c r="W24" i="7"/>
  <c r="W23" i="7"/>
  <c r="W22" i="7"/>
  <c r="W21" i="7"/>
  <c r="W20" i="7"/>
  <c r="W19" i="7"/>
  <c r="W18" i="7"/>
  <c r="C49" i="6"/>
  <c r="J25" i="6"/>
  <c r="J30" i="6" s="1"/>
  <c r="I25" i="6"/>
  <c r="I30" i="6" s="1"/>
  <c r="H25" i="6"/>
  <c r="H30" i="6" s="1"/>
  <c r="G25" i="6"/>
  <c r="G30" i="6" s="1"/>
  <c r="J29" i="6"/>
  <c r="I29" i="6"/>
  <c r="H29" i="6"/>
  <c r="G29" i="6"/>
  <c r="J28" i="6"/>
  <c r="I28" i="6"/>
  <c r="H28" i="6"/>
  <c r="G28" i="6"/>
  <c r="U28" i="6"/>
  <c r="T28" i="6"/>
  <c r="S28" i="6"/>
  <c r="R28" i="6"/>
  <c r="Q28" i="6"/>
  <c r="P28" i="6"/>
  <c r="O28" i="6"/>
  <c r="N28" i="6"/>
  <c r="M28" i="6"/>
  <c r="L28" i="6"/>
  <c r="K28" i="6"/>
  <c r="F28" i="6"/>
  <c r="E28" i="6"/>
  <c r="D28" i="6"/>
  <c r="C28" i="6"/>
  <c r="B28" i="6"/>
  <c r="F69" i="6"/>
  <c r="E69" i="6"/>
  <c r="D69" i="6"/>
  <c r="C69" i="6"/>
  <c r="B69" i="6"/>
  <c r="F68" i="6"/>
  <c r="E68" i="6"/>
  <c r="D68" i="6"/>
  <c r="C68" i="6"/>
  <c r="B68" i="6"/>
  <c r="G67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F59" i="6"/>
  <c r="E59" i="6"/>
  <c r="D59" i="6"/>
  <c r="C59" i="6"/>
  <c r="B59" i="6"/>
  <c r="G58" i="6"/>
  <c r="P50" i="6"/>
  <c r="O50" i="6"/>
  <c r="N50" i="6"/>
  <c r="M50" i="6"/>
  <c r="L50" i="6"/>
  <c r="G50" i="6"/>
  <c r="F50" i="6"/>
  <c r="E50" i="6"/>
  <c r="D50" i="6"/>
  <c r="C50" i="6"/>
  <c r="B50" i="6"/>
  <c r="P49" i="6"/>
  <c r="O49" i="6"/>
  <c r="N49" i="6"/>
  <c r="M49" i="6"/>
  <c r="L49" i="6"/>
  <c r="G49" i="6"/>
  <c r="F49" i="6"/>
  <c r="E49" i="6"/>
  <c r="D49" i="6"/>
  <c r="B49" i="6"/>
  <c r="Q48" i="6"/>
  <c r="H48" i="6"/>
  <c r="G46" i="6"/>
  <c r="G51" i="6" s="1"/>
  <c r="F46" i="6"/>
  <c r="E46" i="6"/>
  <c r="E51" i="6" s="1"/>
  <c r="D46" i="6"/>
  <c r="D51" i="6" s="1"/>
  <c r="C46" i="6"/>
  <c r="C51" i="6" s="1"/>
  <c r="B46" i="6"/>
  <c r="B51" i="6" s="1"/>
  <c r="P45" i="6"/>
  <c r="O45" i="6"/>
  <c r="N45" i="6"/>
  <c r="M45" i="6"/>
  <c r="L45" i="6"/>
  <c r="H45" i="6"/>
  <c r="P44" i="6"/>
  <c r="O44" i="6"/>
  <c r="N44" i="6"/>
  <c r="M44" i="6"/>
  <c r="L44" i="6"/>
  <c r="H44" i="6"/>
  <c r="P43" i="6"/>
  <c r="O43" i="6"/>
  <c r="N43" i="6"/>
  <c r="M43" i="6"/>
  <c r="L43" i="6"/>
  <c r="H43" i="6"/>
  <c r="P42" i="6"/>
  <c r="O42" i="6"/>
  <c r="N42" i="6"/>
  <c r="M42" i="6"/>
  <c r="L42" i="6"/>
  <c r="H42" i="6"/>
  <c r="P41" i="6"/>
  <c r="O41" i="6"/>
  <c r="N41" i="6"/>
  <c r="M41" i="6"/>
  <c r="L41" i="6"/>
  <c r="H41" i="6"/>
  <c r="P40" i="6"/>
  <c r="O40" i="6"/>
  <c r="N40" i="6"/>
  <c r="M40" i="6"/>
  <c r="L40" i="6"/>
  <c r="H40" i="6"/>
  <c r="Q39" i="6"/>
  <c r="H39" i="6"/>
  <c r="U29" i="6"/>
  <c r="T29" i="6"/>
  <c r="S29" i="6"/>
  <c r="R29" i="6"/>
  <c r="Q29" i="6"/>
  <c r="P29" i="6"/>
  <c r="O29" i="6"/>
  <c r="N29" i="6"/>
  <c r="M29" i="6"/>
  <c r="L29" i="6"/>
  <c r="K29" i="6"/>
  <c r="F29" i="6"/>
  <c r="E29" i="6"/>
  <c r="D29" i="6"/>
  <c r="C29" i="6"/>
  <c r="B29" i="6"/>
  <c r="V27" i="6"/>
  <c r="U25" i="6"/>
  <c r="U30" i="6" s="1"/>
  <c r="T25" i="6"/>
  <c r="T30" i="6" s="1"/>
  <c r="S25" i="6"/>
  <c r="S30" i="6" s="1"/>
  <c r="R25" i="6"/>
  <c r="R30" i="6" s="1"/>
  <c r="Q25" i="6"/>
  <c r="Q30" i="6" s="1"/>
  <c r="P25" i="6"/>
  <c r="P30" i="6" s="1"/>
  <c r="O25" i="6"/>
  <c r="O30" i="6" s="1"/>
  <c r="N25" i="6"/>
  <c r="N30" i="6" s="1"/>
  <c r="M25" i="6"/>
  <c r="M30" i="6" s="1"/>
  <c r="L25" i="6"/>
  <c r="L30" i="6" s="1"/>
  <c r="K25" i="6"/>
  <c r="K30" i="6" s="1"/>
  <c r="F25" i="6"/>
  <c r="F30" i="6" s="1"/>
  <c r="E25" i="6"/>
  <c r="E30" i="6" s="1"/>
  <c r="D25" i="6"/>
  <c r="D30" i="6" s="1"/>
  <c r="C25" i="6"/>
  <c r="C30" i="6" s="1"/>
  <c r="B25" i="6"/>
  <c r="B30" i="6" s="1"/>
  <c r="V24" i="6"/>
  <c r="V23" i="6"/>
  <c r="V22" i="6"/>
  <c r="V21" i="6"/>
  <c r="V20" i="6"/>
  <c r="V19" i="6"/>
  <c r="V18" i="6"/>
  <c r="F51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P50" i="5"/>
  <c r="O50" i="5"/>
  <c r="N50" i="5"/>
  <c r="M50" i="5"/>
  <c r="L50" i="5"/>
  <c r="G50" i="5"/>
  <c r="F50" i="5"/>
  <c r="E50" i="5"/>
  <c r="D50" i="5"/>
  <c r="C50" i="5"/>
  <c r="B50" i="5"/>
  <c r="P49" i="5"/>
  <c r="O49" i="5"/>
  <c r="N49" i="5"/>
  <c r="M49" i="5"/>
  <c r="L49" i="5"/>
  <c r="G49" i="5"/>
  <c r="F49" i="5"/>
  <c r="E49" i="5"/>
  <c r="D49" i="5"/>
  <c r="C49" i="5"/>
  <c r="B49" i="5"/>
  <c r="Q48" i="5"/>
  <c r="H48" i="5"/>
  <c r="G46" i="5"/>
  <c r="G51" i="5" s="1"/>
  <c r="F46" i="5"/>
  <c r="F51" i="5" s="1"/>
  <c r="E46" i="5"/>
  <c r="E51" i="5" s="1"/>
  <c r="D46" i="5"/>
  <c r="D51" i="5" s="1"/>
  <c r="C46" i="5"/>
  <c r="C51" i="5" s="1"/>
  <c r="B46" i="5"/>
  <c r="B51" i="5" s="1"/>
  <c r="P45" i="5"/>
  <c r="O45" i="5"/>
  <c r="N45" i="5"/>
  <c r="M45" i="5"/>
  <c r="L45" i="5"/>
  <c r="H45" i="5"/>
  <c r="P44" i="5"/>
  <c r="O44" i="5"/>
  <c r="N44" i="5"/>
  <c r="M44" i="5"/>
  <c r="L44" i="5"/>
  <c r="H44" i="5"/>
  <c r="P43" i="5"/>
  <c r="O43" i="5"/>
  <c r="N43" i="5"/>
  <c r="M43" i="5"/>
  <c r="L43" i="5"/>
  <c r="H43" i="5"/>
  <c r="P42" i="5"/>
  <c r="O42" i="5"/>
  <c r="N42" i="5"/>
  <c r="M42" i="5"/>
  <c r="L42" i="5"/>
  <c r="H42" i="5"/>
  <c r="P41" i="5"/>
  <c r="O41" i="5"/>
  <c r="N41" i="5"/>
  <c r="M41" i="5"/>
  <c r="L41" i="5"/>
  <c r="H41" i="5"/>
  <c r="P40" i="5"/>
  <c r="O40" i="5"/>
  <c r="N40" i="5"/>
  <c r="M40" i="5"/>
  <c r="L40" i="5"/>
  <c r="H40" i="5"/>
  <c r="Q39" i="5"/>
  <c r="H3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S27" i="5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C30" i="5" s="1"/>
  <c r="B25" i="5"/>
  <c r="S24" i="5"/>
  <c r="S23" i="5"/>
  <c r="S22" i="5"/>
  <c r="S21" i="5"/>
  <c r="S20" i="5"/>
  <c r="S19" i="5"/>
  <c r="S18" i="5"/>
  <c r="G58" i="5"/>
  <c r="G49" i="4"/>
  <c r="F49" i="4"/>
  <c r="E49" i="4"/>
  <c r="D49" i="4"/>
  <c r="C49" i="4"/>
  <c r="B49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C58" i="4"/>
  <c r="D58" i="4"/>
  <c r="E58" i="4"/>
  <c r="F58" i="4"/>
  <c r="C59" i="4"/>
  <c r="D59" i="4"/>
  <c r="E59" i="4"/>
  <c r="F59" i="4"/>
  <c r="C60" i="4"/>
  <c r="D60" i="4"/>
  <c r="E60" i="4"/>
  <c r="F60" i="4"/>
  <c r="C61" i="4"/>
  <c r="D61" i="4"/>
  <c r="E61" i="4"/>
  <c r="F61" i="4"/>
  <c r="C62" i="4"/>
  <c r="D62" i="4"/>
  <c r="E62" i="4"/>
  <c r="F62" i="4"/>
  <c r="C63" i="4"/>
  <c r="D63" i="4"/>
  <c r="E63" i="4"/>
  <c r="F63" i="4"/>
  <c r="C64" i="4"/>
  <c r="D64" i="4"/>
  <c r="E64" i="4"/>
  <c r="F64" i="4"/>
  <c r="B58" i="4"/>
  <c r="B59" i="4"/>
  <c r="B60" i="4"/>
  <c r="M39" i="4"/>
  <c r="N39" i="4"/>
  <c r="O39" i="4"/>
  <c r="P39" i="4"/>
  <c r="M40" i="4"/>
  <c r="N40" i="4"/>
  <c r="O40" i="4"/>
  <c r="P40" i="4"/>
  <c r="M41" i="4"/>
  <c r="N41" i="4"/>
  <c r="O41" i="4"/>
  <c r="P41" i="4"/>
  <c r="M42" i="4"/>
  <c r="N42" i="4"/>
  <c r="O42" i="4"/>
  <c r="P42" i="4"/>
  <c r="M43" i="4"/>
  <c r="N43" i="4"/>
  <c r="O43" i="4"/>
  <c r="P43" i="4"/>
  <c r="M44" i="4"/>
  <c r="N44" i="4"/>
  <c r="O44" i="4"/>
  <c r="P44" i="4"/>
  <c r="M45" i="4"/>
  <c r="N45" i="4"/>
  <c r="O45" i="4"/>
  <c r="P45" i="4"/>
  <c r="L39" i="4"/>
  <c r="L40" i="4"/>
  <c r="L41" i="4"/>
  <c r="L42" i="4"/>
  <c r="L43" i="4"/>
  <c r="L44" i="4"/>
  <c r="L45" i="4"/>
  <c r="F69" i="4"/>
  <c r="E69" i="4"/>
  <c r="D69" i="4"/>
  <c r="C69" i="4"/>
  <c r="B69" i="4"/>
  <c r="F68" i="4"/>
  <c r="E68" i="4"/>
  <c r="D68" i="4"/>
  <c r="C68" i="4"/>
  <c r="B68" i="4"/>
  <c r="G67" i="4"/>
  <c r="B64" i="4"/>
  <c r="B63" i="4"/>
  <c r="B62" i="4"/>
  <c r="B61" i="4"/>
  <c r="P50" i="4"/>
  <c r="O50" i="4"/>
  <c r="N50" i="4"/>
  <c r="M50" i="4"/>
  <c r="L50" i="4"/>
  <c r="G50" i="4"/>
  <c r="F50" i="4"/>
  <c r="E50" i="4"/>
  <c r="D50" i="4"/>
  <c r="C50" i="4"/>
  <c r="B50" i="4"/>
  <c r="P49" i="4"/>
  <c r="O49" i="4"/>
  <c r="N49" i="4"/>
  <c r="M49" i="4"/>
  <c r="L49" i="4"/>
  <c r="Q48" i="4"/>
  <c r="H48" i="4"/>
  <c r="F46" i="4"/>
  <c r="F51" i="4" s="1"/>
  <c r="D46" i="4"/>
  <c r="D51" i="4" s="1"/>
  <c r="H43" i="4"/>
  <c r="H42" i="4"/>
  <c r="H41" i="4"/>
  <c r="H40" i="4"/>
  <c r="H3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7" i="4"/>
  <c r="R25" i="4"/>
  <c r="R30" i="4" s="1"/>
  <c r="E25" i="4"/>
  <c r="E30" i="4" s="1"/>
  <c r="D25" i="4"/>
  <c r="D30" i="4" s="1"/>
  <c r="C25" i="4"/>
  <c r="C30" i="4" s="1"/>
  <c r="N25" i="4"/>
  <c r="N30" i="4" s="1"/>
  <c r="G25" i="4"/>
  <c r="G30" i="4" s="1"/>
  <c r="S24" i="4"/>
  <c r="J25" i="4"/>
  <c r="J30" i="4" s="1"/>
  <c r="I25" i="4"/>
  <c r="I30" i="4" s="1"/>
  <c r="H25" i="4"/>
  <c r="H30" i="4" s="1"/>
  <c r="F25" i="4"/>
  <c r="F30" i="4" s="1"/>
  <c r="Q25" i="4"/>
  <c r="Q30" i="4" s="1"/>
  <c r="P25" i="4"/>
  <c r="P30" i="4" s="1"/>
  <c r="O25" i="4"/>
  <c r="O30" i="4" s="1"/>
  <c r="M25" i="4"/>
  <c r="M30" i="4" s="1"/>
  <c r="L25" i="4"/>
  <c r="L30" i="4" s="1"/>
  <c r="K25" i="4"/>
  <c r="K30" i="4" s="1"/>
  <c r="S20" i="4"/>
  <c r="S19" i="4"/>
  <c r="S18" i="4"/>
  <c r="B46" i="4"/>
  <c r="B51" i="4" s="1"/>
  <c r="H45" i="4"/>
  <c r="H44" i="4"/>
  <c r="C46" i="4"/>
  <c r="C51" i="4" s="1"/>
  <c r="E46" i="4"/>
  <c r="E51" i="4" s="1"/>
  <c r="G46" i="4"/>
  <c r="G51" i="4" s="1"/>
  <c r="S22" i="4"/>
  <c r="S23" i="4"/>
  <c r="G45" i="1"/>
  <c r="F45" i="1"/>
  <c r="E45" i="1"/>
  <c r="D45" i="1"/>
  <c r="C45" i="1"/>
  <c r="G44" i="1"/>
  <c r="F44" i="1"/>
  <c r="E44" i="1"/>
  <c r="D44" i="1"/>
  <c r="C44" i="1"/>
  <c r="B45" i="1"/>
  <c r="B44" i="1"/>
  <c r="T27" i="1"/>
  <c r="R22" i="1"/>
  <c r="R23" i="1"/>
  <c r="R24" i="1"/>
  <c r="R28" i="1"/>
  <c r="R29" i="1"/>
  <c r="M22" i="1"/>
  <c r="M23" i="1"/>
  <c r="M24" i="1"/>
  <c r="M28" i="1"/>
  <c r="M29" i="1"/>
  <c r="E69" i="1"/>
  <c r="E68" i="1"/>
  <c r="E64" i="1"/>
  <c r="E63" i="1"/>
  <c r="E62" i="1"/>
  <c r="E61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M42" i="1"/>
  <c r="N42" i="1"/>
  <c r="O42" i="1"/>
  <c r="P42" i="1"/>
  <c r="M43" i="1"/>
  <c r="N43" i="1"/>
  <c r="O43" i="1"/>
  <c r="P43" i="1"/>
  <c r="M44" i="1"/>
  <c r="N44" i="1"/>
  <c r="O44" i="1"/>
  <c r="P44" i="1"/>
  <c r="M45" i="1"/>
  <c r="N45" i="1"/>
  <c r="O45" i="1"/>
  <c r="P45" i="1"/>
  <c r="O50" i="1"/>
  <c r="O49" i="1"/>
  <c r="L45" i="1"/>
  <c r="L44" i="1"/>
  <c r="L43" i="1"/>
  <c r="L42" i="1"/>
  <c r="I24" i="1"/>
  <c r="I23" i="1"/>
  <c r="H24" i="1"/>
  <c r="G24" i="1"/>
  <c r="H23" i="1"/>
  <c r="G23" i="1"/>
  <c r="F24" i="1"/>
  <c r="E24" i="1"/>
  <c r="F23" i="1"/>
  <c r="E23" i="1"/>
  <c r="D24" i="1"/>
  <c r="C24" i="1"/>
  <c r="D23" i="1"/>
  <c r="C23" i="1"/>
  <c r="B24" i="1"/>
  <c r="B23" i="1"/>
  <c r="C29" i="1"/>
  <c r="B29" i="1"/>
  <c r="C28" i="1"/>
  <c r="B28" i="1"/>
  <c r="G29" i="1"/>
  <c r="F29" i="1"/>
  <c r="E29" i="1"/>
  <c r="D29" i="1"/>
  <c r="G28" i="1"/>
  <c r="F28" i="1"/>
  <c r="E28" i="1"/>
  <c r="D28" i="1"/>
  <c r="I29" i="1"/>
  <c r="H29" i="1"/>
  <c r="I28" i="1"/>
  <c r="H28" i="1"/>
  <c r="S24" i="1"/>
  <c r="Q24" i="1"/>
  <c r="P24" i="1"/>
  <c r="O24" i="1"/>
  <c r="N24" i="1"/>
  <c r="L24" i="1"/>
  <c r="K24" i="1"/>
  <c r="S23" i="1"/>
  <c r="Q23" i="1"/>
  <c r="P23" i="1"/>
  <c r="O23" i="1"/>
  <c r="N23" i="1"/>
  <c r="L23" i="1"/>
  <c r="K23" i="1"/>
  <c r="S22" i="1"/>
  <c r="Q22" i="1"/>
  <c r="P22" i="1"/>
  <c r="O22" i="1"/>
  <c r="N22" i="1"/>
  <c r="L22" i="1"/>
  <c r="J24" i="1"/>
  <c r="J23" i="1"/>
  <c r="T19" i="1"/>
  <c r="T20" i="1"/>
  <c r="T21" i="1"/>
  <c r="T18" i="1"/>
  <c r="F69" i="1"/>
  <c r="D69" i="1"/>
  <c r="C69" i="1"/>
  <c r="B69" i="1"/>
  <c r="F68" i="1"/>
  <c r="D68" i="1"/>
  <c r="C68" i="1"/>
  <c r="B68" i="1"/>
  <c r="G67" i="1"/>
  <c r="G60" i="1"/>
  <c r="G58" i="1"/>
  <c r="P50" i="1"/>
  <c r="N50" i="1"/>
  <c r="M50" i="1"/>
  <c r="L50" i="1"/>
  <c r="G50" i="1"/>
  <c r="F50" i="1"/>
  <c r="E50" i="1"/>
  <c r="D50" i="1"/>
  <c r="C50" i="1"/>
  <c r="B50" i="1"/>
  <c r="P49" i="1"/>
  <c r="N49" i="1"/>
  <c r="M49" i="1"/>
  <c r="L49" i="1"/>
  <c r="G49" i="1"/>
  <c r="F49" i="1"/>
  <c r="E49" i="1"/>
  <c r="D49" i="1"/>
  <c r="C49" i="1"/>
  <c r="B49" i="1"/>
  <c r="Q48" i="1"/>
  <c r="H48" i="1"/>
  <c r="H41" i="1"/>
  <c r="H40" i="1"/>
  <c r="H39" i="1"/>
  <c r="S29" i="1"/>
  <c r="Q29" i="1"/>
  <c r="P29" i="1"/>
  <c r="O29" i="1"/>
  <c r="N29" i="1"/>
  <c r="L29" i="1"/>
  <c r="K29" i="1"/>
  <c r="J29" i="1"/>
  <c r="S28" i="1"/>
  <c r="Q28" i="1"/>
  <c r="P28" i="1"/>
  <c r="O28" i="1"/>
  <c r="N28" i="1"/>
  <c r="L28" i="1"/>
  <c r="K28" i="1"/>
  <c r="J28" i="1"/>
  <c r="G59" i="1"/>
  <c r="Q40" i="1"/>
  <c r="Q39" i="1"/>
  <c r="Q41" i="1"/>
  <c r="H42" i="1"/>
  <c r="H43" i="1"/>
  <c r="B25" i="4"/>
  <c r="B30" i="4" s="1"/>
  <c r="S21" i="4"/>
  <c r="E46" i="1" l="1"/>
  <c r="E51" i="1" s="1"/>
  <c r="P46" i="1"/>
  <c r="P51" i="1" s="1"/>
  <c r="K25" i="1"/>
  <c r="K30" i="1" s="1"/>
  <c r="N46" i="4"/>
  <c r="N51" i="4" s="1"/>
  <c r="Q25" i="1"/>
  <c r="Q30" i="1" s="1"/>
  <c r="I25" i="1"/>
  <c r="I30" i="1" s="1"/>
  <c r="E65" i="1"/>
  <c r="E70" i="1" s="1"/>
  <c r="B46" i="1"/>
  <c r="B51" i="1" s="1"/>
  <c r="M46" i="1"/>
  <c r="M51" i="1" s="1"/>
  <c r="Q44" i="4"/>
  <c r="D65" i="1"/>
  <c r="D70" i="1" s="1"/>
  <c r="F46" i="1"/>
  <c r="F51" i="1" s="1"/>
  <c r="O46" i="4"/>
  <c r="O51" i="4" s="1"/>
  <c r="Q43" i="4"/>
  <c r="Q39" i="4"/>
  <c r="G61" i="1"/>
  <c r="S25" i="1"/>
  <c r="S30" i="1" s="1"/>
  <c r="F25" i="1"/>
  <c r="F30" i="1" s="1"/>
  <c r="Q42" i="6"/>
  <c r="M25" i="1"/>
  <c r="M30" i="1" s="1"/>
  <c r="R40" i="7"/>
  <c r="G64" i="1"/>
  <c r="F65" i="1"/>
  <c r="F70" i="1" s="1"/>
  <c r="R25" i="1"/>
  <c r="R30" i="1" s="1"/>
  <c r="H44" i="1"/>
  <c r="G63" i="4"/>
  <c r="L46" i="4"/>
  <c r="L51" i="4" s="1"/>
  <c r="T22" i="1"/>
  <c r="N25" i="1"/>
  <c r="N30" i="1" s="1"/>
  <c r="C25" i="1"/>
  <c r="C30" i="1" s="1"/>
  <c r="G25" i="1"/>
  <c r="G30" i="1" s="1"/>
  <c r="Q42" i="1"/>
  <c r="Q44" i="5"/>
  <c r="C65" i="4"/>
  <c r="C70" i="4" s="1"/>
  <c r="F65" i="7"/>
  <c r="F70" i="7" s="1"/>
  <c r="N46" i="6"/>
  <c r="N51" i="6" s="1"/>
  <c r="Q41" i="6"/>
  <c r="Q43" i="6"/>
  <c r="G64" i="6"/>
  <c r="P25" i="1"/>
  <c r="P30" i="1" s="1"/>
  <c r="C65" i="1"/>
  <c r="C70" i="1" s="1"/>
  <c r="H46" i="4"/>
  <c r="P46" i="7"/>
  <c r="P51" i="7" s="1"/>
  <c r="E25" i="1"/>
  <c r="E30" i="1" s="1"/>
  <c r="D65" i="4"/>
  <c r="D70" i="4" s="1"/>
  <c r="G61" i="6"/>
  <c r="Q42" i="4"/>
  <c r="G59" i="6"/>
  <c r="P46" i="5"/>
  <c r="P51" i="5" s="1"/>
  <c r="D46" i="1"/>
  <c r="D51" i="1" s="1"/>
  <c r="G62" i="5"/>
  <c r="S25" i="4"/>
  <c r="S26" i="4" s="1"/>
  <c r="Q45" i="5"/>
  <c r="G46" i="1"/>
  <c r="G51" i="1" s="1"/>
  <c r="H46" i="5"/>
  <c r="H49" i="5" s="1"/>
  <c r="F65" i="5"/>
  <c r="F70" i="5" s="1"/>
  <c r="W25" i="10"/>
  <c r="X27" i="10" s="1"/>
  <c r="I46" i="10"/>
  <c r="L46" i="1"/>
  <c r="L51" i="1" s="1"/>
  <c r="G59" i="4"/>
  <c r="G60" i="5"/>
  <c r="G63" i="5"/>
  <c r="D65" i="7"/>
  <c r="D70" i="7" s="1"/>
  <c r="Q41" i="5"/>
  <c r="J25" i="1"/>
  <c r="J30" i="1" s="1"/>
  <c r="G60" i="6"/>
  <c r="B65" i="7"/>
  <c r="B70" i="7" s="1"/>
  <c r="F65" i="6"/>
  <c r="F70" i="6" s="1"/>
  <c r="D25" i="1"/>
  <c r="D30" i="1" s="1"/>
  <c r="H25" i="1"/>
  <c r="H30" i="1" s="1"/>
  <c r="Q44" i="1"/>
  <c r="M46" i="6"/>
  <c r="M51" i="6" s="1"/>
  <c r="O46" i="6"/>
  <c r="O51" i="6" s="1"/>
  <c r="Q44" i="6"/>
  <c r="O46" i="1"/>
  <c r="O51" i="1" s="1"/>
  <c r="G61" i="5"/>
  <c r="C65" i="5"/>
  <c r="C70" i="5" s="1"/>
  <c r="R44" i="7"/>
  <c r="B25" i="1"/>
  <c r="B30" i="1" s="1"/>
  <c r="G63" i="1"/>
  <c r="M46" i="4"/>
  <c r="M51" i="4" s="1"/>
  <c r="G60" i="4"/>
  <c r="Q45" i="6"/>
  <c r="T24" i="1"/>
  <c r="Q45" i="4"/>
  <c r="Q41" i="4"/>
  <c r="P46" i="6"/>
  <c r="P51" i="6" s="1"/>
  <c r="H63" i="7"/>
  <c r="Q40" i="5"/>
  <c r="O46" i="7"/>
  <c r="O51" i="7" s="1"/>
  <c r="H65" i="8"/>
  <c r="H68" i="8" s="1"/>
  <c r="W25" i="11"/>
  <c r="W26" i="11" s="1"/>
  <c r="G62" i="6"/>
  <c r="Q46" i="7"/>
  <c r="Q51" i="7" s="1"/>
  <c r="H65" i="13"/>
  <c r="H66" i="13" s="1"/>
  <c r="O25" i="1"/>
  <c r="O30" i="1" s="1"/>
  <c r="C65" i="6"/>
  <c r="C70" i="6" s="1"/>
  <c r="N46" i="7"/>
  <c r="N51" i="7" s="1"/>
  <c r="H65" i="10"/>
  <c r="H68" i="10" s="1"/>
  <c r="H65" i="12"/>
  <c r="T23" i="1"/>
  <c r="M46" i="5"/>
  <c r="M51" i="5" s="1"/>
  <c r="D65" i="6"/>
  <c r="D70" i="6" s="1"/>
  <c r="E65" i="7"/>
  <c r="E70" i="7" s="1"/>
  <c r="I46" i="11"/>
  <c r="R46" i="8"/>
  <c r="P51" i="8"/>
  <c r="G64" i="4"/>
  <c r="S25" i="5"/>
  <c r="G63" i="6"/>
  <c r="B65" i="6"/>
  <c r="H64" i="7"/>
  <c r="J46" i="12"/>
  <c r="D51" i="12"/>
  <c r="F65" i="4"/>
  <c r="F70" i="4" s="1"/>
  <c r="G62" i="1"/>
  <c r="B65" i="1"/>
  <c r="P46" i="4"/>
  <c r="P51" i="4" s="1"/>
  <c r="G62" i="4"/>
  <c r="G58" i="4"/>
  <c r="E65" i="4"/>
  <c r="E70" i="4" s="1"/>
  <c r="Q42" i="5"/>
  <c r="L46" i="5"/>
  <c r="N46" i="5"/>
  <c r="N51" i="5" s="1"/>
  <c r="Q43" i="5"/>
  <c r="W25" i="7"/>
  <c r="G65" i="7"/>
  <c r="G70" i="7" s="1"/>
  <c r="H65" i="9"/>
  <c r="R46" i="11"/>
  <c r="O51" i="11"/>
  <c r="W25" i="12"/>
  <c r="S46" i="12"/>
  <c r="Q51" i="12"/>
  <c r="Q40" i="4"/>
  <c r="Q45" i="1"/>
  <c r="Q43" i="1"/>
  <c r="N46" i="1"/>
  <c r="N51" i="1" s="1"/>
  <c r="H45" i="1"/>
  <c r="C46" i="1"/>
  <c r="G61" i="4"/>
  <c r="B65" i="4"/>
  <c r="G64" i="5"/>
  <c r="L46" i="6"/>
  <c r="R45" i="7"/>
  <c r="R46" i="9"/>
  <c r="I46" i="9"/>
  <c r="H65" i="11"/>
  <c r="G59" i="5"/>
  <c r="D65" i="5"/>
  <c r="D70" i="5" s="1"/>
  <c r="M46" i="7"/>
  <c r="R43" i="7"/>
  <c r="I46" i="8"/>
  <c r="D51" i="8"/>
  <c r="W25" i="9"/>
  <c r="W25" i="13"/>
  <c r="E65" i="5"/>
  <c r="E70" i="5" s="1"/>
  <c r="O46" i="5"/>
  <c r="O51" i="5" s="1"/>
  <c r="D70" i="8"/>
  <c r="R46" i="10"/>
  <c r="M51" i="10"/>
  <c r="L25" i="1"/>
  <c r="L30" i="1" s="1"/>
  <c r="Q40" i="6"/>
  <c r="E65" i="6"/>
  <c r="E70" i="6" s="1"/>
  <c r="H62" i="7"/>
  <c r="C65" i="7"/>
  <c r="C70" i="7" s="1"/>
  <c r="W25" i="8"/>
  <c r="C51" i="11"/>
  <c r="S46" i="13"/>
  <c r="B65" i="5"/>
  <c r="H46" i="6"/>
  <c r="R41" i="7"/>
  <c r="B30" i="9"/>
  <c r="B30" i="5"/>
  <c r="V25" i="6"/>
  <c r="I46" i="7"/>
  <c r="J46" i="13"/>
  <c r="J47" i="13" s="1"/>
  <c r="B51" i="13"/>
  <c r="S46" i="14"/>
  <c r="H65" i="14"/>
  <c r="H66" i="14" s="1"/>
  <c r="J46" i="14"/>
  <c r="W25" i="14"/>
  <c r="X27" i="14" s="1"/>
  <c r="X27" i="11" l="1"/>
  <c r="H47" i="5"/>
  <c r="W26" i="10"/>
  <c r="Q46" i="4"/>
  <c r="Q49" i="4" s="1"/>
  <c r="H66" i="10"/>
  <c r="H49" i="4"/>
  <c r="H47" i="4"/>
  <c r="H66" i="8"/>
  <c r="T27" i="4"/>
  <c r="I49" i="10"/>
  <c r="I47" i="10"/>
  <c r="H68" i="13"/>
  <c r="H68" i="12"/>
  <c r="H66" i="12"/>
  <c r="I47" i="11"/>
  <c r="I49" i="11"/>
  <c r="W26" i="8"/>
  <c r="X27" i="8"/>
  <c r="X27" i="9"/>
  <c r="W26" i="9"/>
  <c r="I49" i="9"/>
  <c r="I47" i="9"/>
  <c r="X27" i="12"/>
  <c r="W26" i="12"/>
  <c r="T27" i="5"/>
  <c r="S26" i="5"/>
  <c r="I47" i="8"/>
  <c r="I49" i="8"/>
  <c r="L51" i="6"/>
  <c r="Q46" i="6"/>
  <c r="H68" i="9"/>
  <c r="H66" i="9"/>
  <c r="R47" i="9"/>
  <c r="R49" i="9"/>
  <c r="H49" i="6"/>
  <c r="H47" i="6"/>
  <c r="I49" i="7"/>
  <c r="I47" i="7"/>
  <c r="S49" i="13"/>
  <c r="S47" i="13"/>
  <c r="M51" i="7"/>
  <c r="R46" i="7"/>
  <c r="Q46" i="1"/>
  <c r="J49" i="12"/>
  <c r="J47" i="12"/>
  <c r="L51" i="5"/>
  <c r="Q46" i="5"/>
  <c r="T25" i="1"/>
  <c r="G65" i="5"/>
  <c r="B70" i="5"/>
  <c r="W27" i="6"/>
  <c r="V26" i="6"/>
  <c r="B70" i="4"/>
  <c r="G65" i="4"/>
  <c r="H65" i="7"/>
  <c r="R49" i="8"/>
  <c r="R47" i="8"/>
  <c r="X27" i="7"/>
  <c r="W26" i="7"/>
  <c r="R49" i="11"/>
  <c r="R47" i="11"/>
  <c r="R47" i="10"/>
  <c r="R49" i="10"/>
  <c r="X27" i="13"/>
  <c r="W26" i="13"/>
  <c r="H66" i="11"/>
  <c r="H68" i="11"/>
  <c r="H46" i="1"/>
  <c r="C51" i="1"/>
  <c r="S47" i="12"/>
  <c r="S49" i="12"/>
  <c r="B70" i="1"/>
  <c r="G65" i="1"/>
  <c r="G65" i="6"/>
  <c r="B70" i="6"/>
  <c r="J49" i="13"/>
  <c r="S49" i="14"/>
  <c r="S47" i="14"/>
  <c r="H68" i="14"/>
  <c r="J49" i="14"/>
  <c r="J47" i="14"/>
  <c r="W26" i="14"/>
  <c r="Q47" i="4" l="1"/>
  <c r="T26" i="1"/>
  <c r="U27" i="1"/>
  <c r="Q49" i="5"/>
  <c r="Q47" i="5"/>
  <c r="Q47" i="6"/>
  <c r="Q49" i="6"/>
  <c r="G66" i="4"/>
  <c r="G68" i="4"/>
  <c r="H66" i="7"/>
  <c r="H68" i="7"/>
  <c r="G66" i="6"/>
  <c r="G68" i="6"/>
  <c r="G68" i="1"/>
  <c r="G66" i="1"/>
  <c r="Q47" i="1"/>
  <c r="Q49" i="1"/>
  <c r="R47" i="7"/>
  <c r="R49" i="7"/>
  <c r="H47" i="1"/>
  <c r="H49" i="1"/>
  <c r="G66" i="5"/>
  <c r="G68" i="5"/>
  <c r="E25" i="36"/>
  <c r="E30" i="36" s="1"/>
  <c r="Q25" i="36"/>
  <c r="Q30" i="36" s="1"/>
  <c r="G25" i="36"/>
  <c r="G30" i="36" s="1"/>
  <c r="D25" i="36"/>
  <c r="D30" i="36" s="1"/>
  <c r="O25" i="36"/>
  <c r="O30" i="36" s="1"/>
  <c r="C25" i="36"/>
  <c r="C30" i="36" s="1"/>
  <c r="J25" i="36"/>
  <c r="J30" i="36" s="1"/>
  <c r="N25" i="36"/>
  <c r="N30" i="36" s="1"/>
  <c r="K25" i="36"/>
  <c r="K30" i="36" s="1"/>
  <c r="S25" i="36"/>
  <c r="S30" i="36" s="1"/>
  <c r="P25" i="36"/>
  <c r="P30" i="36" s="1"/>
  <c r="F25" i="36"/>
  <c r="F30" i="36" s="1"/>
  <c r="H25" i="36"/>
  <c r="H30" i="36" s="1"/>
  <c r="L25" i="36"/>
  <c r="L30" i="36" s="1"/>
  <c r="B25" i="36"/>
  <c r="B30" i="36" s="1"/>
  <c r="T24" i="36"/>
  <c r="I25" i="36"/>
  <c r="I30" i="36" s="1"/>
  <c r="M25" i="36"/>
  <c r="M30" i="36" s="1"/>
  <c r="R25" i="36"/>
  <c r="R30" i="36" s="1"/>
  <c r="T25" i="36" l="1"/>
  <c r="T26" i="36" s="1"/>
  <c r="U27" i="36" l="1"/>
  <c r="N49" i="38" l="1"/>
  <c r="N46" i="38"/>
  <c r="N51" i="38" s="1"/>
  <c r="T40" i="38"/>
  <c r="T46" i="38" l="1"/>
  <c r="T47" i="38" l="1"/>
  <c r="T49" i="38"/>
  <c r="T58" i="38"/>
  <c r="N68" i="38"/>
  <c r="N65" i="38"/>
  <c r="T65" i="38" s="1"/>
  <c r="T68" i="38" l="1"/>
  <c r="T66" i="38"/>
  <c r="N70" i="38"/>
</calcChain>
</file>

<file path=xl/sharedStrings.xml><?xml version="1.0" encoding="utf-8"?>
<sst xmlns="http://schemas.openxmlformats.org/spreadsheetml/2006/main" count="5368" uniqueCount="129">
  <si>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</si>
  <si>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</si>
  <si>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</si>
  <si>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</si>
  <si>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</si>
  <si>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</si>
  <si>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</si>
  <si>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</si>
  <si>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</si>
  <si>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</si>
  <si>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</si>
  <si>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</si>
  <si>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</si>
  <si>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</si>
  <si>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</si>
  <si>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</si>
  <si>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</si>
  <si>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</si>
  <si>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</si>
  <si>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</si>
  <si>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</si>
  <si>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</si>
  <si>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</si>
  <si>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</si>
  <si>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</si>
  <si>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</si>
  <si>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</si>
  <si>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</si>
  <si>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</si>
  <si>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</si>
  <si>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</si>
  <si>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LINEA 9</t>
  </si>
  <si>
    <t>CORRAL</t>
  </si>
  <si>
    <t>VIERNES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</si>
  <si>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</si>
  <si>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</si>
  <si>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</si>
  <si>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</si>
  <si>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</si>
  <si>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</si>
  <si>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</si>
  <si>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</si>
  <si>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T2</t>
  </si>
  <si>
    <t>T3</t>
  </si>
  <si>
    <t>CEPA 4</t>
  </si>
  <si>
    <t>F575 - M576</t>
  </si>
  <si>
    <t>SÁBADO</t>
  </si>
  <si>
    <t>SEMANA 2</t>
  </si>
  <si>
    <t>SEMANA 3</t>
  </si>
  <si>
    <t>SEMANA 4</t>
  </si>
  <si>
    <t>SEMANA 5</t>
  </si>
  <si>
    <t>DESC</t>
  </si>
  <si>
    <t>SEMANA 7</t>
  </si>
  <si>
    <t>CASETA A1</t>
  </si>
  <si>
    <t>CASETA A2</t>
  </si>
  <si>
    <t xml:space="preserve"> </t>
  </si>
  <si>
    <t>SEMANA 10</t>
  </si>
  <si>
    <t>SEMANA 11</t>
  </si>
  <si>
    <t>SEMANA 12</t>
  </si>
  <si>
    <t>SEMANA 13</t>
  </si>
  <si>
    <t>SEMANA 14</t>
  </si>
  <si>
    <t>SEMANA 15</t>
  </si>
  <si>
    <t>CASETA B - CEPA 1</t>
  </si>
  <si>
    <t>SEMANA 16</t>
  </si>
  <si>
    <t>SEMANA 17</t>
  </si>
  <si>
    <t>SEMANA 18</t>
  </si>
  <si>
    <t>Errores</t>
  </si>
  <si>
    <t>SEMANA 19</t>
  </si>
  <si>
    <t>LUN</t>
  </si>
  <si>
    <t>MAR</t>
  </si>
  <si>
    <t>MIE</t>
  </si>
  <si>
    <t>JUE</t>
  </si>
  <si>
    <t>VIE</t>
  </si>
  <si>
    <t xml:space="preserve">SAB </t>
  </si>
  <si>
    <t>DOM</t>
  </si>
  <si>
    <t>SEMANA 20</t>
  </si>
  <si>
    <t>SEMANA 21</t>
  </si>
  <si>
    <t>SEMANA 22</t>
  </si>
  <si>
    <t>SEMANA 23</t>
  </si>
  <si>
    <t>SEMANA 24</t>
  </si>
  <si>
    <t>GRANJA</t>
  </si>
  <si>
    <t>SEMANA 26</t>
  </si>
  <si>
    <t>SEMANA 27</t>
  </si>
  <si>
    <t>SEMANA 28</t>
  </si>
  <si>
    <t>SEMANA 29</t>
  </si>
  <si>
    <t>SEMANA 30</t>
  </si>
  <si>
    <t>SEMANA 31</t>
  </si>
  <si>
    <t>SEMANA 32</t>
  </si>
  <si>
    <t>SEMANA 33</t>
  </si>
  <si>
    <t>SEMANA 34</t>
  </si>
  <si>
    <t>SEMANA 35</t>
  </si>
  <si>
    <t>SEMANA 36</t>
  </si>
  <si>
    <t>SEMANA 37</t>
  </si>
  <si>
    <t>SEMANA 38</t>
  </si>
  <si>
    <t>SEMANA 40</t>
  </si>
  <si>
    <t>SEMANA 41</t>
  </si>
  <si>
    <t>SEMANA 42</t>
  </si>
  <si>
    <t>SEMANA 43</t>
  </si>
  <si>
    <t>SEMANA 44</t>
  </si>
  <si>
    <t>SEMANA 45</t>
  </si>
  <si>
    <t xml:space="preserve">Lote </t>
  </si>
  <si>
    <t>Desc</t>
  </si>
  <si>
    <t>SEMANA 46</t>
  </si>
  <si>
    <t>SEMANA 47</t>
  </si>
  <si>
    <t>SEMANA 48</t>
  </si>
  <si>
    <t>SEMANA 49</t>
  </si>
  <si>
    <t>SEMANA 50</t>
  </si>
  <si>
    <t>SEMANA 51</t>
  </si>
  <si>
    <t>SEMANA 52</t>
  </si>
  <si>
    <t>SEMANA 53</t>
  </si>
  <si>
    <t>SEMANA 54</t>
  </si>
  <si>
    <t>SEMANA 55</t>
  </si>
  <si>
    <t>F4-F3-MACHOS</t>
  </si>
  <si>
    <t>T. ALIMENTO:</t>
  </si>
  <si>
    <t>SEMANA 56</t>
  </si>
  <si>
    <t>SEMANA 57</t>
  </si>
  <si>
    <t>Contar machos una vez por semana</t>
  </si>
  <si>
    <t>SEMANA 58</t>
  </si>
  <si>
    <t>MORTALIDAD</t>
  </si>
  <si>
    <t>SEMANA 59</t>
  </si>
  <si>
    <t>SEMANA 60</t>
  </si>
  <si>
    <t>SEMANA 61</t>
  </si>
  <si>
    <r>
      <t>Alfonso:</t>
    </r>
    <r>
      <rPr>
        <i/>
        <u/>
        <sz val="24"/>
        <rFont val="Arial"/>
        <family val="2"/>
      </rPr>
      <t xml:space="preserve"> Por favor fumigar paredes humedas los miercoles y registrar en el informe/bitacora</t>
    </r>
  </si>
  <si>
    <t>SEMANA 62</t>
  </si>
  <si>
    <t>SEMANA 63</t>
  </si>
  <si>
    <t>SEMANA 64</t>
  </si>
  <si>
    <t>Hacer los ajustes de manera que el ultimo dia de la semana sea la de menos consumo.</t>
  </si>
  <si>
    <t>SEMANA 65</t>
  </si>
  <si>
    <t>25 DIC - 31 DIC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</si>
</sst>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#,##0.0"/>
  </numFmts>
  <fonts count="34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24"/>
      <color theme="1"/>
      <name val="Calibri"/>
      <family val="2"/>
      <scheme val="minor"/>
    </font>
    <font>
      <b/>
      <sz val="30"/>
      <name val="Arial"/>
      <family val="2"/>
    </font>
    <font>
      <sz val="18"/>
      <name val="Calibri"/>
      <family val="2"/>
      <scheme val="minor"/>
    </font>
    <font>
      <b/>
      <sz val="18"/>
      <name val="Arial"/>
      <family val="2"/>
    </font>
    <font>
      <b/>
      <u/>
      <sz val="18"/>
      <name val="Arial"/>
      <family val="2"/>
    </font>
    <font>
      <sz val="22"/>
      <color theme="1"/>
      <name val="Calibri"/>
      <family val="2"/>
      <scheme val="minor"/>
    </font>
    <font>
      <b/>
      <i/>
      <u/>
      <sz val="24"/>
      <color rgb="FFFF0000"/>
      <name val="Arial"/>
      <family val="2"/>
    </font>
    <font>
      <i/>
      <u/>
      <sz val="24"/>
      <name val="Arial"/>
      <family val="2"/>
    </font>
    <font>
      <sz val="20"/>
      <color theme="3"/>
      <name val="Arial"/>
      <family val="2"/>
    </font>
    <font>
      <sz val="18"/>
      <color theme="1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</fills>
  <borders count="7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7" fillId="0" borderId="0"/>
  </cellStyleXfs>
  <cellXfs count="691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3" fillId="0" borderId="9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8" xfId="0" applyNumberFormat="1" applyFont="1" applyFill="1" applyBorder="1" applyAlignment="1">
      <alignment horizontal="center" vertical="center"/>
    </xf>
    <xf numFmtId="1" fontId="14" fillId="7" borderId="9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8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64" fontId="11" fillId="0" borderId="11" xfId="0" applyNumberFormat="1" applyFont="1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18" fillId="0" borderId="36" xfId="0" applyFont="1" applyFill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164" fontId="11" fillId="2" borderId="15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165" fontId="12" fillId="0" borderId="15" xfId="0" applyNumberFormat="1" applyFont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1" fontId="11" fillId="6" borderId="15" xfId="0" applyNumberFormat="1" applyFont="1" applyFill="1" applyBorder="1" applyAlignment="1">
      <alignment horizontal="center" vertical="center"/>
    </xf>
    <xf numFmtId="164" fontId="2" fillId="0" borderId="15" xfId="0" applyNumberFormat="1" applyFont="1" applyFill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164" fontId="11" fillId="0" borderId="41" xfId="0" applyNumberFormat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5" fillId="2" borderId="35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0" borderId="36" xfId="0" applyFont="1" applyBorder="1" applyAlignment="1">
      <alignment horizontal="center" vertical="center"/>
    </xf>
    <xf numFmtId="0" fontId="3" fillId="2" borderId="36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2" fillId="6" borderId="36" xfId="0" applyFont="1" applyFill="1" applyBorder="1" applyAlignment="1">
      <alignment horizontal="center" vertical="center"/>
    </xf>
    <xf numFmtId="0" fontId="2" fillId="7" borderId="36" xfId="0" applyFont="1" applyFill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8" fillId="0" borderId="15" xfId="0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12" fillId="0" borderId="8" xfId="0" applyNumberFormat="1" applyFont="1" applyFill="1" applyBorder="1" applyAlignment="1">
      <alignment horizontal="center" vertical="center"/>
    </xf>
    <xf numFmtId="2" fontId="13" fillId="5" borderId="8" xfId="0" applyNumberFormat="1" applyFont="1" applyFill="1" applyBorder="1" applyAlignment="1">
      <alignment horizontal="center" vertical="center"/>
    </xf>
    <xf numFmtId="1" fontId="14" fillId="6" borderId="8" xfId="0" applyNumberFormat="1" applyFont="1" applyFill="1" applyBorder="1" applyAlignment="1">
      <alignment horizontal="center" vertical="center"/>
    </xf>
    <xf numFmtId="2" fontId="14" fillId="7" borderId="8" xfId="0" applyNumberFormat="1" applyFont="1" applyFill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2" fillId="6" borderId="15" xfId="0" applyNumberFormat="1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7" fillId="0" borderId="36" xfId="0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/>
    </xf>
    <xf numFmtId="0" fontId="14" fillId="6" borderId="8" xfId="0" applyFont="1" applyFill="1" applyBorder="1" applyAlignment="1">
      <alignment horizontal="center" vertical="center"/>
    </xf>
    <xf numFmtId="2" fontId="14" fillId="0" borderId="8" xfId="0" applyNumberFormat="1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6" fillId="2" borderId="31" xfId="0" applyFont="1" applyFill="1" applyBorder="1" applyAlignment="1">
      <alignment horizontal="center" vertical="center"/>
    </xf>
    <xf numFmtId="0" fontId="14" fillId="7" borderId="8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2" fillId="2" borderId="35" xfId="0" applyFont="1" applyFill="1" applyBorder="1" applyAlignment="1">
      <alignment horizontal="center" vertical="center"/>
    </xf>
    <xf numFmtId="0" fontId="10" fillId="0" borderId="36" xfId="0" applyFont="1" applyFill="1" applyBorder="1" applyAlignment="1">
      <alignment horizontal="center" vertical="center"/>
    </xf>
    <xf numFmtId="164" fontId="2" fillId="3" borderId="0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164" fontId="2" fillId="13" borderId="0" xfId="0" applyNumberFormat="1" applyFont="1" applyFill="1" applyAlignment="1">
      <alignment horizontal="center" vertical="center"/>
    </xf>
    <xf numFmtId="0" fontId="2" fillId="13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" fillId="5" borderId="3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164" fontId="1" fillId="0" borderId="0" xfId="0" applyNumberFormat="1" applyFont="1" applyFill="1" applyAlignment="1">
      <alignment vertical="center"/>
    </xf>
    <xf numFmtId="0" fontId="2" fillId="0" borderId="0" xfId="0" applyFont="1" applyFill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43" xfId="0" applyFont="1" applyFill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0" xfId="0" applyFont="1" applyFill="1" applyBorder="1" applyAlignment="1">
      <alignment vertical="center"/>
    </xf>
    <xf numFmtId="0" fontId="6" fillId="2" borderId="4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2" fillId="0" borderId="22" xfId="0" applyFont="1" applyFill="1" applyBorder="1" applyAlignment="1">
      <alignment horizontal="center" vertical="center"/>
    </xf>
    <xf numFmtId="0" fontId="8" fillId="0" borderId="27" xfId="0" applyFont="1" applyBorder="1" applyAlignment="1">
      <alignment horizontal="center" vertical="center"/>
    </xf>
    <xf numFmtId="0" fontId="2" fillId="0" borderId="27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2" fillId="0" borderId="47" xfId="0" applyFont="1" applyFill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8" fillId="0" borderId="26" xfId="0" applyFont="1" applyFill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64" fontId="11" fillId="2" borderId="15" xfId="0" applyNumberFormat="1" applyFont="1" applyFill="1" applyBorder="1" applyAlignment="1">
      <alignment horizontal="center" vertical="center"/>
    </xf>
    <xf numFmtId="164" fontId="11" fillId="2" borderId="1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64" fontId="11" fillId="2" borderId="43" xfId="0" applyNumberFormat="1" applyFont="1" applyFill="1" applyBorder="1" applyAlignment="1">
      <alignment horizontal="center" vertical="center"/>
    </xf>
    <xf numFmtId="165" fontId="12" fillId="0" borderId="43" xfId="0" applyNumberFormat="1" applyFont="1" applyBorder="1" applyAlignment="1">
      <alignment horizontal="center" vertical="center"/>
    </xf>
    <xf numFmtId="0" fontId="2" fillId="5" borderId="43" xfId="0" applyFont="1" applyFill="1" applyBorder="1" applyAlignment="1">
      <alignment horizontal="center" vertical="center"/>
    </xf>
    <xf numFmtId="1" fontId="11" fillId="6" borderId="43" xfId="0" applyNumberFormat="1" applyFont="1" applyFill="1" applyBorder="1" applyAlignment="1">
      <alignment horizontal="center" vertical="center"/>
    </xf>
    <xf numFmtId="164" fontId="2" fillId="0" borderId="43" xfId="0" applyNumberFormat="1" applyFont="1" applyFill="1" applyBorder="1" applyAlignment="1">
      <alignment horizontal="center" vertical="center"/>
    </xf>
    <xf numFmtId="0" fontId="11" fillId="0" borderId="43" xfId="0" applyFont="1" applyBorder="1" applyAlignment="1">
      <alignment horizontal="center" vertical="center"/>
    </xf>
    <xf numFmtId="164" fontId="11" fillId="0" borderId="50" xfId="0" applyNumberFormat="1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2" fillId="0" borderId="48" xfId="0" applyFont="1" applyFill="1" applyBorder="1" applyAlignment="1">
      <alignment horizontal="center" vertical="center"/>
    </xf>
    <xf numFmtId="0" fontId="2" fillId="0" borderId="18" xfId="0" applyFont="1" applyFill="1" applyBorder="1" applyAlignment="1">
      <alignment horizontal="center" vertical="center"/>
    </xf>
    <xf numFmtId="0" fontId="2" fillId="0" borderId="3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vertical="center"/>
    </xf>
    <xf numFmtId="0" fontId="8" fillId="0" borderId="51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64" fontId="11" fillId="2" borderId="56" xfId="0" applyNumberFormat="1" applyFont="1" applyFill="1" applyBorder="1" applyAlignment="1">
      <alignment horizontal="center" vertical="center"/>
    </xf>
    <xf numFmtId="164" fontId="11" fillId="2" borderId="29" xfId="0" applyNumberFormat="1" applyFont="1" applyFill="1" applyBorder="1" applyAlignment="1">
      <alignment horizontal="center" vertical="center"/>
    </xf>
    <xf numFmtId="164" fontId="11" fillId="2" borderId="46" xfId="0" applyNumberFormat="1" applyFont="1" applyFill="1" applyBorder="1" applyAlignment="1">
      <alignment horizontal="center" vertical="center"/>
    </xf>
    <xf numFmtId="165" fontId="12" fillId="0" borderId="48" xfId="0" applyNumberFormat="1" applyFont="1" applyBorder="1" applyAlignment="1">
      <alignment horizontal="center" vertical="center"/>
    </xf>
    <xf numFmtId="165" fontId="12" fillId="0" borderId="18" xfId="0" applyNumberFormat="1" applyFont="1" applyBorder="1" applyAlignment="1">
      <alignment horizontal="center" vertical="center"/>
    </xf>
    <xf numFmtId="165" fontId="12" fillId="0" borderId="31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0" borderId="57" xfId="0" applyFont="1" applyFill="1" applyBorder="1" applyAlignment="1">
      <alignment horizontal="center" vertical="center"/>
    </xf>
    <xf numFmtId="165" fontId="12" fillId="0" borderId="58" xfId="0" applyNumberFormat="1" applyFont="1" applyBorder="1" applyAlignment="1">
      <alignment horizontal="center" vertical="center"/>
    </xf>
    <xf numFmtId="165" fontId="12" fillId="0" borderId="59" xfId="0" applyNumberFormat="1" applyFont="1" applyBorder="1" applyAlignment="1">
      <alignment horizontal="center" vertical="center"/>
    </xf>
    <xf numFmtId="165" fontId="12" fillId="0" borderId="60" xfId="0" applyNumberFormat="1" applyFont="1" applyBorder="1" applyAlignment="1">
      <alignment horizontal="center" vertical="center"/>
    </xf>
    <xf numFmtId="164" fontId="12" fillId="0" borderId="54" xfId="0" applyNumberFormat="1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48" xfId="0" applyFont="1" applyFill="1" applyBorder="1" applyAlignment="1">
      <alignment horizontal="center" vertical="center"/>
    </xf>
    <xf numFmtId="0" fontId="2" fillId="5" borderId="18" xfId="0" applyFont="1" applyFill="1" applyBorder="1" applyAlignment="1">
      <alignment horizontal="center" vertical="center"/>
    </xf>
    <xf numFmtId="0" fontId="2" fillId="5" borderId="31" xfId="0" applyFont="1" applyFill="1" applyBorder="1" applyAlignment="1">
      <alignment horizontal="center" vertical="center"/>
    </xf>
    <xf numFmtId="164" fontId="13" fillId="0" borderId="4" xfId="0" applyNumberFormat="1" applyFont="1" applyFill="1" applyBorder="1" applyAlignment="1">
      <alignment horizontal="center" vertical="center"/>
    </xf>
    <xf numFmtId="0" fontId="2" fillId="5" borderId="26" xfId="0" applyFont="1" applyFill="1" applyBorder="1" applyAlignment="1">
      <alignment horizontal="center" vertical="center"/>
    </xf>
    <xf numFmtId="0" fontId="2" fillId="5" borderId="27" xfId="0" applyFont="1" applyFill="1" applyBorder="1" applyAlignment="1">
      <alignment horizontal="center" vertical="center"/>
    </xf>
    <xf numFmtId="0" fontId="2" fillId="5" borderId="28" xfId="0" applyFont="1" applyFill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165" fontId="12" fillId="0" borderId="11" xfId="0" applyNumberFormat="1" applyFont="1" applyBorder="1" applyAlignment="1">
      <alignment horizontal="center" vertical="center"/>
    </xf>
    <xf numFmtId="165" fontId="12" fillId="0" borderId="12" xfId="0" applyNumberFormat="1" applyFont="1" applyBorder="1" applyAlignment="1">
      <alignment horizontal="center" vertical="center"/>
    </xf>
    <xf numFmtId="165" fontId="12" fillId="0" borderId="13" xfId="0" applyNumberFormat="1" applyFont="1" applyBorder="1" applyAlignment="1">
      <alignment horizontal="center" vertical="center"/>
    </xf>
    <xf numFmtId="0" fontId="2" fillId="0" borderId="17" xfId="0" applyFont="1" applyFill="1" applyBorder="1" applyAlignment="1">
      <alignment horizontal="center" vertical="center"/>
    </xf>
    <xf numFmtId="165" fontId="12" fillId="0" borderId="41" xfId="0" applyNumberFormat="1" applyFont="1" applyBorder="1" applyAlignment="1">
      <alignment horizontal="center" vertical="center"/>
    </xf>
    <xf numFmtId="0" fontId="2" fillId="5" borderId="22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8" xfId="0" applyNumberFormat="1" applyFont="1" applyFill="1" applyBorder="1" applyAlignment="1">
      <alignment horizontal="center" vertical="center"/>
    </xf>
    <xf numFmtId="164" fontId="11" fillId="2" borderId="15" xfId="0" applyNumberFormat="1" applyFont="1" applyFill="1" applyBorder="1" applyAlignment="1">
      <alignment horizontal="center" vertical="center"/>
    </xf>
    <xf numFmtId="1" fontId="11" fillId="6" borderId="15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2" fontId="25" fillId="16" borderId="0" xfId="0" applyNumberFormat="1" applyFont="1" applyFill="1" applyAlignment="1">
      <alignment horizontal="center" vertical="center"/>
    </xf>
    <xf numFmtId="0" fontId="25" fillId="17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8" xfId="0" applyNumberFormat="1" applyFont="1" applyFill="1" applyBorder="1" applyAlignment="1">
      <alignment horizontal="center" vertical="center"/>
    </xf>
    <xf numFmtId="164" fontId="11" fillId="2" borderId="15" xfId="0" applyNumberFormat="1" applyFont="1" applyFill="1" applyBorder="1" applyAlignment="1">
      <alignment horizontal="center" vertical="center"/>
    </xf>
    <xf numFmtId="1" fontId="11" fillId="6" borderId="15" xfId="0" applyNumberFormat="1" applyFont="1" applyFill="1" applyBorder="1" applyAlignment="1">
      <alignment horizontal="center" vertical="center"/>
    </xf>
    <xf numFmtId="0" fontId="2" fillId="6" borderId="15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2" borderId="37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26" fillId="2" borderId="21" xfId="0" applyFont="1" applyFill="1" applyBorder="1" applyAlignment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7" fillId="2" borderId="0" xfId="0" applyFont="1" applyFill="1" applyBorder="1" applyAlignment="1">
      <alignment horizontal="center" vertical="center"/>
    </xf>
    <xf numFmtId="0" fontId="27" fillId="2" borderId="0" xfId="0" applyFont="1" applyFill="1" applyBorder="1" applyAlignment="1">
      <alignment horizontal="left" vertical="center"/>
    </xf>
    <xf numFmtId="0" fontId="23" fillId="8" borderId="0" xfId="0" applyFont="1" applyFill="1" applyBorder="1" applyAlignment="1">
      <alignment horizontal="center" vertical="center"/>
    </xf>
    <xf numFmtId="0" fontId="27" fillId="2" borderId="0" xfId="0" applyFont="1" applyFill="1" applyBorder="1" applyAlignment="1">
      <alignment vertical="center"/>
    </xf>
    <xf numFmtId="0" fontId="27" fillId="2" borderId="1" xfId="0" applyFont="1" applyFill="1" applyBorder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0" fontId="23" fillId="0" borderId="21" xfId="0" applyFont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7" fillId="2" borderId="21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3" fillId="0" borderId="0" xfId="0" applyFont="1" applyBorder="1" applyAlignment="1">
      <alignment vertical="center"/>
    </xf>
    <xf numFmtId="0" fontId="23" fillId="2" borderId="0" xfId="0" applyFont="1" applyFill="1" applyBorder="1" applyAlignment="1">
      <alignment horizontal="center" vertical="center"/>
    </xf>
    <xf numFmtId="0" fontId="28" fillId="2" borderId="0" xfId="0" applyFont="1" applyFill="1" applyBorder="1" applyAlignment="1">
      <alignment horizontal="center" vertical="center"/>
    </xf>
    <xf numFmtId="0" fontId="28" fillId="2" borderId="21" xfId="0" applyFon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center" vertical="center"/>
    </xf>
    <xf numFmtId="0" fontId="27" fillId="9" borderId="16" xfId="0" applyFont="1" applyFill="1" applyBorder="1" applyAlignment="1">
      <alignment horizontal="center" vertical="center"/>
    </xf>
    <xf numFmtId="0" fontId="27" fillId="8" borderId="16" xfId="0" applyFont="1" applyFill="1" applyBorder="1" applyAlignment="1">
      <alignment vertical="center"/>
    </xf>
    <xf numFmtId="0" fontId="27" fillId="0" borderId="42" xfId="0" applyFont="1" applyFill="1" applyBorder="1" applyAlignment="1">
      <alignment horizontal="center" vertical="center"/>
    </xf>
    <xf numFmtId="0" fontId="27" fillId="3" borderId="27" xfId="0" applyFont="1" applyFill="1" applyBorder="1" applyAlignment="1">
      <alignment horizontal="center" vertical="center"/>
    </xf>
    <xf numFmtId="0" fontId="27" fillId="3" borderId="28" xfId="0" applyFont="1" applyFill="1" applyBorder="1" applyAlignment="1">
      <alignment horizontal="center" vertical="center"/>
    </xf>
    <xf numFmtId="0" fontId="27" fillId="3" borderId="26" xfId="0" applyFont="1" applyFill="1" applyBorder="1" applyAlignment="1">
      <alignment horizontal="center" vertical="center"/>
    </xf>
    <xf numFmtId="0" fontId="27" fillId="3" borderId="27" xfId="0" quotePrefix="1" applyFont="1" applyFill="1" applyBorder="1" applyAlignment="1">
      <alignment horizontal="center" vertical="center"/>
    </xf>
    <xf numFmtId="0" fontId="27" fillId="10" borderId="42" xfId="0" applyFont="1" applyFill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7" fillId="0" borderId="36" xfId="0" applyFont="1" applyFill="1" applyBorder="1" applyAlignment="1">
      <alignment horizontal="center" vertical="center"/>
    </xf>
    <xf numFmtId="164" fontId="23" fillId="0" borderId="7" xfId="0" applyNumberFormat="1" applyFont="1" applyFill="1" applyBorder="1" applyAlignment="1">
      <alignment horizontal="center" vertical="center"/>
    </xf>
    <xf numFmtId="164" fontId="23" fillId="0" borderId="8" xfId="0" applyNumberFormat="1" applyFont="1" applyFill="1" applyBorder="1" applyAlignment="1">
      <alignment horizontal="center" vertical="center"/>
    </xf>
    <xf numFmtId="164" fontId="23" fillId="0" borderId="6" xfId="0" applyNumberFormat="1" applyFont="1" applyFill="1" applyBorder="1" applyAlignment="1">
      <alignment horizontal="center" vertical="center"/>
    </xf>
    <xf numFmtId="164" fontId="26" fillId="0" borderId="21" xfId="0" applyNumberFormat="1" applyFont="1" applyFill="1" applyBorder="1" applyAlignment="1">
      <alignment horizontal="center" vertical="center"/>
    </xf>
    <xf numFmtId="0" fontId="26" fillId="0" borderId="0" xfId="0" applyFont="1" applyFill="1" applyAlignment="1">
      <alignment horizontal="center" vertical="center"/>
    </xf>
    <xf numFmtId="0" fontId="27" fillId="10" borderId="16" xfId="0" applyFont="1" applyFill="1" applyBorder="1" applyAlignment="1">
      <alignment horizontal="center" vertical="center"/>
    </xf>
    <xf numFmtId="164" fontId="27" fillId="0" borderId="32" xfId="0" applyNumberFormat="1" applyFont="1" applyFill="1" applyBorder="1" applyAlignment="1">
      <alignment horizontal="center" vertical="center"/>
    </xf>
    <xf numFmtId="164" fontId="27" fillId="0" borderId="33" xfId="0" applyNumberFormat="1" applyFont="1" applyFill="1" applyBorder="1" applyAlignment="1">
      <alignment horizontal="center" vertical="center"/>
    </xf>
    <xf numFmtId="164" fontId="27" fillId="0" borderId="30" xfId="0" applyNumberFormat="1" applyFont="1" applyFill="1" applyBorder="1" applyAlignment="1">
      <alignment horizontal="center" vertical="center"/>
    </xf>
    <xf numFmtId="164" fontId="27" fillId="2" borderId="33" xfId="0" applyNumberFormat="1" applyFont="1" applyFill="1" applyBorder="1" applyAlignment="1">
      <alignment horizontal="center" vertical="center"/>
    </xf>
    <xf numFmtId="164" fontId="27" fillId="2" borderId="30" xfId="0" applyNumberFormat="1" applyFont="1" applyFill="1" applyBorder="1" applyAlignment="1">
      <alignment horizontal="center" vertical="center"/>
    </xf>
    <xf numFmtId="164" fontId="27" fillId="2" borderId="32" xfId="0" applyNumberFormat="1" applyFont="1" applyFill="1" applyBorder="1" applyAlignment="1">
      <alignment horizontal="center" vertical="center"/>
    </xf>
    <xf numFmtId="164" fontId="27" fillId="2" borderId="16" xfId="0" applyNumberFormat="1" applyFont="1" applyFill="1" applyBorder="1" applyAlignment="1">
      <alignment horizontal="center" vertical="center"/>
    </xf>
    <xf numFmtId="164" fontId="26" fillId="0" borderId="21" xfId="0" applyNumberFormat="1" applyFont="1" applyBorder="1" applyAlignment="1">
      <alignment horizontal="center" vertical="center"/>
    </xf>
    <xf numFmtId="164" fontId="27" fillId="2" borderId="0" xfId="0" applyNumberFormat="1" applyFont="1" applyFill="1" applyBorder="1" applyAlignment="1">
      <alignment horizontal="center" vertical="center"/>
    </xf>
    <xf numFmtId="164" fontId="26" fillId="0" borderId="0" xfId="0" applyNumberFormat="1" applyFont="1" applyFill="1" applyBorder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0" fontId="27" fillId="0" borderId="21" xfId="0" applyFont="1" applyFill="1" applyBorder="1" applyAlignment="1">
      <alignment horizontal="center" vertical="center"/>
    </xf>
    <xf numFmtId="0" fontId="26" fillId="0" borderId="0" xfId="0" applyFont="1" applyBorder="1" applyAlignment="1">
      <alignment vertical="center" wrapText="1"/>
    </xf>
    <xf numFmtId="0" fontId="27" fillId="3" borderId="47" xfId="0" applyFont="1" applyFill="1" applyBorder="1" applyAlignment="1">
      <alignment horizontal="center" vertical="center"/>
    </xf>
    <xf numFmtId="0" fontId="27" fillId="10" borderId="35" xfId="0" applyFont="1" applyFill="1" applyBorder="1" applyAlignment="1">
      <alignment horizontal="center" vertical="center"/>
    </xf>
    <xf numFmtId="0" fontId="27" fillId="3" borderId="48" xfId="0" applyFont="1" applyFill="1" applyBorder="1" applyAlignment="1">
      <alignment horizontal="center" vertical="center"/>
    </xf>
    <xf numFmtId="0" fontId="27" fillId="3" borderId="18" xfId="0" applyFont="1" applyFill="1" applyBorder="1" applyAlignment="1">
      <alignment horizontal="center" vertical="center"/>
    </xf>
    <xf numFmtId="0" fontId="27" fillId="3" borderId="31" xfId="0" applyFont="1" applyFill="1" applyBorder="1" applyAlignment="1">
      <alignment horizontal="center" vertical="center"/>
    </xf>
    <xf numFmtId="0" fontId="27" fillId="10" borderId="4" xfId="0" applyFont="1" applyFill="1" applyBorder="1" applyAlignment="1">
      <alignment horizontal="center" vertical="center"/>
    </xf>
    <xf numFmtId="0" fontId="27" fillId="0" borderId="38" xfId="0" applyFont="1" applyFill="1" applyBorder="1" applyAlignment="1">
      <alignment horizontal="center" vertical="center"/>
    </xf>
    <xf numFmtId="164" fontId="27" fillId="2" borderId="64" xfId="0" applyNumberFormat="1" applyFont="1" applyFill="1" applyBorder="1" applyAlignment="1">
      <alignment horizontal="center" vertical="center"/>
    </xf>
    <xf numFmtId="0" fontId="27" fillId="11" borderId="16" xfId="0" applyFont="1" applyFill="1" applyBorder="1" applyAlignment="1">
      <alignment horizontal="center" vertical="center"/>
    </xf>
    <xf numFmtId="164" fontId="27" fillId="2" borderId="37" xfId="0" applyNumberFormat="1" applyFont="1" applyFill="1" applyBorder="1" applyAlignment="1">
      <alignment horizontal="center" vertical="center"/>
    </xf>
    <xf numFmtId="1" fontId="23" fillId="2" borderId="55" xfId="0" applyNumberFormat="1" applyFont="1" applyFill="1" applyBorder="1" applyAlignment="1">
      <alignment vertical="center" wrapText="1"/>
    </xf>
    <xf numFmtId="1" fontId="23" fillId="2" borderId="21" xfId="0" applyNumberFormat="1" applyFont="1" applyFill="1" applyBorder="1" applyAlignment="1">
      <alignment horizontal="center" vertical="center"/>
    </xf>
    <xf numFmtId="1" fontId="23" fillId="2" borderId="0" xfId="0" applyNumberFormat="1" applyFont="1" applyFill="1" applyBorder="1" applyAlignment="1">
      <alignment vertical="center" wrapText="1"/>
    </xf>
    <xf numFmtId="0" fontId="27" fillId="8" borderId="37" xfId="0" applyFont="1" applyFill="1" applyBorder="1" applyAlignment="1">
      <alignment horizontal="center" vertical="center"/>
    </xf>
    <xf numFmtId="1" fontId="23" fillId="2" borderId="34" xfId="0" applyNumberFormat="1" applyFont="1" applyFill="1" applyBorder="1" applyAlignment="1">
      <alignment vertical="center" wrapText="1"/>
    </xf>
    <xf numFmtId="0" fontId="27" fillId="8" borderId="0" xfId="0" applyFont="1" applyFill="1" applyBorder="1" applyAlignment="1">
      <alignment horizontal="center" vertical="center"/>
    </xf>
    <xf numFmtId="0" fontId="27" fillId="8" borderId="21" xfId="0" applyFont="1" applyFill="1" applyBorder="1" applyAlignment="1">
      <alignment horizontal="center" vertical="center"/>
    </xf>
    <xf numFmtId="0" fontId="27" fillId="8" borderId="25" xfId="0" applyFont="1" applyFill="1" applyBorder="1" applyAlignment="1">
      <alignment vertical="center"/>
    </xf>
    <xf numFmtId="0" fontId="23" fillId="0" borderId="0" xfId="0" applyFont="1" applyBorder="1" applyAlignment="1">
      <alignment vertical="center" wrapText="1"/>
    </xf>
    <xf numFmtId="0" fontId="27" fillId="3" borderId="22" xfId="0" applyFont="1" applyFill="1" applyBorder="1" applyAlignment="1">
      <alignment horizontal="center" vertical="center"/>
    </xf>
    <xf numFmtId="0" fontId="27" fillId="3" borderId="51" xfId="0" applyFont="1" applyFill="1" applyBorder="1" applyAlignment="1">
      <alignment horizontal="center" vertical="center"/>
    </xf>
    <xf numFmtId="0" fontId="27" fillId="0" borderId="37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vertical="center" wrapText="1"/>
    </xf>
    <xf numFmtId="164" fontId="27" fillId="0" borderId="52" xfId="0" applyNumberFormat="1" applyFont="1" applyFill="1" applyBorder="1" applyAlignment="1">
      <alignment horizontal="center" vertical="center"/>
    </xf>
    <xf numFmtId="164" fontId="27" fillId="0" borderId="39" xfId="0" applyNumberFormat="1" applyFont="1" applyFill="1" applyBorder="1" applyAlignment="1">
      <alignment horizontal="center" vertical="center"/>
    </xf>
    <xf numFmtId="164" fontId="27" fillId="0" borderId="53" xfId="0" applyNumberFormat="1" applyFont="1" applyFill="1" applyBorder="1" applyAlignment="1">
      <alignment horizontal="center" vertical="center"/>
    </xf>
    <xf numFmtId="164" fontId="27" fillId="0" borderId="44" xfId="0" applyNumberFormat="1" applyFont="1" applyFill="1" applyBorder="1" applyAlignment="1">
      <alignment horizontal="center" vertical="center"/>
    </xf>
    <xf numFmtId="164" fontId="27" fillId="0" borderId="25" xfId="0" applyNumberFormat="1" applyFont="1" applyFill="1" applyBorder="1" applyAlignment="1">
      <alignment horizontal="center" vertical="center"/>
    </xf>
    <xf numFmtId="0" fontId="23" fillId="0" borderId="45" xfId="0" applyFont="1" applyBorder="1" applyAlignment="1">
      <alignment horizontal="center" vertical="center"/>
    </xf>
    <xf numFmtId="0" fontId="23" fillId="0" borderId="49" xfId="0" applyFont="1" applyBorder="1" applyAlignment="1">
      <alignment horizontal="center" vertical="center" wrapText="1"/>
    </xf>
    <xf numFmtId="1" fontId="23" fillId="2" borderId="0" xfId="0" applyNumberFormat="1" applyFont="1" applyFill="1" applyBorder="1" applyAlignment="1">
      <alignment horizontal="center" vertical="center"/>
    </xf>
    <xf numFmtId="0" fontId="23" fillId="0" borderId="0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164" fontId="23" fillId="0" borderId="40" xfId="0" applyNumberFormat="1" applyFont="1" applyFill="1" applyBorder="1" applyAlignment="1">
      <alignment horizontal="center" vertical="center"/>
    </xf>
    <xf numFmtId="164" fontId="27" fillId="0" borderId="24" xfId="0" applyNumberFormat="1" applyFont="1" applyFill="1" applyBorder="1" applyAlignment="1">
      <alignment horizontal="center" vertical="center"/>
    </xf>
    <xf numFmtId="164" fontId="27" fillId="2" borderId="65" xfId="0" applyNumberFormat="1" applyFont="1" applyFill="1" applyBorder="1" applyAlignment="1">
      <alignment horizontal="center" vertical="center"/>
    </xf>
    <xf numFmtId="164" fontId="27" fillId="0" borderId="37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64" fontId="11" fillId="3" borderId="6" xfId="0" applyNumberFormat="1" applyFont="1" applyFill="1" applyBorder="1" applyAlignment="1">
      <alignment horizontal="center" vertical="center"/>
    </xf>
    <xf numFmtId="164" fontId="11" fillId="3" borderId="15" xfId="0" applyNumberFormat="1" applyFont="1" applyFill="1" applyBorder="1" applyAlignment="1">
      <alignment horizontal="center" vertical="center"/>
    </xf>
    <xf numFmtId="164" fontId="11" fillId="6" borderId="15" xfId="0" applyNumberFormat="1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3" borderId="7" xfId="0" applyNumberFormat="1" applyFont="1" applyFill="1" applyBorder="1" applyAlignment="1">
      <alignment horizontal="center" vertical="center"/>
    </xf>
    <xf numFmtId="164" fontId="11" fillId="6" borderId="7" xfId="0" applyNumberFormat="1" applyFont="1" applyFill="1" applyBorder="1" applyAlignment="1">
      <alignment horizontal="center" vertical="center"/>
    </xf>
    <xf numFmtId="164" fontId="11" fillId="18" borderId="7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64" fontId="23" fillId="2" borderId="0" xfId="0" applyNumberFormat="1" applyFont="1" applyFill="1" applyBorder="1" applyAlignment="1">
      <alignment horizontal="center" vertical="center"/>
    </xf>
    <xf numFmtId="0" fontId="1" fillId="0" borderId="6" xfId="0" applyNumberFormat="1" applyFont="1" applyFill="1" applyBorder="1" applyAlignment="1">
      <alignment horizontal="center" vertical="center"/>
    </xf>
    <xf numFmtId="0" fontId="1" fillId="0" borderId="15" xfId="0" applyNumberFormat="1" applyFont="1" applyFill="1" applyBorder="1" applyAlignment="1">
      <alignment horizontal="center" vertical="center"/>
    </xf>
    <xf numFmtId="0" fontId="1" fillId="0" borderId="9" xfId="0" applyNumberFormat="1" applyFont="1" applyFill="1" applyBorder="1" applyAlignment="1">
      <alignment horizontal="center" vertical="center"/>
    </xf>
    <xf numFmtId="0" fontId="32" fillId="0" borderId="9" xfId="0" applyFont="1" applyFill="1" applyBorder="1" applyAlignment="1">
      <alignment horizontal="center" vertical="center"/>
    </xf>
    <xf numFmtId="0" fontId="2" fillId="5" borderId="66" xfId="0" applyFont="1" applyFill="1" applyBorder="1" applyAlignment="1">
      <alignment horizontal="center" vertical="center"/>
    </xf>
    <xf numFmtId="0" fontId="2" fillId="5" borderId="67" xfId="0" applyFont="1" applyFill="1" applyBorder="1" applyAlignment="1">
      <alignment horizontal="center" vertical="center"/>
    </xf>
    <xf numFmtId="0" fontId="2" fillId="5" borderId="68" xfId="0" applyFont="1" applyFill="1" applyBorder="1" applyAlignment="1">
      <alignment horizontal="center" vertical="center"/>
    </xf>
    <xf numFmtId="0" fontId="2" fillId="5" borderId="69" xfId="0" applyFont="1" applyFill="1" applyBorder="1" applyAlignment="1">
      <alignment horizontal="center" vertical="center"/>
    </xf>
    <xf numFmtId="164" fontId="2" fillId="0" borderId="26" xfId="0" applyNumberFormat="1" applyFont="1" applyFill="1" applyBorder="1" applyAlignment="1">
      <alignment horizontal="center" vertical="center"/>
    </xf>
    <xf numFmtId="164" fontId="2" fillId="0" borderId="27" xfId="0" applyNumberFormat="1" applyFont="1" applyFill="1" applyBorder="1" applyAlignment="1">
      <alignment horizontal="center" vertical="center"/>
    </xf>
    <xf numFmtId="164" fontId="2" fillId="0" borderId="28" xfId="0" applyNumberFormat="1" applyFont="1" applyFill="1" applyBorder="1" applyAlignment="1">
      <alignment horizontal="center" vertical="center"/>
    </xf>
    <xf numFmtId="164" fontId="2" fillId="0" borderId="22" xfId="0" applyNumberFormat="1" applyFont="1" applyFill="1" applyBorder="1" applyAlignment="1">
      <alignment horizontal="center" vertical="center"/>
    </xf>
    <xf numFmtId="1" fontId="11" fillId="6" borderId="30" xfId="0" applyNumberFormat="1" applyFont="1" applyFill="1" applyBorder="1" applyAlignment="1">
      <alignment horizontal="center" vertical="center"/>
    </xf>
    <xf numFmtId="1" fontId="11" fillId="6" borderId="32" xfId="0" applyNumberFormat="1" applyFont="1" applyFill="1" applyBorder="1" applyAlignment="1">
      <alignment horizontal="center" vertical="center"/>
    </xf>
    <xf numFmtId="1" fontId="11" fillId="6" borderId="33" xfId="0" applyNumberFormat="1" applyFont="1" applyFill="1" applyBorder="1" applyAlignment="1">
      <alignment horizontal="center" vertical="center"/>
    </xf>
    <xf numFmtId="164" fontId="27" fillId="0" borderId="58" xfId="0" applyNumberFormat="1" applyFont="1" applyFill="1" applyBorder="1" applyAlignment="1">
      <alignment horizontal="center" vertical="center"/>
    </xf>
    <xf numFmtId="164" fontId="27" fillId="0" borderId="59" xfId="0" applyNumberFormat="1" applyFont="1" applyFill="1" applyBorder="1" applyAlignment="1">
      <alignment horizontal="center" vertical="center"/>
    </xf>
    <xf numFmtId="164" fontId="27" fillId="0" borderId="70" xfId="0" applyNumberFormat="1" applyFont="1" applyFill="1" applyBorder="1" applyAlignment="1">
      <alignment horizontal="center" vertical="center"/>
    </xf>
    <xf numFmtId="0" fontId="1" fillId="0" borderId="30" xfId="0" applyNumberFormat="1" applyFont="1" applyFill="1" applyBorder="1" applyAlignment="1">
      <alignment horizontal="center" vertical="center"/>
    </xf>
    <xf numFmtId="0" fontId="1" fillId="0" borderId="32" xfId="0" applyNumberFormat="1" applyFont="1" applyFill="1" applyBorder="1" applyAlignment="1">
      <alignment horizontal="center" vertical="center"/>
    </xf>
    <xf numFmtId="0" fontId="1" fillId="0" borderId="33" xfId="0" applyNumberFormat="1" applyFont="1" applyFill="1" applyBorder="1" applyAlignment="1">
      <alignment horizontal="center" vertical="center"/>
    </xf>
    <xf numFmtId="164" fontId="23" fillId="0" borderId="15" xfId="0" applyNumberFormat="1" applyFont="1" applyFill="1" applyBorder="1" applyAlignment="1">
      <alignment horizontal="center" vertical="center"/>
    </xf>
    <xf numFmtId="164" fontId="23" fillId="0" borderId="9" xfId="0" applyNumberFormat="1" applyFont="1" applyFill="1" applyBorder="1" applyAlignment="1">
      <alignment horizontal="center" vertical="center"/>
    </xf>
    <xf numFmtId="164" fontId="23" fillId="0" borderId="11" xfId="0" applyNumberFormat="1" applyFont="1" applyFill="1" applyBorder="1" applyAlignment="1">
      <alignment horizontal="center" vertical="center"/>
    </xf>
    <xf numFmtId="164" fontId="23" fillId="0" borderId="12" xfId="0" applyNumberFormat="1" applyFont="1" applyFill="1" applyBorder="1" applyAlignment="1">
      <alignment horizontal="center" vertical="center"/>
    </xf>
    <xf numFmtId="164" fontId="23" fillId="0" borderId="13" xfId="0" applyNumberFormat="1" applyFont="1" applyFill="1" applyBorder="1" applyAlignment="1">
      <alignment horizontal="center" vertical="center"/>
    </xf>
    <xf numFmtId="164" fontId="23" fillId="0" borderId="43" xfId="0" applyNumberFormat="1" applyFont="1" applyFill="1" applyBorder="1" applyAlignment="1">
      <alignment horizontal="center" vertical="center"/>
    </xf>
    <xf numFmtId="164" fontId="23" fillId="0" borderId="29" xfId="0" applyNumberFormat="1" applyFont="1" applyFill="1" applyBorder="1" applyAlignment="1">
      <alignment horizontal="center" vertical="center"/>
    </xf>
    <xf numFmtId="164" fontId="23" fillId="0" borderId="63" xfId="0" applyNumberFormat="1" applyFont="1" applyFill="1" applyBorder="1" applyAlignment="1">
      <alignment horizontal="center" vertical="center"/>
    </xf>
    <xf numFmtId="164" fontId="23" fillId="0" borderId="46" xfId="0" applyNumberFormat="1" applyFont="1" applyFill="1" applyBorder="1" applyAlignment="1">
      <alignment horizontal="center" vertical="center"/>
    </xf>
    <xf numFmtId="164" fontId="23" fillId="16" borderId="15" xfId="0" applyNumberFormat="1" applyFont="1" applyFill="1" applyBorder="1" applyAlignment="1">
      <alignment horizontal="center" vertical="center"/>
    </xf>
    <xf numFmtId="164" fontId="23" fillId="16" borderId="7" xfId="0" applyNumberFormat="1" applyFont="1" applyFill="1" applyBorder="1" applyAlignment="1">
      <alignment horizontal="center" vertical="center"/>
    </xf>
    <xf numFmtId="164" fontId="23" fillId="16" borderId="40" xfId="0" applyNumberFormat="1" applyFont="1" applyFill="1" applyBorder="1" applyAlignment="1">
      <alignment horizontal="center" vertical="center"/>
    </xf>
    <xf numFmtId="164" fontId="23" fillId="16" borderId="6" xfId="0" applyNumberFormat="1" applyFont="1" applyFill="1" applyBorder="1" applyAlignment="1">
      <alignment horizontal="center" vertical="center"/>
    </xf>
    <xf numFmtId="164" fontId="23" fillId="16" borderId="8" xfId="0" applyNumberFormat="1" applyFont="1" applyFill="1" applyBorder="1" applyAlignment="1">
      <alignment horizontal="center" vertical="center"/>
    </xf>
    <xf numFmtId="164" fontId="23" fillId="16" borderId="9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164" fontId="12" fillId="3" borderId="9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64" fontId="23" fillId="16" borderId="36" xfId="0" applyNumberFormat="1" applyFont="1" applyFill="1" applyBorder="1" applyAlignment="1">
      <alignment horizontal="center" vertical="center"/>
    </xf>
    <xf numFmtId="164" fontId="23" fillId="16" borderId="43" xfId="0" applyNumberFormat="1" applyFont="1" applyFill="1" applyBorder="1" applyAlignment="1">
      <alignment horizontal="center" vertical="center"/>
    </xf>
    <xf numFmtId="164" fontId="23" fillId="0" borderId="36" xfId="0" applyNumberFormat="1" applyFont="1" applyFill="1" applyBorder="1" applyAlignment="1">
      <alignment horizontal="center" vertical="center"/>
    </xf>
    <xf numFmtId="164" fontId="23" fillId="0" borderId="20" xfId="0" applyNumberFormat="1" applyFont="1" applyFill="1" applyBorder="1" applyAlignment="1">
      <alignment horizontal="center" vertical="center"/>
    </xf>
    <xf numFmtId="164" fontId="23" fillId="0" borderId="38" xfId="0" applyNumberFormat="1" applyFont="1" applyFill="1" applyBorder="1" applyAlignment="1">
      <alignment horizontal="center" vertical="center"/>
    </xf>
    <xf numFmtId="164" fontId="23" fillId="0" borderId="54" xfId="0" applyNumberFormat="1" applyFont="1" applyFill="1" applyBorder="1" applyAlignment="1">
      <alignment horizontal="center" vertical="center"/>
    </xf>
    <xf numFmtId="164" fontId="33" fillId="0" borderId="15" xfId="0" applyNumberFormat="1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14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12" borderId="23" xfId="0" applyFont="1" applyFill="1" applyBorder="1" applyAlignment="1">
      <alignment horizontal="center" vertical="center"/>
    </xf>
    <xf numFmtId="0" fontId="6" fillId="12" borderId="24" xfId="0" applyFont="1" applyFill="1" applyBorder="1" applyAlignment="1">
      <alignment horizontal="center" vertical="center"/>
    </xf>
    <xf numFmtId="0" fontId="6" fillId="12" borderId="25" xfId="0" applyFont="1" applyFill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6" fillId="2" borderId="24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  <xf numFmtId="0" fontId="6" fillId="4" borderId="23" xfId="0" applyFont="1" applyFill="1" applyBorder="1" applyAlignment="1">
      <alignment horizontal="center" vertical="center"/>
    </xf>
    <xf numFmtId="0" fontId="6" fillId="4" borderId="24" xfId="0" applyFont="1" applyFill="1" applyBorder="1" applyAlignment="1">
      <alignment horizontal="center" vertical="center"/>
    </xf>
    <xf numFmtId="0" fontId="6" fillId="4" borderId="25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6" fillId="4" borderId="33" xfId="0" applyFont="1" applyFill="1" applyBorder="1" applyAlignment="1">
      <alignment horizontal="center" vertical="center"/>
    </xf>
    <xf numFmtId="0" fontId="6" fillId="15" borderId="23" xfId="0" applyFont="1" applyFill="1" applyBorder="1" applyAlignment="1">
      <alignment horizontal="center" vertical="center"/>
    </xf>
    <xf numFmtId="0" fontId="6" fillId="15" borderId="24" xfId="0" applyFont="1" applyFill="1" applyBorder="1" applyAlignment="1">
      <alignment horizontal="center" vertical="center"/>
    </xf>
    <xf numFmtId="0" fontId="6" fillId="15" borderId="25" xfId="0" applyFont="1" applyFill="1" applyBorder="1" applyAlignment="1">
      <alignment horizontal="center" vertical="center"/>
    </xf>
    <xf numFmtId="0" fontId="6" fillId="16" borderId="23" xfId="0" applyFont="1" applyFill="1" applyBorder="1" applyAlignment="1">
      <alignment horizontal="center" vertical="center"/>
    </xf>
    <xf numFmtId="0" fontId="6" fillId="16" borderId="24" xfId="0" applyFont="1" applyFill="1" applyBorder="1" applyAlignment="1">
      <alignment horizontal="center" vertical="center"/>
    </xf>
    <xf numFmtId="0" fontId="6" fillId="16" borderId="25" xfId="0" applyFont="1" applyFill="1" applyBorder="1" applyAlignment="1">
      <alignment horizontal="center" vertical="center"/>
    </xf>
    <xf numFmtId="0" fontId="6" fillId="12" borderId="61" xfId="0" applyFont="1" applyFill="1" applyBorder="1" applyAlignment="1">
      <alignment horizontal="center" vertical="center"/>
    </xf>
    <xf numFmtId="0" fontId="6" fillId="12" borderId="55" xfId="0" applyFont="1" applyFill="1" applyBorder="1" applyAlignment="1">
      <alignment horizontal="center" vertical="center"/>
    </xf>
    <xf numFmtId="0" fontId="6" fillId="12" borderId="62" xfId="0" applyFont="1" applyFill="1" applyBorder="1" applyAlignment="1">
      <alignment horizontal="center" vertical="center"/>
    </xf>
    <xf numFmtId="0" fontId="6" fillId="15" borderId="61" xfId="0" applyFont="1" applyFill="1" applyBorder="1" applyAlignment="1">
      <alignment horizontal="center" vertical="center"/>
    </xf>
    <xf numFmtId="0" fontId="6" fillId="15" borderId="55" xfId="0" applyFont="1" applyFill="1" applyBorder="1" applyAlignment="1">
      <alignment horizontal="center" vertical="center"/>
    </xf>
    <xf numFmtId="0" fontId="6" fillId="15" borderId="62" xfId="0" applyFont="1" applyFill="1" applyBorder="1" applyAlignment="1">
      <alignment horizontal="center" vertical="center"/>
    </xf>
    <xf numFmtId="0" fontId="6" fillId="16" borderId="55" xfId="0" applyFont="1" applyFill="1" applyBorder="1" applyAlignment="1">
      <alignment horizontal="center" vertical="center"/>
    </xf>
    <xf numFmtId="0" fontId="6" fillId="16" borderId="62" xfId="0" applyFont="1" applyFill="1" applyBorder="1" applyAlignment="1">
      <alignment horizontal="center" vertical="center"/>
    </xf>
    <xf numFmtId="164" fontId="11" fillId="0" borderId="7" xfId="0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26" fillId="2" borderId="35" xfId="0" applyFont="1" applyFill="1" applyBorder="1" applyAlignment="1">
      <alignment horizontal="center" vertical="center"/>
    </xf>
    <xf numFmtId="0" fontId="26" fillId="2" borderId="36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7" fillId="2" borderId="15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8" borderId="24" xfId="0" applyFont="1" applyFill="1" applyBorder="1" applyAlignment="1">
      <alignment horizontal="center" vertical="center"/>
    </xf>
    <xf numFmtId="0" fontId="27" fillId="8" borderId="25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7" fillId="2" borderId="0" xfId="0" applyFont="1" applyFill="1" applyBorder="1" applyAlignment="1">
      <alignment horizontal="left" vertical="center"/>
    </xf>
    <xf numFmtId="0" fontId="27" fillId="8" borderId="23" xfId="0" applyFont="1" applyFill="1" applyBorder="1" applyAlignment="1">
      <alignment horizontal="center" vertical="center"/>
    </xf>
    <xf numFmtId="0" fontId="23" fillId="0" borderId="37" xfId="0" applyFont="1" applyBorder="1" applyAlignment="1">
      <alignment horizontal="center" vertical="center" wrapText="1"/>
    </xf>
    <xf numFmtId="164" fontId="30" fillId="2" borderId="19" xfId="0" applyNumberFormat="1" applyFont="1" applyFill="1" applyBorder="1" applyAlignment="1">
      <alignment horizontal="center" vertical="center" wrapText="1"/>
    </xf>
    <xf numFmtId="164" fontId="30" fillId="2" borderId="0" xfId="0" applyNumberFormat="1" applyFont="1" applyFill="1" applyBorder="1" applyAlignment="1">
      <alignment horizontal="center" vertical="center" wrapText="1"/>
    </xf>
    <xf numFmtId="164" fontId="30" fillId="2" borderId="21" xfId="0" applyNumberFormat="1" applyFont="1" applyFill="1" applyBorder="1" applyAlignment="1">
      <alignment horizontal="center" vertical="center" wrapText="1"/>
    </xf>
    <xf numFmtId="164" fontId="30" fillId="0" borderId="55" xfId="0" applyNumberFormat="1" applyFont="1" applyFill="1" applyBorder="1" applyAlignment="1">
      <alignment horizontal="center" vertical="center" wrapText="1"/>
    </xf>
    <xf numFmtId="164" fontId="30" fillId="0" borderId="0" xfId="0" applyNumberFormat="1" applyFont="1" applyFill="1" applyBorder="1" applyAlignment="1">
      <alignment horizontal="center" vertical="center" wrapText="1"/>
    </xf>
    <xf numFmtId="164" fontId="33" fillId="3" borderId="15" xfId="0" applyNumberFormat="1" applyFont="1" applyFill="1" applyBorder="1" applyAlignment="1">
      <alignment horizontal="center" vertical="center"/>
    </xf>
    <xf numFmtId="164" fontId="23" fillId="3" borderId="15" xfId="0" applyNumberFormat="1" applyFont="1" applyFill="1" applyBorder="1" applyAlignment="1">
      <alignment horizontal="center" vertical="center"/>
    </xf>
    <xf numFmtId="164" fontId="23" fillId="3" borderId="36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762000</xdr:colOff>
      <xdr:row>20</xdr:row>
      <xdr:rowOff>476250</xdr:rowOff>
    </xdr:from>
    <xdr:to>
      <xdr:col>20</xdr:col>
      <xdr:colOff>1246632</xdr:colOff>
      <xdr:row>22</xdr:row>
      <xdr:rowOff>438658</xdr:rowOff>
    </xdr:to>
    <xdr:sp macro="" textlink="">
      <xdr:nvSpPr>
        <xdr:cNvPr id="2" name="Flecha: hacia abajo 1">
          <a:extLst>
            <a:ext uri="{FF2B5EF4-FFF2-40B4-BE49-F238E27FC236}">
              <a16:creationId xmlns:a16="http://schemas.microsoft.com/office/drawing/2014/main" id="{3B72B562-3293-481E-8AAB-A3BE5727F149}"/>
            </a:ext>
          </a:extLst>
        </xdr:cNvPr>
        <xdr:cNvSpPr/>
      </xdr:nvSpPr>
      <xdr:spPr>
        <a:xfrm>
          <a:off x="34353500" y="8350250"/>
          <a:ext cx="484632" cy="9784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120471</xdr:colOff>
      <xdr:row>0</xdr:row>
      <xdr:rowOff>110857</xdr:rowOff>
    </xdr:from>
    <xdr:to>
      <xdr:col>0</xdr:col>
      <xdr:colOff>2031013</xdr:colOff>
      <xdr:row>2</xdr:row>
      <xdr:rowOff>178073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E6010A0B-45CE-4925-A4E0-EFF535D6C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471" y="110857"/>
          <a:ext cx="1910542" cy="7657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762000</xdr:colOff>
      <xdr:row>20</xdr:row>
      <xdr:rowOff>476250</xdr:rowOff>
    </xdr:from>
    <xdr:to>
      <xdr:col>20</xdr:col>
      <xdr:colOff>1246632</xdr:colOff>
      <xdr:row>22</xdr:row>
      <xdr:rowOff>438658</xdr:rowOff>
    </xdr:to>
    <xdr:sp macro="" textlink="">
      <xdr:nvSpPr>
        <xdr:cNvPr id="2" name="Flecha: hacia abajo 1">
          <a:extLst>
            <a:ext uri="{FF2B5EF4-FFF2-40B4-BE49-F238E27FC236}">
              <a16:creationId xmlns:a16="http://schemas.microsoft.com/office/drawing/2014/main" id="{3B72B562-3293-481E-8AAB-A3BE5727F149}"/>
            </a:ext>
          </a:extLst>
        </xdr:cNvPr>
        <xdr:cNvSpPr/>
      </xdr:nvSpPr>
      <xdr:spPr>
        <a:xfrm>
          <a:off x="34432875" y="8286750"/>
          <a:ext cx="484632" cy="97205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B48" sqref="B48:G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2</v>
      </c>
      <c r="F11" s="1"/>
      <c r="G11" s="1"/>
      <c r="H11" s="1"/>
      <c r="I11" s="1"/>
      <c r="J11" s="1"/>
      <c r="K11" s="628" t="s">
        <v>5</v>
      </c>
      <c r="L11" s="628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19" t="s">
        <v>7</v>
      </c>
      <c r="B15" s="630" t="s">
        <v>18</v>
      </c>
      <c r="C15" s="631"/>
      <c r="D15" s="631"/>
      <c r="E15" s="631"/>
      <c r="F15" s="631"/>
      <c r="G15" s="631"/>
      <c r="H15" s="631"/>
      <c r="I15" s="631"/>
      <c r="J15" s="631"/>
      <c r="K15" s="632"/>
      <c r="L15" s="633" t="s">
        <v>8</v>
      </c>
      <c r="M15" s="634"/>
      <c r="N15" s="634"/>
      <c r="O15" s="634"/>
      <c r="P15" s="634"/>
      <c r="Q15" s="634"/>
      <c r="R15" s="634"/>
      <c r="S15" s="635"/>
      <c r="T15" s="12"/>
    </row>
    <row r="16" spans="1:30" ht="39.950000000000003" customHeight="1" x14ac:dyDescent="0.25">
      <c r="A16" s="120" t="s">
        <v>9</v>
      </c>
      <c r="B16" s="16"/>
      <c r="C16" s="15"/>
      <c r="D16" s="21"/>
      <c r="E16" s="15"/>
      <c r="F16" s="15"/>
      <c r="G16" s="15"/>
      <c r="H16" s="21"/>
      <c r="I16" s="15"/>
      <c r="J16" s="21"/>
      <c r="K16" s="17"/>
      <c r="L16" s="16"/>
      <c r="M16" s="15"/>
      <c r="N16" s="15"/>
      <c r="O16" s="15"/>
      <c r="P16" s="15"/>
      <c r="Q16" s="15"/>
      <c r="R16" s="15"/>
      <c r="S16" s="17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1</v>
      </c>
      <c r="K17" s="22">
        <v>2</v>
      </c>
      <c r="L17" s="14">
        <v>3</v>
      </c>
      <c r="M17" s="21">
        <v>4</v>
      </c>
      <c r="N17" s="21">
        <v>5</v>
      </c>
      <c r="O17" s="21">
        <v>1</v>
      </c>
      <c r="P17" s="21">
        <v>2</v>
      </c>
      <c r="Q17" s="21">
        <v>3</v>
      </c>
      <c r="R17" s="21">
        <v>4</v>
      </c>
      <c r="S17" s="22">
        <v>5</v>
      </c>
      <c r="T17" s="18"/>
      <c r="V17" s="2"/>
      <c r="W17" s="20"/>
    </row>
    <row r="18" spans="1:30" ht="39.950000000000003" customHeight="1" x14ac:dyDescent="0.25">
      <c r="A18" s="122" t="s">
        <v>35</v>
      </c>
      <c r="B18" s="23">
        <v>10.178000000000001</v>
      </c>
      <c r="C18" s="24">
        <v>10.178000000000001</v>
      </c>
      <c r="D18" s="24">
        <v>10.178000000000001</v>
      </c>
      <c r="E18" s="24">
        <v>10.178000000000001</v>
      </c>
      <c r="F18" s="24">
        <v>10.178000000000001</v>
      </c>
      <c r="G18" s="24">
        <v>10.178000000000001</v>
      </c>
      <c r="H18" s="24">
        <v>10.178000000000001</v>
      </c>
      <c r="I18" s="24">
        <v>10.178000000000001</v>
      </c>
      <c r="J18" s="24">
        <v>10.178000000000001</v>
      </c>
      <c r="K18" s="25">
        <v>10.178000000000001</v>
      </c>
      <c r="L18" s="23">
        <v>9.52</v>
      </c>
      <c r="M18" s="24">
        <v>9.52</v>
      </c>
      <c r="N18" s="24">
        <v>9.52</v>
      </c>
      <c r="O18" s="24">
        <v>9.52</v>
      </c>
      <c r="P18" s="24">
        <v>9.52</v>
      </c>
      <c r="Q18" s="24">
        <v>9.52</v>
      </c>
      <c r="R18" s="24">
        <v>9.52</v>
      </c>
      <c r="S18" s="25">
        <v>9.52</v>
      </c>
      <c r="T18" s="26">
        <f t="shared" ref="T18:T24" si="0">SUM(B18:S18)</f>
        <v>177.94000000000003</v>
      </c>
      <c r="V18" s="2">
        <v>14</v>
      </c>
      <c r="W18" s="20"/>
    </row>
    <row r="19" spans="1:30" ht="39.950000000000003" customHeight="1" x14ac:dyDescent="0.25">
      <c r="A19" s="123" t="s">
        <v>36</v>
      </c>
      <c r="B19" s="23">
        <v>11.632</v>
      </c>
      <c r="C19" s="24">
        <v>11.632</v>
      </c>
      <c r="D19" s="24">
        <v>11.632</v>
      </c>
      <c r="E19" s="24">
        <v>11.632</v>
      </c>
      <c r="F19" s="24">
        <v>11.632</v>
      </c>
      <c r="G19" s="24">
        <v>11.632</v>
      </c>
      <c r="H19" s="24">
        <v>11.632</v>
      </c>
      <c r="I19" s="24">
        <v>11.632</v>
      </c>
      <c r="J19" s="24">
        <v>11.632</v>
      </c>
      <c r="K19" s="25">
        <v>11.632</v>
      </c>
      <c r="L19" s="23">
        <v>10.88</v>
      </c>
      <c r="M19" s="24">
        <v>10.88</v>
      </c>
      <c r="N19" s="24">
        <v>10.88</v>
      </c>
      <c r="O19" s="24">
        <v>10.88</v>
      </c>
      <c r="P19" s="24">
        <v>10.88</v>
      </c>
      <c r="Q19" s="24">
        <v>10.88</v>
      </c>
      <c r="R19" s="24">
        <v>10.88</v>
      </c>
      <c r="S19" s="25">
        <v>10.88</v>
      </c>
      <c r="T19" s="26">
        <f t="shared" si="0"/>
        <v>203.35999999999999</v>
      </c>
      <c r="V19" s="2">
        <v>16</v>
      </c>
      <c r="W19" s="20"/>
    </row>
    <row r="20" spans="1:30" ht="39.75" customHeight="1" x14ac:dyDescent="0.25">
      <c r="A20" s="122" t="s">
        <v>37</v>
      </c>
      <c r="B20" s="23">
        <v>14.54</v>
      </c>
      <c r="C20" s="24">
        <v>14.54</v>
      </c>
      <c r="D20" s="24">
        <v>14.54</v>
      </c>
      <c r="E20" s="24">
        <v>14.54</v>
      </c>
      <c r="F20" s="24">
        <v>14.54</v>
      </c>
      <c r="G20" s="24">
        <v>14.54</v>
      </c>
      <c r="H20" s="24">
        <v>14.54</v>
      </c>
      <c r="I20" s="24">
        <v>14.54</v>
      </c>
      <c r="J20" s="24">
        <v>14.54</v>
      </c>
      <c r="K20" s="25">
        <v>14.54</v>
      </c>
      <c r="L20" s="23">
        <v>13.6</v>
      </c>
      <c r="M20" s="24">
        <v>13.6</v>
      </c>
      <c r="N20" s="24">
        <v>13.6</v>
      </c>
      <c r="O20" s="24">
        <v>13.6</v>
      </c>
      <c r="P20" s="24">
        <v>13.6</v>
      </c>
      <c r="Q20" s="24">
        <v>13.6</v>
      </c>
      <c r="R20" s="24">
        <v>13.6</v>
      </c>
      <c r="S20" s="25">
        <v>13.6</v>
      </c>
      <c r="T20" s="26">
        <f t="shared" si="0"/>
        <v>254.1999999999999</v>
      </c>
      <c r="V20" s="2">
        <v>20</v>
      </c>
      <c r="W20" s="20"/>
    </row>
    <row r="21" spans="1:30" ht="39.950000000000003" customHeight="1" x14ac:dyDescent="0.25">
      <c r="A21" s="122" t="s">
        <v>38</v>
      </c>
      <c r="B21" s="23">
        <v>15.663</v>
      </c>
      <c r="C21" s="24">
        <v>15.64</v>
      </c>
      <c r="D21" s="24">
        <v>15.64</v>
      </c>
      <c r="E21" s="24">
        <v>15.64</v>
      </c>
      <c r="F21" s="24">
        <v>15.64</v>
      </c>
      <c r="G21" s="24">
        <v>15.64</v>
      </c>
      <c r="H21" s="24">
        <v>15.64</v>
      </c>
      <c r="I21" s="24">
        <v>15.64</v>
      </c>
      <c r="J21" s="24">
        <v>15.64</v>
      </c>
      <c r="K21" s="25">
        <v>15.64</v>
      </c>
      <c r="L21" s="23">
        <v>14.927</v>
      </c>
      <c r="M21" s="24">
        <v>14.95</v>
      </c>
      <c r="N21" s="24">
        <v>14.95</v>
      </c>
      <c r="O21" s="24">
        <v>14.95</v>
      </c>
      <c r="P21" s="24">
        <v>14.95</v>
      </c>
      <c r="Q21" s="24">
        <v>14.95</v>
      </c>
      <c r="R21" s="24">
        <v>14.95</v>
      </c>
      <c r="S21" s="25">
        <v>14.95</v>
      </c>
      <c r="T21" s="26">
        <f t="shared" si="0"/>
        <v>275.99999999999994</v>
      </c>
      <c r="V21" s="2">
        <v>23</v>
      </c>
      <c r="W21" s="20"/>
    </row>
    <row r="22" spans="1:30" ht="39.950000000000003" customHeight="1" x14ac:dyDescent="0.25">
      <c r="A22" s="123" t="s">
        <v>33</v>
      </c>
      <c r="B22" s="23">
        <v>17.024999999999999</v>
      </c>
      <c r="C22" s="24">
        <v>17</v>
      </c>
      <c r="D22" s="24">
        <v>17</v>
      </c>
      <c r="E22" s="24">
        <v>17</v>
      </c>
      <c r="F22" s="24">
        <v>17</v>
      </c>
      <c r="G22" s="24">
        <v>17</v>
      </c>
      <c r="H22" s="24">
        <v>17</v>
      </c>
      <c r="I22" s="24">
        <v>17</v>
      </c>
      <c r="J22" s="24">
        <v>17</v>
      </c>
      <c r="K22" s="25">
        <v>17</v>
      </c>
      <c r="L22" s="23">
        <f t="shared" ref="L22:S22" si="1">L27*$V$22/1000</f>
        <v>11.25</v>
      </c>
      <c r="M22" s="24">
        <f t="shared" si="1"/>
        <v>21.65</v>
      </c>
      <c r="N22" s="24">
        <f t="shared" si="1"/>
        <v>15.475</v>
      </c>
      <c r="O22" s="24">
        <f t="shared" si="1"/>
        <v>15.475</v>
      </c>
      <c r="P22" s="24">
        <f t="shared" si="1"/>
        <v>14.625</v>
      </c>
      <c r="Q22" s="24">
        <f t="shared" si="1"/>
        <v>14.625</v>
      </c>
      <c r="R22" s="24">
        <f t="shared" si="1"/>
        <v>21.574999999999999</v>
      </c>
      <c r="S22" s="25">
        <f t="shared" si="1"/>
        <v>14.05</v>
      </c>
      <c r="T22" s="26">
        <f t="shared" si="0"/>
        <v>298.75</v>
      </c>
      <c r="V22" s="2">
        <v>25</v>
      </c>
      <c r="W22" s="20"/>
    </row>
    <row r="23" spans="1:30" ht="39.950000000000003" customHeight="1" x14ac:dyDescent="0.25">
      <c r="A23" s="122" t="s">
        <v>46</v>
      </c>
      <c r="B23" s="23">
        <f t="shared" ref="B23:S23" si="2">B27*$V$23/1000</f>
        <v>23.355</v>
      </c>
      <c r="C23" s="24">
        <f t="shared" si="2"/>
        <v>22.356000000000002</v>
      </c>
      <c r="D23" s="24">
        <f t="shared" si="2"/>
        <v>22.382999999999999</v>
      </c>
      <c r="E23" s="24">
        <f t="shared" si="2"/>
        <v>18.738</v>
      </c>
      <c r="F23" s="24">
        <f t="shared" si="2"/>
        <v>18.710999999999999</v>
      </c>
      <c r="G23" s="24">
        <f t="shared" si="2"/>
        <v>15.525</v>
      </c>
      <c r="H23" s="24">
        <f t="shared" si="2"/>
        <v>15.525</v>
      </c>
      <c r="I23" s="24">
        <f t="shared" si="2"/>
        <v>25.137</v>
      </c>
      <c r="J23" s="24">
        <f t="shared" si="2"/>
        <v>19.872</v>
      </c>
      <c r="K23" s="25">
        <f t="shared" si="2"/>
        <v>0</v>
      </c>
      <c r="L23" s="23">
        <f t="shared" si="2"/>
        <v>12.15</v>
      </c>
      <c r="M23" s="24">
        <f t="shared" si="2"/>
        <v>23.382000000000001</v>
      </c>
      <c r="N23" s="24">
        <f t="shared" si="2"/>
        <v>16.713000000000001</v>
      </c>
      <c r="O23" s="24">
        <f t="shared" si="2"/>
        <v>16.713000000000001</v>
      </c>
      <c r="P23" s="24">
        <f t="shared" si="2"/>
        <v>15.795</v>
      </c>
      <c r="Q23" s="24">
        <f t="shared" si="2"/>
        <v>15.795</v>
      </c>
      <c r="R23" s="24">
        <f t="shared" si="2"/>
        <v>23.300999999999998</v>
      </c>
      <c r="S23" s="25">
        <f t="shared" si="2"/>
        <v>15.173999999999999</v>
      </c>
      <c r="T23" s="26">
        <f t="shared" si="0"/>
        <v>320.62499999999994</v>
      </c>
      <c r="V23" s="2">
        <v>27</v>
      </c>
      <c r="W23" s="20"/>
    </row>
    <row r="24" spans="1:30" ht="39.950000000000003" customHeight="1" x14ac:dyDescent="0.25">
      <c r="A24" s="122" t="s">
        <v>34</v>
      </c>
      <c r="B24" s="23">
        <f t="shared" ref="B24:S24" si="3">B27*$V$24/1000</f>
        <v>24.22</v>
      </c>
      <c r="C24" s="24">
        <f t="shared" si="3"/>
        <v>23.184000000000001</v>
      </c>
      <c r="D24" s="24">
        <f t="shared" si="3"/>
        <v>23.212</v>
      </c>
      <c r="E24" s="24">
        <f t="shared" si="3"/>
        <v>19.431999999999999</v>
      </c>
      <c r="F24" s="24">
        <f t="shared" si="3"/>
        <v>19.404</v>
      </c>
      <c r="G24" s="24">
        <f t="shared" si="3"/>
        <v>16.100000000000001</v>
      </c>
      <c r="H24" s="24">
        <f t="shared" si="3"/>
        <v>16.100000000000001</v>
      </c>
      <c r="I24" s="24">
        <f t="shared" si="3"/>
        <v>26.068000000000001</v>
      </c>
      <c r="J24" s="24">
        <f t="shared" si="3"/>
        <v>20.608000000000001</v>
      </c>
      <c r="K24" s="25">
        <f t="shared" si="3"/>
        <v>0</v>
      </c>
      <c r="L24" s="23">
        <f t="shared" si="3"/>
        <v>12.6</v>
      </c>
      <c r="M24" s="24">
        <f t="shared" si="3"/>
        <v>24.248000000000001</v>
      </c>
      <c r="N24" s="24">
        <f t="shared" si="3"/>
        <v>17.332000000000001</v>
      </c>
      <c r="O24" s="24">
        <f t="shared" si="3"/>
        <v>17.332000000000001</v>
      </c>
      <c r="P24" s="24">
        <f t="shared" si="3"/>
        <v>16.38</v>
      </c>
      <c r="Q24" s="24">
        <f t="shared" si="3"/>
        <v>16.38</v>
      </c>
      <c r="R24" s="24">
        <f t="shared" si="3"/>
        <v>24.164000000000001</v>
      </c>
      <c r="S24" s="25">
        <f t="shared" si="3"/>
        <v>15.736000000000001</v>
      </c>
      <c r="T24" s="26">
        <f t="shared" si="0"/>
        <v>332.49999999999994</v>
      </c>
      <c r="V24" s="2">
        <v>28</v>
      </c>
    </row>
    <row r="25" spans="1:30" ht="41.45" customHeight="1" x14ac:dyDescent="0.25">
      <c r="A25" s="123" t="s">
        <v>10</v>
      </c>
      <c r="B25" s="27">
        <f t="shared" ref="B25:C25" si="4">SUM(B18:B24)</f>
        <v>116.61300000000001</v>
      </c>
      <c r="C25" s="28">
        <f t="shared" si="4"/>
        <v>114.53</v>
      </c>
      <c r="D25" s="28">
        <f>SUM(D18:D24)</f>
        <v>114.58500000000001</v>
      </c>
      <c r="E25" s="28">
        <f t="shared" ref="E25:G25" si="5">SUM(E18:E24)</f>
        <v>107.16000000000001</v>
      </c>
      <c r="F25" s="28">
        <f t="shared" si="5"/>
        <v>107.105</v>
      </c>
      <c r="G25" s="28">
        <f t="shared" si="5"/>
        <v>100.61500000000001</v>
      </c>
      <c r="H25" s="28">
        <f>SUM(H18:H24)</f>
        <v>100.61500000000001</v>
      </c>
      <c r="I25" s="28">
        <f t="shared" ref="I25" si="6">SUM(I18:I24)</f>
        <v>120.19500000000001</v>
      </c>
      <c r="J25" s="28">
        <f>SUM(J18:J24)</f>
        <v>109.47000000000001</v>
      </c>
      <c r="K25" s="29">
        <f t="shared" ref="K25:N25" si="7">SUM(K18:K24)</f>
        <v>68.990000000000009</v>
      </c>
      <c r="L25" s="27">
        <f t="shared" si="7"/>
        <v>84.926999999999992</v>
      </c>
      <c r="M25" s="28">
        <f t="shared" ref="M25" si="8">SUM(M18:M24)</f>
        <v>118.23</v>
      </c>
      <c r="N25" s="28">
        <f t="shared" si="7"/>
        <v>98.47</v>
      </c>
      <c r="O25" s="28">
        <f>SUM(O18:O24)</f>
        <v>98.47</v>
      </c>
      <c r="P25" s="28">
        <f t="shared" ref="P25:S25" si="9">SUM(P18:P24)</f>
        <v>95.75</v>
      </c>
      <c r="Q25" s="28">
        <f t="shared" si="9"/>
        <v>95.75</v>
      </c>
      <c r="R25" s="28">
        <f t="shared" ref="R25" si="10">SUM(R18:R24)</f>
        <v>117.99000000000001</v>
      </c>
      <c r="S25" s="29">
        <f t="shared" si="9"/>
        <v>93.910000000000011</v>
      </c>
      <c r="T25" s="26">
        <f>SUM(B25:S25)</f>
        <v>1863.3750000000002</v>
      </c>
    </row>
    <row r="26" spans="1:30" s="2" customFormat="1" ht="36.75" customHeight="1" x14ac:dyDescent="0.25">
      <c r="A26" s="124" t="s">
        <v>12</v>
      </c>
      <c r="B26" s="30">
        <v>22.5</v>
      </c>
      <c r="C26" s="31">
        <v>22.5</v>
      </c>
      <c r="D26" s="31">
        <v>22.5</v>
      </c>
      <c r="E26" s="31">
        <v>22.5</v>
      </c>
      <c r="F26" s="31">
        <v>22.5</v>
      </c>
      <c r="G26" s="31">
        <v>22.5</v>
      </c>
      <c r="H26" s="31">
        <v>22.5</v>
      </c>
      <c r="I26" s="31">
        <v>22.5</v>
      </c>
      <c r="J26" s="31">
        <v>22.5</v>
      </c>
      <c r="K26" s="32">
        <v>22.5</v>
      </c>
      <c r="L26" s="30">
        <v>22.5</v>
      </c>
      <c r="M26" s="31">
        <v>22.5</v>
      </c>
      <c r="N26" s="31">
        <v>22.5</v>
      </c>
      <c r="O26" s="31">
        <v>22.5</v>
      </c>
      <c r="P26" s="31">
        <v>22.5</v>
      </c>
      <c r="Q26" s="31">
        <v>22.5</v>
      </c>
      <c r="R26" s="31">
        <v>22.5</v>
      </c>
      <c r="S26" s="32">
        <v>22.5</v>
      </c>
      <c r="T26" s="33">
        <f>+((T25/T27)/7)*1000</f>
        <v>22.416541353383462</v>
      </c>
    </row>
    <row r="27" spans="1:30" s="2" customFormat="1" ht="33" customHeight="1" x14ac:dyDescent="0.25">
      <c r="A27" s="125" t="s">
        <v>13</v>
      </c>
      <c r="B27" s="34">
        <v>865</v>
      </c>
      <c r="C27" s="35">
        <v>828</v>
      </c>
      <c r="D27" s="35">
        <v>829</v>
      </c>
      <c r="E27" s="35">
        <v>694</v>
      </c>
      <c r="F27" s="35">
        <v>693</v>
      </c>
      <c r="G27" s="35">
        <v>575</v>
      </c>
      <c r="H27" s="35">
        <v>575</v>
      </c>
      <c r="I27" s="35">
        <v>931</v>
      </c>
      <c r="J27" s="35">
        <v>736</v>
      </c>
      <c r="K27" s="36"/>
      <c r="L27" s="34">
        <v>450</v>
      </c>
      <c r="M27" s="35">
        <v>866</v>
      </c>
      <c r="N27" s="35">
        <v>619</v>
      </c>
      <c r="O27" s="35">
        <v>619</v>
      </c>
      <c r="P27" s="35">
        <v>585</v>
      </c>
      <c r="Q27" s="35">
        <v>585</v>
      </c>
      <c r="R27" s="35">
        <v>863</v>
      </c>
      <c r="S27" s="36">
        <v>562</v>
      </c>
      <c r="T27" s="37">
        <f>SUM(B27:S27)</f>
        <v>11875</v>
      </c>
      <c r="U27" s="2">
        <f>((T25*1000)/T27)/7</f>
        <v>22.416541353383462</v>
      </c>
    </row>
    <row r="28" spans="1:30" s="2" customFormat="1" ht="33" customHeight="1" x14ac:dyDescent="0.25">
      <c r="A28" s="126" t="s">
        <v>14</v>
      </c>
      <c r="B28" s="38">
        <f t="shared" ref="B28:C28" si="11">(B27*B26)/1000</f>
        <v>19.462499999999999</v>
      </c>
      <c r="C28" s="39">
        <f t="shared" si="11"/>
        <v>18.63</v>
      </c>
      <c r="D28" s="39">
        <f>(D27*D26)/1000</f>
        <v>18.6525</v>
      </c>
      <c r="E28" s="39">
        <f>(E27*E26)/1000</f>
        <v>15.615</v>
      </c>
      <c r="F28" s="39">
        <f t="shared" ref="F28:G28" si="12">(F27*F26)/1000</f>
        <v>15.592499999999999</v>
      </c>
      <c r="G28" s="39">
        <f t="shared" si="12"/>
        <v>12.9375</v>
      </c>
      <c r="H28" s="39">
        <f>(H27*H26)/1000</f>
        <v>12.9375</v>
      </c>
      <c r="I28" s="39">
        <f>(I27*I26)/1000</f>
        <v>20.947500000000002</v>
      </c>
      <c r="J28" s="39">
        <f>(J27*J26)/1000</f>
        <v>16.559999999999999</v>
      </c>
      <c r="K28" s="40">
        <f>(K27*K26)/1000</f>
        <v>0</v>
      </c>
      <c r="L28" s="38">
        <f t="shared" ref="L28:S28" si="13">(L27*L26)/1000</f>
        <v>10.125</v>
      </c>
      <c r="M28" s="39">
        <f t="shared" ref="M28" si="14">(M27*M26)/1000</f>
        <v>19.484999999999999</v>
      </c>
      <c r="N28" s="39">
        <f t="shared" si="13"/>
        <v>13.9275</v>
      </c>
      <c r="O28" s="39">
        <f t="shared" si="13"/>
        <v>13.9275</v>
      </c>
      <c r="P28" s="39">
        <f t="shared" si="13"/>
        <v>13.1625</v>
      </c>
      <c r="Q28" s="39">
        <f t="shared" si="13"/>
        <v>13.1625</v>
      </c>
      <c r="R28" s="39">
        <f t="shared" ref="R28" si="15">(R27*R26)/1000</f>
        <v>19.4175</v>
      </c>
      <c r="S28" s="40">
        <f t="shared" si="13"/>
        <v>12.645</v>
      </c>
      <c r="T28" s="41"/>
    </row>
    <row r="29" spans="1:30" ht="33.75" customHeight="1" x14ac:dyDescent="0.25">
      <c r="A29" s="127" t="s">
        <v>15</v>
      </c>
      <c r="B29" s="42">
        <f t="shared" ref="B29:C29" si="16">((B27*B26)*7)/1000</f>
        <v>136.23750000000001</v>
      </c>
      <c r="C29" s="43">
        <f t="shared" si="16"/>
        <v>130.41</v>
      </c>
      <c r="D29" s="43">
        <f>((D27*D26)*7)/1000</f>
        <v>130.5675</v>
      </c>
      <c r="E29" s="43">
        <f>((E27*E26)*7)/1000</f>
        <v>109.30500000000001</v>
      </c>
      <c r="F29" s="43">
        <f t="shared" ref="F29:G29" si="17">((F27*F26)*7)/1000</f>
        <v>109.14749999999999</v>
      </c>
      <c r="G29" s="43">
        <f t="shared" si="17"/>
        <v>90.5625</v>
      </c>
      <c r="H29" s="43">
        <f>((H27*H26)*7)/1000</f>
        <v>90.5625</v>
      </c>
      <c r="I29" s="43">
        <f>((I27*I26)*7)/1000</f>
        <v>146.63249999999999</v>
      </c>
      <c r="J29" s="43">
        <f>((J27*J26)*7)/1000</f>
        <v>115.92</v>
      </c>
      <c r="K29" s="83">
        <f>((K27*K26)*7)/1000</f>
        <v>0</v>
      </c>
      <c r="L29" s="42">
        <f t="shared" ref="L29:S29" si="18">((L27*L26)*7)/1000</f>
        <v>70.875</v>
      </c>
      <c r="M29" s="43">
        <f t="shared" ref="M29" si="19">((M27*M26)*7)/1000</f>
        <v>136.39500000000001</v>
      </c>
      <c r="N29" s="43">
        <f t="shared" si="18"/>
        <v>97.492500000000007</v>
      </c>
      <c r="O29" s="44">
        <f t="shared" si="18"/>
        <v>97.492500000000007</v>
      </c>
      <c r="P29" s="44">
        <f t="shared" si="18"/>
        <v>92.137500000000003</v>
      </c>
      <c r="Q29" s="44">
        <f t="shared" si="18"/>
        <v>92.137500000000003</v>
      </c>
      <c r="R29" s="44">
        <f t="shared" ref="R29" si="20">((R27*R26)*7)/1000</f>
        <v>135.92250000000001</v>
      </c>
      <c r="S29" s="45">
        <f t="shared" si="18"/>
        <v>88.515000000000001</v>
      </c>
      <c r="T29" s="46"/>
    </row>
    <row r="30" spans="1:30" ht="33.75" customHeight="1" thickBot="1" x14ac:dyDescent="0.3">
      <c r="A30" s="128" t="s">
        <v>16</v>
      </c>
      <c r="B30" s="47">
        <f t="shared" ref="B30:C30" si="21">+(B25/B27)/7*1000</f>
        <v>19.258959537572256</v>
      </c>
      <c r="C30" s="48">
        <f t="shared" si="21"/>
        <v>19.760179434092475</v>
      </c>
      <c r="D30" s="48">
        <f>+(D25/D27)/7*1000</f>
        <v>19.745821127003271</v>
      </c>
      <c r="E30" s="48">
        <f t="shared" ref="E30:G30" si="22">+(E25/E27)/7*1000</f>
        <v>22.058460271716758</v>
      </c>
      <c r="F30" s="48">
        <f t="shared" si="22"/>
        <v>22.078952793238507</v>
      </c>
      <c r="G30" s="48">
        <f t="shared" si="22"/>
        <v>24.997515527950313</v>
      </c>
      <c r="H30" s="48">
        <f>+(H25/H27)/7*1000</f>
        <v>24.997515527950313</v>
      </c>
      <c r="I30" s="48">
        <f t="shared" ref="I30" si="23">+(I25/I27)/7*1000</f>
        <v>18.443302132883229</v>
      </c>
      <c r="J30" s="48">
        <f>+(J25/J27)/7*1000</f>
        <v>21.248059006211186</v>
      </c>
      <c r="K30" s="49" t="e">
        <f t="shared" ref="K30:S30" si="24">+(K25/K27)/7*1000</f>
        <v>#DIV/0!</v>
      </c>
      <c r="L30" s="47">
        <f t="shared" si="24"/>
        <v>26.960952380952381</v>
      </c>
      <c r="M30" s="48">
        <f t="shared" ref="M30" si="25">+(M25/M27)/7*1000</f>
        <v>19.503464203233257</v>
      </c>
      <c r="N30" s="48">
        <f t="shared" si="24"/>
        <v>22.725594276482802</v>
      </c>
      <c r="O30" s="48">
        <f t="shared" si="24"/>
        <v>22.725594276482802</v>
      </c>
      <c r="P30" s="48">
        <f t="shared" si="24"/>
        <v>23.382173382173381</v>
      </c>
      <c r="Q30" s="48">
        <f t="shared" si="24"/>
        <v>23.382173382173381</v>
      </c>
      <c r="R30" s="48">
        <f t="shared" ref="R30" si="26">+(R25/R27)/7*1000</f>
        <v>19.531534514153289</v>
      </c>
      <c r="S30" s="49">
        <f t="shared" si="24"/>
        <v>23.871377732587703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x14ac:dyDescent="0.25">
      <c r="A36" s="84" t="s">
        <v>17</v>
      </c>
      <c r="B36" s="623" t="s">
        <v>18</v>
      </c>
      <c r="C36" s="629"/>
      <c r="D36" s="629"/>
      <c r="E36" s="629"/>
      <c r="F36" s="629"/>
      <c r="G36" s="629"/>
      <c r="H36" s="95"/>
      <c r="I36" s="68"/>
      <c r="J36" s="54"/>
      <c r="K36" s="112" t="s">
        <v>19</v>
      </c>
      <c r="L36" s="622" t="s">
        <v>18</v>
      </c>
      <c r="M36" s="622"/>
      <c r="N36" s="622"/>
      <c r="O36" s="622"/>
      <c r="P36" s="623"/>
      <c r="Q36" s="105"/>
      <c r="R36" s="55"/>
      <c r="S36" s="55"/>
      <c r="T36" s="56"/>
      <c r="U36" s="3"/>
      <c r="V36" s="55"/>
      <c r="W36" s="55"/>
      <c r="X36" s="55"/>
      <c r="Y36" s="3"/>
    </row>
    <row r="37" spans="1:30" ht="33.75" customHeight="1" x14ac:dyDescent="0.25">
      <c r="A37" s="85" t="s">
        <v>20</v>
      </c>
      <c r="B37" s="94"/>
      <c r="C37" s="15"/>
      <c r="D37" s="15"/>
      <c r="E37" s="15"/>
      <c r="F37" s="15"/>
      <c r="G37" s="15"/>
      <c r="H37" s="96" t="s">
        <v>10</v>
      </c>
      <c r="I37" s="627" t="s">
        <v>44</v>
      </c>
      <c r="J37" s="627"/>
      <c r="K37" s="103"/>
      <c r="L37" s="94"/>
      <c r="M37" s="15"/>
      <c r="N37" s="15"/>
      <c r="O37" s="15"/>
      <c r="P37" s="15"/>
      <c r="Q37" s="96" t="s">
        <v>10</v>
      </c>
      <c r="R37" s="58"/>
      <c r="S37" s="58"/>
      <c r="T37" s="3"/>
      <c r="U37" s="56"/>
      <c r="V37" s="3"/>
      <c r="W37" s="55"/>
      <c r="X37" s="55"/>
      <c r="Y37" s="55"/>
    </row>
    <row r="38" spans="1:30" ht="33.75" customHeight="1" x14ac:dyDescent="0.25">
      <c r="A38" s="86" t="s">
        <v>11</v>
      </c>
      <c r="B38" s="74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17" t="s">
        <v>42</v>
      </c>
      <c r="J38" s="118" t="s">
        <v>43</v>
      </c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96"/>
      <c r="R38" s="58"/>
      <c r="S38" s="58"/>
      <c r="T38" s="59"/>
      <c r="U38" s="59"/>
      <c r="V38" s="2"/>
      <c r="W38" s="2"/>
      <c r="X38" s="2"/>
      <c r="Y38" s="2"/>
    </row>
    <row r="39" spans="1:30" ht="33.75" customHeight="1" x14ac:dyDescent="0.25">
      <c r="A39" s="87" t="s">
        <v>35</v>
      </c>
      <c r="B39" s="75">
        <v>8.8759999999999994</v>
      </c>
      <c r="C39" s="75">
        <v>8.8759999999999994</v>
      </c>
      <c r="D39" s="75">
        <v>8.8759999999999994</v>
      </c>
      <c r="E39" s="75">
        <v>8.8759999999999994</v>
      </c>
      <c r="F39" s="75">
        <v>8.8759999999999994</v>
      </c>
      <c r="G39" s="75">
        <v>8.2420000000000009</v>
      </c>
      <c r="H39" s="97">
        <f t="shared" ref="H39:H46" si="27">SUM(B39:G39)</f>
        <v>52.622</v>
      </c>
      <c r="I39" s="114">
        <v>14</v>
      </c>
      <c r="J39" s="115">
        <v>13</v>
      </c>
      <c r="K39" s="87" t="s">
        <v>35</v>
      </c>
      <c r="L39" s="75">
        <v>10.199999999999999</v>
      </c>
      <c r="M39" s="75">
        <v>10.199999999999999</v>
      </c>
      <c r="N39" s="75">
        <v>10.199999999999999</v>
      </c>
      <c r="O39" s="75">
        <v>10.199999999999999</v>
      </c>
      <c r="P39" s="75">
        <v>10.199999999999999</v>
      </c>
      <c r="Q39" s="97">
        <f t="shared" ref="Q39:Q46" si="28">SUM(L39:P39)</f>
        <v>51</v>
      </c>
      <c r="R39" s="2">
        <v>15</v>
      </c>
      <c r="S39" s="60"/>
      <c r="T39" s="59"/>
      <c r="U39" s="59"/>
      <c r="V39" s="2"/>
      <c r="W39" s="2"/>
      <c r="X39" s="2"/>
      <c r="Y39" s="2"/>
    </row>
    <row r="40" spans="1:30" ht="33.75" customHeight="1" x14ac:dyDescent="0.25">
      <c r="A40" s="88" t="s">
        <v>36</v>
      </c>
      <c r="B40" s="75">
        <v>10.144</v>
      </c>
      <c r="C40" s="75">
        <v>10.144</v>
      </c>
      <c r="D40" s="75">
        <v>10.144</v>
      </c>
      <c r="E40" s="75">
        <v>10.144</v>
      </c>
      <c r="F40" s="75">
        <v>10.144</v>
      </c>
      <c r="G40" s="75">
        <v>10.144</v>
      </c>
      <c r="H40" s="97">
        <f t="shared" si="27"/>
        <v>60.863999999999997</v>
      </c>
      <c r="I40" s="116">
        <v>16</v>
      </c>
      <c r="J40" s="115">
        <v>16</v>
      </c>
      <c r="K40" s="88" t="s">
        <v>36</v>
      </c>
      <c r="L40" s="75">
        <v>12.24</v>
      </c>
      <c r="M40" s="75">
        <v>12.24</v>
      </c>
      <c r="N40" s="75">
        <v>12.24</v>
      </c>
      <c r="O40" s="75">
        <v>12.24</v>
      </c>
      <c r="P40" s="75">
        <v>12.24</v>
      </c>
      <c r="Q40" s="97">
        <f t="shared" si="28"/>
        <v>61.2</v>
      </c>
      <c r="R40" s="2">
        <v>18</v>
      </c>
      <c r="S40" s="60"/>
      <c r="T40" s="59"/>
      <c r="U40" s="59"/>
      <c r="V40" s="2"/>
      <c r="W40" s="2"/>
      <c r="X40" s="2"/>
      <c r="Y40" s="2"/>
    </row>
    <row r="41" spans="1:30" ht="33.75" customHeight="1" x14ac:dyDescent="0.25">
      <c r="A41" s="87" t="s">
        <v>37</v>
      </c>
      <c r="B41" s="76">
        <v>12.045999999999999</v>
      </c>
      <c r="C41" s="24">
        <v>12.045999999999999</v>
      </c>
      <c r="D41" s="24">
        <v>12.045999999999999</v>
      </c>
      <c r="E41" s="24">
        <v>12.045999999999999</v>
      </c>
      <c r="F41" s="24">
        <v>12.045999999999999</v>
      </c>
      <c r="G41" s="24">
        <v>11.412000000000001</v>
      </c>
      <c r="H41" s="97">
        <f t="shared" si="27"/>
        <v>71.641999999999996</v>
      </c>
      <c r="I41" s="116">
        <v>19</v>
      </c>
      <c r="J41" s="115">
        <v>18</v>
      </c>
      <c r="K41" s="87" t="s">
        <v>37</v>
      </c>
      <c r="L41" s="76">
        <v>15.64</v>
      </c>
      <c r="M41" s="24">
        <v>15.64</v>
      </c>
      <c r="N41" s="24">
        <v>15.64</v>
      </c>
      <c r="O41" s="24">
        <v>15.64</v>
      </c>
      <c r="P41" s="24">
        <v>15.64</v>
      </c>
      <c r="Q41" s="97">
        <f t="shared" si="28"/>
        <v>78.2</v>
      </c>
      <c r="R41" s="2">
        <v>23</v>
      </c>
      <c r="S41" s="60"/>
      <c r="T41" s="59"/>
      <c r="U41" s="59"/>
      <c r="V41" s="2"/>
      <c r="W41" s="2"/>
      <c r="X41" s="2"/>
      <c r="Y41" s="2"/>
    </row>
    <row r="42" spans="1:30" ht="33.75" customHeight="1" x14ac:dyDescent="0.25">
      <c r="A42" s="87" t="s">
        <v>38</v>
      </c>
      <c r="B42" s="75">
        <v>13.33</v>
      </c>
      <c r="C42" s="75">
        <v>13.33</v>
      </c>
      <c r="D42" s="75">
        <v>13.33</v>
      </c>
      <c r="E42" s="75">
        <v>13.3085</v>
      </c>
      <c r="F42" s="75">
        <v>13.3085</v>
      </c>
      <c r="G42" s="75">
        <v>12.689500000000001</v>
      </c>
      <c r="H42" s="97">
        <f t="shared" si="27"/>
        <v>79.296499999999995</v>
      </c>
      <c r="I42" s="116">
        <v>21.5</v>
      </c>
      <c r="J42" s="115">
        <v>20.5</v>
      </c>
      <c r="K42" s="87" t="s">
        <v>38</v>
      </c>
      <c r="L42" s="75">
        <f>L48*$R$42/1000</f>
        <v>19.227</v>
      </c>
      <c r="M42" s="75">
        <f>M48*$R$42/1000</f>
        <v>19.227</v>
      </c>
      <c r="N42" s="75">
        <f>N48*$R$42/1000</f>
        <v>19.227</v>
      </c>
      <c r="O42" s="75">
        <f>O48*$R$42/1000</f>
        <v>19.227</v>
      </c>
      <c r="P42" s="75">
        <f>P48*$R$42/1000</f>
        <v>19.227</v>
      </c>
      <c r="Q42" s="97">
        <f t="shared" si="28"/>
        <v>96.135000000000005</v>
      </c>
      <c r="R42" s="2">
        <v>29</v>
      </c>
      <c r="S42" s="60"/>
      <c r="T42" s="59"/>
      <c r="U42" s="59"/>
      <c r="V42" s="2"/>
      <c r="W42" s="2"/>
      <c r="X42" s="2"/>
      <c r="Y42" s="2"/>
    </row>
    <row r="43" spans="1:30" ht="33.75" customHeight="1" x14ac:dyDescent="0.25">
      <c r="A43" s="88" t="s">
        <v>33</v>
      </c>
      <c r="B43" s="75">
        <v>14.528499999999999</v>
      </c>
      <c r="C43" s="75">
        <v>16.317</v>
      </c>
      <c r="D43" s="75">
        <v>22.7605</v>
      </c>
      <c r="E43" s="75">
        <v>20.016500000000001</v>
      </c>
      <c r="F43" s="75">
        <v>16.806999999999999</v>
      </c>
      <c r="G43" s="75">
        <v>0</v>
      </c>
      <c r="H43" s="97">
        <f t="shared" si="27"/>
        <v>90.429500000000004</v>
      </c>
      <c r="I43" s="116">
        <v>24.5</v>
      </c>
      <c r="J43" s="115">
        <v>23.5</v>
      </c>
      <c r="K43" s="88" t="s">
        <v>33</v>
      </c>
      <c r="L43" s="75">
        <f>L48*$R$43/1000</f>
        <v>23.204999999999998</v>
      </c>
      <c r="M43" s="75">
        <f>M48*$R$43/1000</f>
        <v>23.204999999999998</v>
      </c>
      <c r="N43" s="75">
        <f>N48*$R$43/1000</f>
        <v>23.204999999999998</v>
      </c>
      <c r="O43" s="75">
        <f>O48*$R$43/1000</f>
        <v>23.204999999999998</v>
      </c>
      <c r="P43" s="75">
        <f>P48*$R$43/1000</f>
        <v>23.204999999999998</v>
      </c>
      <c r="Q43" s="97">
        <f t="shared" si="28"/>
        <v>116.02499999999999</v>
      </c>
      <c r="R43" s="2">
        <v>35</v>
      </c>
      <c r="S43" s="60"/>
      <c r="T43" s="59"/>
      <c r="U43" s="59"/>
      <c r="V43" s="2"/>
      <c r="W43" s="2"/>
      <c r="X43" s="2"/>
      <c r="Y43" s="2"/>
    </row>
    <row r="44" spans="1:30" ht="33.75" customHeight="1" x14ac:dyDescent="0.25">
      <c r="A44" s="87" t="s">
        <v>46</v>
      </c>
      <c r="B44" s="75">
        <f>B48*$J$44/1000</f>
        <v>15.417999999999999</v>
      </c>
      <c r="C44" s="75">
        <f t="shared" ref="C44:G44" si="29">C48*$J$44/1000</f>
        <v>17.315999999999999</v>
      </c>
      <c r="D44" s="75">
        <f t="shared" si="29"/>
        <v>24.154</v>
      </c>
      <c r="E44" s="75">
        <f t="shared" si="29"/>
        <v>21.242000000000001</v>
      </c>
      <c r="F44" s="75">
        <f t="shared" si="29"/>
        <v>13.858000000000001</v>
      </c>
      <c r="G44" s="75">
        <f t="shared" si="29"/>
        <v>3.9780000000000002</v>
      </c>
      <c r="H44" s="97">
        <f t="shared" si="27"/>
        <v>95.965999999999994</v>
      </c>
      <c r="I44" s="116">
        <v>27</v>
      </c>
      <c r="J44" s="115">
        <v>26</v>
      </c>
      <c r="K44" s="87" t="s">
        <v>46</v>
      </c>
      <c r="L44" s="75">
        <f>L48*$R$44/1000</f>
        <v>27.183</v>
      </c>
      <c r="M44" s="75">
        <f>M48*$R$44/1000</f>
        <v>27.183</v>
      </c>
      <c r="N44" s="75">
        <f>N48*$R$44/1000</f>
        <v>27.183</v>
      </c>
      <c r="O44" s="75">
        <f>O48*$R$44/1000</f>
        <v>27.183</v>
      </c>
      <c r="P44" s="75">
        <f>P48*$R$44/1000</f>
        <v>27.183</v>
      </c>
      <c r="Q44" s="97">
        <f t="shared" si="28"/>
        <v>135.91499999999999</v>
      </c>
      <c r="R44" s="2">
        <v>41</v>
      </c>
      <c r="S44" s="60"/>
      <c r="T44" s="59"/>
      <c r="U44" s="59"/>
      <c r="V44" s="2"/>
      <c r="W44" s="2"/>
      <c r="X44" s="2"/>
      <c r="Y44" s="2"/>
    </row>
    <row r="45" spans="1:30" ht="33.75" customHeight="1" x14ac:dyDescent="0.25">
      <c r="A45" s="87" t="s">
        <v>34</v>
      </c>
      <c r="B45" s="75">
        <f>B48*$J$45/1000</f>
        <v>16.010999999999999</v>
      </c>
      <c r="C45" s="75">
        <f t="shared" ref="C45:G45" si="30">C48*$J$45/1000</f>
        <v>17.981999999999999</v>
      </c>
      <c r="D45" s="75">
        <f t="shared" si="30"/>
        <v>25.082999999999998</v>
      </c>
      <c r="E45" s="75">
        <f t="shared" si="30"/>
        <v>22.059000000000001</v>
      </c>
      <c r="F45" s="75">
        <f t="shared" si="30"/>
        <v>14.391</v>
      </c>
      <c r="G45" s="75">
        <f t="shared" si="30"/>
        <v>4.1310000000000002</v>
      </c>
      <c r="H45" s="97">
        <f t="shared" si="27"/>
        <v>99.656999999999996</v>
      </c>
      <c r="I45" s="116">
        <v>28</v>
      </c>
      <c r="J45" s="115">
        <v>27</v>
      </c>
      <c r="K45" s="87" t="s">
        <v>34</v>
      </c>
      <c r="L45" s="75">
        <f>L48*$R$45/1000</f>
        <v>29.835000000000001</v>
      </c>
      <c r="M45" s="75">
        <f>M48*$R$45/1000</f>
        <v>29.835000000000001</v>
      </c>
      <c r="N45" s="75">
        <f>N48*$R$45/1000</f>
        <v>29.835000000000001</v>
      </c>
      <c r="O45" s="75">
        <f>O48*$R$45/1000</f>
        <v>29.835000000000001</v>
      </c>
      <c r="P45" s="75">
        <f>P48*$R$45/1000</f>
        <v>29.835000000000001</v>
      </c>
      <c r="Q45" s="97">
        <f t="shared" si="28"/>
        <v>149.17500000000001</v>
      </c>
      <c r="R45" s="2">
        <v>45</v>
      </c>
      <c r="S45" s="60"/>
      <c r="T45" s="59"/>
      <c r="U45" s="59"/>
      <c r="V45" s="59"/>
      <c r="W45" s="59"/>
      <c r="X45" s="2"/>
      <c r="Y45" s="2"/>
      <c r="Z45" s="2"/>
      <c r="AA45" s="2"/>
    </row>
    <row r="46" spans="1:30" ht="33.75" customHeight="1" x14ac:dyDescent="0.25">
      <c r="A46" s="88" t="s">
        <v>10</v>
      </c>
      <c r="B46" s="77">
        <f t="shared" ref="B46:G46" si="31">SUM(B39:B45)</f>
        <v>90.353499999999997</v>
      </c>
      <c r="C46" s="28">
        <f t="shared" si="31"/>
        <v>96.010999999999996</v>
      </c>
      <c r="D46" s="28">
        <f t="shared" si="31"/>
        <v>116.39349999999999</v>
      </c>
      <c r="E46" s="28">
        <f t="shared" si="31"/>
        <v>107.69199999999999</v>
      </c>
      <c r="F46" s="28">
        <f t="shared" si="31"/>
        <v>89.430500000000009</v>
      </c>
      <c r="G46" s="28">
        <f t="shared" si="31"/>
        <v>50.596500000000006</v>
      </c>
      <c r="H46" s="97">
        <f t="shared" si="27"/>
        <v>550.47699999999998</v>
      </c>
      <c r="I46" s="60"/>
      <c r="K46" s="73" t="s">
        <v>10</v>
      </c>
      <c r="L46" s="77">
        <f>SUM(L39:L45)</f>
        <v>137.53</v>
      </c>
      <c r="M46" s="28">
        <f>SUM(M39:M45)</f>
        <v>137.53</v>
      </c>
      <c r="N46" s="28">
        <f>SUM(N39:N45)</f>
        <v>137.53</v>
      </c>
      <c r="O46" s="28">
        <f>SUM(O39:O45)</f>
        <v>137.53</v>
      </c>
      <c r="P46" s="28">
        <f>SUM(P39:P45)</f>
        <v>137.53</v>
      </c>
      <c r="Q46" s="97">
        <f t="shared" si="28"/>
        <v>687.65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89" t="s">
        <v>12</v>
      </c>
      <c r="B47" s="78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21</v>
      </c>
      <c r="H47" s="98">
        <f>+((H46/H48)/7)*1000</f>
        <v>21.305763052986027</v>
      </c>
      <c r="I47" s="60"/>
      <c r="K47" s="129" t="s">
        <v>12</v>
      </c>
      <c r="L47" s="78">
        <v>30</v>
      </c>
      <c r="M47" s="31">
        <v>30</v>
      </c>
      <c r="N47" s="31">
        <v>30</v>
      </c>
      <c r="O47" s="31">
        <v>30</v>
      </c>
      <c r="P47" s="31">
        <v>30</v>
      </c>
      <c r="Q47" s="98">
        <f>+((Q46/Q48)/7)*1000</f>
        <v>29.633699633699635</v>
      </c>
      <c r="R47" s="61"/>
      <c r="S47" s="61"/>
    </row>
    <row r="48" spans="1:30" ht="33.75" customHeight="1" x14ac:dyDescent="0.25">
      <c r="A48" s="90" t="s">
        <v>13</v>
      </c>
      <c r="B48" s="79">
        <v>593</v>
      </c>
      <c r="C48" s="35">
        <v>666</v>
      </c>
      <c r="D48" s="35">
        <v>929</v>
      </c>
      <c r="E48" s="35">
        <v>817</v>
      </c>
      <c r="F48" s="35">
        <v>533</v>
      </c>
      <c r="G48" s="35">
        <v>153</v>
      </c>
      <c r="H48" s="99">
        <f>SUM(B48:G48)</f>
        <v>3691</v>
      </c>
      <c r="I48" s="60"/>
      <c r="J48" s="62"/>
      <c r="K48" s="90" t="s">
        <v>13</v>
      </c>
      <c r="L48" s="102">
        <v>663</v>
      </c>
      <c r="M48" s="102">
        <v>663</v>
      </c>
      <c r="N48" s="102">
        <v>663</v>
      </c>
      <c r="O48" s="102">
        <v>663</v>
      </c>
      <c r="P48" s="102">
        <v>663</v>
      </c>
      <c r="Q48" s="106">
        <f>SUM(L48:P48)</f>
        <v>3315</v>
      </c>
      <c r="R48" s="63"/>
      <c r="S48" s="63"/>
    </row>
    <row r="49" spans="1:30" ht="33.75" customHeight="1" x14ac:dyDescent="0.25">
      <c r="A49" s="91" t="s">
        <v>14</v>
      </c>
      <c r="B49" s="80">
        <f t="shared" ref="B49:G49" si="32">(B48*B47)/1000</f>
        <v>13.045999999999999</v>
      </c>
      <c r="C49" s="39">
        <f t="shared" si="32"/>
        <v>14.651999999999999</v>
      </c>
      <c r="D49" s="39">
        <f t="shared" si="32"/>
        <v>20.437999999999999</v>
      </c>
      <c r="E49" s="39">
        <f t="shared" si="32"/>
        <v>17.974</v>
      </c>
      <c r="F49" s="39">
        <f t="shared" si="32"/>
        <v>11.726000000000001</v>
      </c>
      <c r="G49" s="39">
        <f t="shared" si="32"/>
        <v>3.2130000000000001</v>
      </c>
      <c r="H49" s="100">
        <f>((H46*1000)/H48)/7</f>
        <v>21.30576305298603</v>
      </c>
      <c r="I49" s="60"/>
      <c r="K49" s="91" t="s">
        <v>14</v>
      </c>
      <c r="L49" s="80">
        <f>(L48*L47)/1000</f>
        <v>19.89</v>
      </c>
      <c r="M49" s="39">
        <f>(M48*M47)/1000</f>
        <v>19.89</v>
      </c>
      <c r="N49" s="39">
        <f>(N48*N47)/1000</f>
        <v>19.89</v>
      </c>
      <c r="O49" s="39">
        <f>(O48*O47)/1000</f>
        <v>19.89</v>
      </c>
      <c r="P49" s="39">
        <f>(P48*P47)/1000</f>
        <v>19.89</v>
      </c>
      <c r="Q49" s="107">
        <f>((Q46*1000)/Q48)/7</f>
        <v>29.633699633699631</v>
      </c>
      <c r="R49" s="63"/>
      <c r="S49" s="63"/>
    </row>
    <row r="50" spans="1:30" ht="33.75" customHeight="1" x14ac:dyDescent="0.25">
      <c r="A50" s="92" t="s">
        <v>15</v>
      </c>
      <c r="B50" s="81">
        <f t="shared" ref="B50:G50" si="33">((B48*B47)*7)/1000</f>
        <v>91.322000000000003</v>
      </c>
      <c r="C50" s="43">
        <f t="shared" si="33"/>
        <v>102.56399999999999</v>
      </c>
      <c r="D50" s="43">
        <f t="shared" si="33"/>
        <v>143.066</v>
      </c>
      <c r="E50" s="43">
        <f t="shared" si="33"/>
        <v>125.818</v>
      </c>
      <c r="F50" s="43">
        <f t="shared" si="33"/>
        <v>82.081999999999994</v>
      </c>
      <c r="G50" s="43">
        <f t="shared" si="33"/>
        <v>22.491</v>
      </c>
      <c r="H50" s="83"/>
      <c r="I50" s="60"/>
      <c r="K50" s="92" t="s">
        <v>15</v>
      </c>
      <c r="L50" s="81">
        <f>((L48*L47)*7)/1000</f>
        <v>139.22999999999999</v>
      </c>
      <c r="M50" s="43">
        <f>((M48*M47)*7)/1000</f>
        <v>139.22999999999999</v>
      </c>
      <c r="N50" s="43">
        <f>((N48*N47)*7)/1000</f>
        <v>139.22999999999999</v>
      </c>
      <c r="O50" s="43">
        <f>((O48*O47)*7)/1000</f>
        <v>139.22999999999999</v>
      </c>
      <c r="P50" s="43">
        <f>((P48*P47)*7)/1000</f>
        <v>139.22999999999999</v>
      </c>
      <c r="Q50" s="108"/>
    </row>
    <row r="51" spans="1:30" ht="33.75" customHeight="1" thickBot="1" x14ac:dyDescent="0.3">
      <c r="A51" s="93" t="s">
        <v>16</v>
      </c>
      <c r="B51" s="82">
        <f t="shared" ref="B51:G51" si="34">+(B46/B48)/7*1000</f>
        <v>21.766682727053723</v>
      </c>
      <c r="C51" s="48">
        <f t="shared" si="34"/>
        <v>20.594380094380092</v>
      </c>
      <c r="D51" s="48">
        <f t="shared" si="34"/>
        <v>17.898431493157005</v>
      </c>
      <c r="E51" s="48">
        <f t="shared" si="34"/>
        <v>18.830564784053152</v>
      </c>
      <c r="F51" s="48">
        <f t="shared" si="34"/>
        <v>23.969579201286525</v>
      </c>
      <c r="G51" s="48">
        <f t="shared" si="34"/>
        <v>47.242296918767515</v>
      </c>
      <c r="H51" s="101"/>
      <c r="I51" s="60"/>
      <c r="J51" s="51"/>
      <c r="K51" s="93" t="s">
        <v>16</v>
      </c>
      <c r="L51" s="82">
        <f>+(L46/L48)/7*1000</f>
        <v>29.633699633699635</v>
      </c>
      <c r="M51" s="48">
        <f>+(M46/M48)/7*1000</f>
        <v>29.633699633699635</v>
      </c>
      <c r="N51" s="48">
        <f>+(N46/N48)/7*1000</f>
        <v>29.633699633699635</v>
      </c>
      <c r="O51" s="48">
        <f>+(O46/O48)/7*1000</f>
        <v>29.633699633699635</v>
      </c>
      <c r="P51" s="48">
        <f>+(P46/P48)/7*1000</f>
        <v>29.633699633699635</v>
      </c>
      <c r="Q51" s="49"/>
      <c r="R51" s="52"/>
      <c r="S51" s="52"/>
    </row>
    <row r="52" spans="1:30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30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30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/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2" t="s">
        <v>21</v>
      </c>
      <c r="B55" s="622" t="s">
        <v>8</v>
      </c>
      <c r="C55" s="622"/>
      <c r="D55" s="622"/>
      <c r="E55" s="622"/>
      <c r="F55" s="623"/>
      <c r="G55" s="109"/>
      <c r="H55" s="67"/>
      <c r="I55" s="67"/>
      <c r="J55" s="68"/>
      <c r="K55" s="68"/>
      <c r="T55" s="53"/>
      <c r="U55" s="53"/>
      <c r="V55" s="53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5" t="s">
        <v>20</v>
      </c>
      <c r="B56" s="94"/>
      <c r="C56" s="15"/>
      <c r="D56" s="15"/>
      <c r="E56" s="15"/>
      <c r="F56" s="15"/>
      <c r="G56" s="96" t="s">
        <v>10</v>
      </c>
      <c r="I56" s="55"/>
      <c r="J56" s="55"/>
      <c r="K56" s="55"/>
      <c r="L56" s="55"/>
      <c r="M56" s="69"/>
      <c r="N56" s="69"/>
      <c r="O56" s="69"/>
      <c r="P56" s="55"/>
      <c r="Q56" s="55"/>
      <c r="R56" s="70"/>
      <c r="S56" s="70"/>
      <c r="T56" s="70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5" t="s">
        <v>11</v>
      </c>
      <c r="B57" s="94">
        <v>1</v>
      </c>
      <c r="C57" s="57">
        <v>2</v>
      </c>
      <c r="D57" s="57">
        <v>3</v>
      </c>
      <c r="E57" s="57">
        <v>4</v>
      </c>
      <c r="F57" s="57">
        <v>5</v>
      </c>
      <c r="G57" s="96"/>
      <c r="H57" s="55"/>
      <c r="I57" s="55"/>
      <c r="J57" s="55"/>
      <c r="K57" s="55"/>
      <c r="L57" s="55"/>
      <c r="M57" s="69"/>
      <c r="N57" s="69"/>
      <c r="O57" s="69"/>
      <c r="P57" s="55"/>
      <c r="Q57" s="55"/>
      <c r="R57" s="70"/>
      <c r="S57" s="70"/>
      <c r="T57" s="70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7" t="s">
        <v>35</v>
      </c>
      <c r="B58" s="75">
        <v>10.199999999999999</v>
      </c>
      <c r="C58" s="75">
        <v>10.199999999999999</v>
      </c>
      <c r="D58" s="75">
        <v>10.199999999999999</v>
      </c>
      <c r="E58" s="75">
        <v>10.199999999999999</v>
      </c>
      <c r="F58" s="75">
        <v>10.199999999999999</v>
      </c>
      <c r="G58" s="97">
        <f t="shared" ref="G58:G65" si="35">SUM(B58:F58)</f>
        <v>51</v>
      </c>
      <c r="H58" s="71"/>
      <c r="I58" s="2">
        <v>15</v>
      </c>
      <c r="J58" s="55"/>
      <c r="K58" s="55"/>
      <c r="L58" s="55"/>
      <c r="M58" s="69"/>
      <c r="N58" s="69"/>
      <c r="O58" s="69"/>
      <c r="P58" s="55"/>
      <c r="Q58" s="55"/>
      <c r="R58" s="70"/>
      <c r="S58" s="70"/>
      <c r="T58" s="70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88" t="s">
        <v>36</v>
      </c>
      <c r="B59" s="75">
        <v>12.24</v>
      </c>
      <c r="C59" s="75">
        <v>12.24</v>
      </c>
      <c r="D59" s="75">
        <v>12.24</v>
      </c>
      <c r="E59" s="75">
        <v>12.24</v>
      </c>
      <c r="F59" s="75">
        <v>12.24</v>
      </c>
      <c r="G59" s="97">
        <f t="shared" si="35"/>
        <v>61.2</v>
      </c>
      <c r="H59" s="71"/>
      <c r="I59" s="2">
        <v>18</v>
      </c>
      <c r="J59" s="55"/>
      <c r="K59" s="55"/>
      <c r="L59" s="55"/>
      <c r="M59" s="69"/>
      <c r="N59" s="69"/>
      <c r="O59" s="69"/>
      <c r="P59" s="55"/>
      <c r="Q59" s="55"/>
      <c r="R59" s="70"/>
      <c r="S59" s="70"/>
      <c r="T59" s="70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7" t="s">
        <v>37</v>
      </c>
      <c r="B60" s="76">
        <v>15.64</v>
      </c>
      <c r="C60" s="24">
        <v>15.64</v>
      </c>
      <c r="D60" s="24">
        <v>15.64</v>
      </c>
      <c r="E60" s="24">
        <v>15.64</v>
      </c>
      <c r="F60" s="24">
        <v>15.64</v>
      </c>
      <c r="G60" s="97">
        <f t="shared" si="35"/>
        <v>78.2</v>
      </c>
      <c r="H60" s="71"/>
      <c r="I60" s="2">
        <v>23</v>
      </c>
      <c r="J60" s="55"/>
      <c r="K60" s="55"/>
      <c r="L60" s="55"/>
      <c r="M60" s="69"/>
      <c r="N60" s="69"/>
      <c r="O60" s="69"/>
      <c r="P60" s="55"/>
      <c r="Q60" s="55"/>
      <c r="R60" s="70"/>
      <c r="S60" s="70"/>
      <c r="T60" s="70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87" t="s">
        <v>38</v>
      </c>
      <c r="B61" s="75">
        <f>B67*$I$61/1000</f>
        <v>17.808</v>
      </c>
      <c r="C61" s="75">
        <f>C67*$I$61/1000</f>
        <v>17.808</v>
      </c>
      <c r="D61" s="75">
        <f>D67*$I$61/1000</f>
        <v>17.78</v>
      </c>
      <c r="E61" s="75">
        <f>E67*$I$61/1000</f>
        <v>17.78</v>
      </c>
      <c r="F61" s="75">
        <f>F67*$I$61/1000</f>
        <v>17.78</v>
      </c>
      <c r="G61" s="97">
        <f t="shared" si="35"/>
        <v>88.956000000000003</v>
      </c>
      <c r="H61" s="71"/>
      <c r="I61" s="2">
        <v>28</v>
      </c>
      <c r="J61" s="55"/>
      <c r="K61" s="55"/>
      <c r="L61" s="55"/>
      <c r="M61" s="69"/>
      <c r="N61" s="69"/>
      <c r="O61" s="69"/>
      <c r="P61" s="55"/>
      <c r="Q61" s="55"/>
      <c r="R61" s="70"/>
      <c r="S61" s="70"/>
      <c r="T61" s="70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8" t="s">
        <v>33</v>
      </c>
      <c r="B62" s="75">
        <f>B67*$I$62/1000</f>
        <v>21.623999999999999</v>
      </c>
      <c r="C62" s="75">
        <f>C67*$I$62/1000</f>
        <v>21.623999999999999</v>
      </c>
      <c r="D62" s="75">
        <f>D67*$I$62/1000</f>
        <v>21.59</v>
      </c>
      <c r="E62" s="75">
        <f>E67*$I$62/1000</f>
        <v>21.59</v>
      </c>
      <c r="F62" s="75">
        <f>F67*$I$62/1000</f>
        <v>21.59</v>
      </c>
      <c r="G62" s="97">
        <f t="shared" si="35"/>
        <v>108.018</v>
      </c>
      <c r="H62" s="71"/>
      <c r="I62" s="2">
        <v>34</v>
      </c>
      <c r="J62" s="55"/>
      <c r="K62" s="55"/>
      <c r="L62" s="55"/>
      <c r="M62" s="69"/>
      <c r="N62" s="69"/>
      <c r="O62" s="69"/>
      <c r="P62" s="55"/>
      <c r="Q62" s="55"/>
      <c r="R62" s="70"/>
      <c r="S62" s="70"/>
      <c r="T62" s="70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87" t="s">
        <v>46</v>
      </c>
      <c r="B63" s="75">
        <f>B67*$I$63/1000</f>
        <v>25.44</v>
      </c>
      <c r="C63" s="75">
        <f>C67*$I$63/1000</f>
        <v>25.44</v>
      </c>
      <c r="D63" s="75">
        <f>D67*$I$63/1000</f>
        <v>25.4</v>
      </c>
      <c r="E63" s="75">
        <f>E67*$I$63/1000</f>
        <v>25.4</v>
      </c>
      <c r="F63" s="75">
        <f>F67*$I$63/1000</f>
        <v>25.4</v>
      </c>
      <c r="G63" s="97">
        <f t="shared" si="35"/>
        <v>127.08000000000001</v>
      </c>
      <c r="H63" s="71"/>
      <c r="I63" s="2">
        <v>40</v>
      </c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3"/>
      <c r="V63" s="3"/>
      <c r="Y63" s="2"/>
      <c r="Z63" s="2"/>
      <c r="AA63" s="2"/>
      <c r="AB63" s="2"/>
    </row>
    <row r="64" spans="1:30" ht="33.75" customHeight="1" x14ac:dyDescent="0.25">
      <c r="A64" s="87" t="s">
        <v>34</v>
      </c>
      <c r="B64" s="75">
        <f>B67*$I$64/1000</f>
        <v>28.62</v>
      </c>
      <c r="C64" s="75">
        <f>C67*$I$64/1000</f>
        <v>28.62</v>
      </c>
      <c r="D64" s="75">
        <f>D67*$I$64/1000</f>
        <v>28.574999999999999</v>
      </c>
      <c r="E64" s="75">
        <f>E67*$I$64/1000</f>
        <v>28.574999999999999</v>
      </c>
      <c r="F64" s="75">
        <f>F67*$I$64/1000</f>
        <v>28.574999999999999</v>
      </c>
      <c r="G64" s="97">
        <f t="shared" si="35"/>
        <v>142.965</v>
      </c>
      <c r="H64" s="71"/>
      <c r="I64" s="2">
        <v>45</v>
      </c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3"/>
      <c r="V64" s="3"/>
      <c r="Y64" s="2"/>
      <c r="Z64" s="2"/>
      <c r="AA64" s="2"/>
      <c r="AB64" s="2"/>
    </row>
    <row r="65" spans="1:28" ht="33.75" customHeight="1" x14ac:dyDescent="0.25">
      <c r="A65" s="113" t="s">
        <v>10</v>
      </c>
      <c r="B65" s="77">
        <f>SUM(B58:B64)</f>
        <v>131.572</v>
      </c>
      <c r="C65" s="28">
        <f>SUM(C58:C64)</f>
        <v>131.572</v>
      </c>
      <c r="D65" s="28">
        <f>SUM(D58:D64)</f>
        <v>131.42499999999998</v>
      </c>
      <c r="E65" s="28">
        <f>SUM(E58:E64)</f>
        <v>131.42499999999998</v>
      </c>
      <c r="F65" s="28">
        <f>SUM(F58:F64)</f>
        <v>131.42499999999998</v>
      </c>
      <c r="G65" s="97">
        <f t="shared" si="35"/>
        <v>657.41899999999987</v>
      </c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89" t="s">
        <v>12</v>
      </c>
      <c r="B66" s="78">
        <v>30</v>
      </c>
      <c r="C66" s="31">
        <v>30</v>
      </c>
      <c r="D66" s="31">
        <v>30</v>
      </c>
      <c r="E66" s="31">
        <v>30</v>
      </c>
      <c r="F66" s="31">
        <v>30</v>
      </c>
      <c r="G66" s="98">
        <f>+((G65/G67)/7)*1000</f>
        <v>29.561536040289578</v>
      </c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0" t="s">
        <v>13</v>
      </c>
      <c r="B67" s="102">
        <v>636</v>
      </c>
      <c r="C67" s="102">
        <v>636</v>
      </c>
      <c r="D67" s="102">
        <v>635</v>
      </c>
      <c r="E67" s="102">
        <v>635</v>
      </c>
      <c r="F67" s="102">
        <v>635</v>
      </c>
      <c r="G67" s="106">
        <f>SUM(B67:F67)</f>
        <v>3177</v>
      </c>
      <c r="I67" s="72"/>
      <c r="M67" s="3"/>
      <c r="N67" s="3"/>
      <c r="O67" s="3"/>
      <c r="P67" s="3"/>
      <c r="Q67" s="3"/>
    </row>
    <row r="68" spans="1:28" ht="33.75" customHeight="1" x14ac:dyDescent="0.25">
      <c r="A68" s="91" t="s">
        <v>14</v>
      </c>
      <c r="B68" s="80">
        <f>(B67*B66)/1000</f>
        <v>19.079999999999998</v>
      </c>
      <c r="C68" s="39">
        <f>(C67*C66)/1000</f>
        <v>19.079999999999998</v>
      </c>
      <c r="D68" s="39">
        <f>(D67*D66)/1000</f>
        <v>19.05</v>
      </c>
      <c r="E68" s="39">
        <f>(E67*E66)/1000</f>
        <v>19.05</v>
      </c>
      <c r="F68" s="39">
        <f>(F67*F66)/1000</f>
        <v>19.05</v>
      </c>
      <c r="G68" s="110">
        <f>((G65*1000)/G67)/7</f>
        <v>29.561536040289578</v>
      </c>
      <c r="M68" s="3"/>
      <c r="N68" s="3"/>
      <c r="O68" s="3"/>
      <c r="P68" s="3"/>
      <c r="Q68" s="3"/>
    </row>
    <row r="69" spans="1:28" ht="33.75" customHeight="1" x14ac:dyDescent="0.25">
      <c r="A69" s="92" t="s">
        <v>15</v>
      </c>
      <c r="B69" s="81">
        <f>((B67*B66)*7)/1000</f>
        <v>133.56</v>
      </c>
      <c r="C69" s="43">
        <f>((C67*C66)*7)/1000</f>
        <v>133.56</v>
      </c>
      <c r="D69" s="43">
        <f>((D67*D66)*7)/1000</f>
        <v>133.35</v>
      </c>
      <c r="E69" s="43">
        <f>((E67*E66)*7)/1000</f>
        <v>133.35</v>
      </c>
      <c r="F69" s="43">
        <f>((F67*F66)*7)/1000</f>
        <v>133.35</v>
      </c>
      <c r="G69" s="83"/>
      <c r="H69" s="51"/>
      <c r="Q69" s="3"/>
    </row>
    <row r="70" spans="1:28" ht="33.75" customHeight="1" thickBot="1" x14ac:dyDescent="0.3">
      <c r="A70" s="93" t="s">
        <v>16</v>
      </c>
      <c r="B70" s="82">
        <f>+(B65/B67)/7*1000</f>
        <v>29.553459119496857</v>
      </c>
      <c r="C70" s="48">
        <f>+(C65/C67)/7*1000</f>
        <v>29.553459119496857</v>
      </c>
      <c r="D70" s="48">
        <f>+(D65/D67)/7*1000</f>
        <v>29.566929133858267</v>
      </c>
      <c r="E70" s="48">
        <f>+(E65/E67)/7*1000</f>
        <v>29.566929133858267</v>
      </c>
      <c r="F70" s="48">
        <f>+(F65/F67)/7*1000</f>
        <v>29.566929133858267</v>
      </c>
      <c r="G70" s="111"/>
      <c r="Q70" s="3"/>
    </row>
    <row r="71" spans="1:28" ht="33.75" customHeight="1" x14ac:dyDescent="0.25"/>
    <row r="72" spans="1:28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28" ht="33.75" customHeight="1" x14ac:dyDescent="0.25"/>
    <row r="74" spans="1:28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28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28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28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28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28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36:G36"/>
    <mergeCell ref="B15:K15"/>
    <mergeCell ref="L15:S15"/>
    <mergeCell ref="B55:F55"/>
    <mergeCell ref="J54:K54"/>
    <mergeCell ref="L36:P36"/>
    <mergeCell ref="A3:C3"/>
    <mergeCell ref="E9:G9"/>
    <mergeCell ref="I37:J3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B48" sqref="B48:G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130"/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2"/>
      <c r="Z3" s="2"/>
      <c r="AA3" s="2"/>
      <c r="AB3" s="2"/>
      <c r="AC3" s="2"/>
      <c r="AD3" s="13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0" t="s">
        <v>1</v>
      </c>
      <c r="B9" s="130"/>
      <c r="C9" s="130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0"/>
      <c r="B10" s="130"/>
      <c r="C10" s="13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0" t="s">
        <v>4</v>
      </c>
      <c r="B11" s="130"/>
      <c r="C11" s="130"/>
      <c r="D11" s="1"/>
      <c r="E11" s="131">
        <v>2</v>
      </c>
      <c r="F11" s="1"/>
      <c r="G11" s="1"/>
      <c r="H11" s="1"/>
      <c r="I11" s="1"/>
      <c r="J11" s="1"/>
      <c r="K11" s="628" t="s">
        <v>47</v>
      </c>
      <c r="L11" s="628"/>
      <c r="M11" s="132"/>
      <c r="N11" s="13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0"/>
      <c r="B12" s="130"/>
      <c r="C12" s="130"/>
      <c r="D12" s="1"/>
      <c r="E12" s="5"/>
      <c r="F12" s="1"/>
      <c r="G12" s="1"/>
      <c r="H12" s="1"/>
      <c r="I12" s="1"/>
      <c r="J12" s="1"/>
      <c r="K12" s="132"/>
      <c r="L12" s="132"/>
      <c r="M12" s="132"/>
      <c r="N12" s="13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0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"/>
      <c r="X13" s="1"/>
      <c r="Y13" s="1"/>
    </row>
    <row r="14" spans="1:30" s="3" customFormat="1" ht="27" thickBot="1" x14ac:dyDescent="0.3">
      <c r="A14" s="13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19" t="s">
        <v>7</v>
      </c>
      <c r="B15" s="630" t="s">
        <v>18</v>
      </c>
      <c r="C15" s="631"/>
      <c r="D15" s="631"/>
      <c r="E15" s="631"/>
      <c r="F15" s="631"/>
      <c r="G15" s="631"/>
      <c r="H15" s="631"/>
      <c r="I15" s="631"/>
      <c r="J15" s="632"/>
      <c r="K15" s="633" t="s">
        <v>8</v>
      </c>
      <c r="L15" s="634"/>
      <c r="M15" s="634"/>
      <c r="N15" s="634"/>
      <c r="O15" s="634"/>
      <c r="P15" s="634"/>
      <c r="Q15" s="634"/>
      <c r="R15" s="635"/>
      <c r="S15" s="12"/>
    </row>
    <row r="16" spans="1:30" ht="39.950000000000003" customHeight="1" x14ac:dyDescent="0.25">
      <c r="A16" s="120" t="s">
        <v>9</v>
      </c>
      <c r="B16" s="16"/>
      <c r="C16" s="15"/>
      <c r="D16" s="21"/>
      <c r="E16" s="15"/>
      <c r="F16" s="15"/>
      <c r="G16" s="15"/>
      <c r="H16" s="21"/>
      <c r="I16" s="15"/>
      <c r="J16" s="21"/>
      <c r="K16" s="16"/>
      <c r="L16" s="15"/>
      <c r="M16" s="15"/>
      <c r="N16" s="15"/>
      <c r="O16" s="15"/>
      <c r="P16" s="15"/>
      <c r="Q16" s="15"/>
      <c r="R16" s="17"/>
      <c r="S16" s="18" t="s">
        <v>10</v>
      </c>
      <c r="U16" s="20"/>
      <c r="V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14">
        <v>3</v>
      </c>
      <c r="L17" s="21">
        <v>4</v>
      </c>
      <c r="M17" s="21">
        <v>5</v>
      </c>
      <c r="N17" s="21">
        <v>1</v>
      </c>
      <c r="O17" s="21">
        <v>2</v>
      </c>
      <c r="P17" s="21">
        <v>3</v>
      </c>
      <c r="Q17" s="21">
        <v>4</v>
      </c>
      <c r="R17" s="22">
        <v>5</v>
      </c>
      <c r="S17" s="18"/>
      <c r="U17" s="2"/>
      <c r="V17" s="20"/>
    </row>
    <row r="18" spans="1:30" ht="39.950000000000003" customHeight="1" x14ac:dyDescent="0.25">
      <c r="A18" s="122" t="s">
        <v>35</v>
      </c>
      <c r="B18" s="23">
        <v>24.22</v>
      </c>
      <c r="C18" s="24">
        <v>23.184000000000001</v>
      </c>
      <c r="D18" s="24">
        <v>23.212</v>
      </c>
      <c r="E18" s="24">
        <v>19.431999999999999</v>
      </c>
      <c r="F18" s="24">
        <v>19.404</v>
      </c>
      <c r="G18" s="24">
        <v>16.100000000000001</v>
      </c>
      <c r="H18" s="24">
        <v>16.100000000000001</v>
      </c>
      <c r="I18" s="24">
        <v>26.068000000000001</v>
      </c>
      <c r="J18" s="24">
        <v>20.608000000000001</v>
      </c>
      <c r="K18" s="23">
        <v>12.6</v>
      </c>
      <c r="L18" s="24">
        <v>24.248000000000001</v>
      </c>
      <c r="M18" s="24">
        <v>17.332000000000001</v>
      </c>
      <c r="N18" s="24">
        <v>17.332000000000001</v>
      </c>
      <c r="O18" s="24">
        <v>16.38</v>
      </c>
      <c r="P18" s="24">
        <v>16.38</v>
      </c>
      <c r="Q18" s="24">
        <v>24.164000000000001</v>
      </c>
      <c r="R18" s="25">
        <v>15.736000000000001</v>
      </c>
      <c r="S18" s="26">
        <f t="shared" ref="S18:S25" si="0">SUM(B18:R18)</f>
        <v>332.49999999999994</v>
      </c>
      <c r="U18" s="2">
        <v>14</v>
      </c>
      <c r="V18" s="20"/>
    </row>
    <row r="19" spans="1:30" ht="39.950000000000003" customHeight="1" x14ac:dyDescent="0.25">
      <c r="A19" s="123" t="s">
        <v>36</v>
      </c>
      <c r="B19" s="23">
        <v>25.458416666666665</v>
      </c>
      <c r="C19" s="24">
        <v>24.150000000000002</v>
      </c>
      <c r="D19" s="24">
        <v>24.179166666666671</v>
      </c>
      <c r="E19" s="24">
        <v>19.027166666666666</v>
      </c>
      <c r="F19" s="24">
        <v>19.338666666666668</v>
      </c>
      <c r="G19" s="24">
        <v>15.732500000000002</v>
      </c>
      <c r="H19" s="24">
        <v>15.764583333333334</v>
      </c>
      <c r="I19" s="24">
        <v>24.950333333333333</v>
      </c>
      <c r="J19" s="24">
        <v>19.623333333333335</v>
      </c>
      <c r="K19" s="23">
        <v>13.0235</v>
      </c>
      <c r="L19" s="24">
        <v>24.653416666666669</v>
      </c>
      <c r="M19" s="24">
        <v>17.299333333333333</v>
      </c>
      <c r="N19" s="24">
        <v>17.168666666666667</v>
      </c>
      <c r="O19" s="24">
        <v>15.974583333333335</v>
      </c>
      <c r="P19" s="24">
        <v>15.5715</v>
      </c>
      <c r="Q19" s="24">
        <v>23.660583333333335</v>
      </c>
      <c r="R19" s="25">
        <v>15.017333333333333</v>
      </c>
      <c r="S19" s="26">
        <f t="shared" si="0"/>
        <v>330.59308333333342</v>
      </c>
      <c r="U19" s="2">
        <v>16</v>
      </c>
      <c r="V19" s="20"/>
    </row>
    <row r="20" spans="1:30" ht="39.75" customHeight="1" x14ac:dyDescent="0.25">
      <c r="A20" s="122" t="s">
        <v>37</v>
      </c>
      <c r="B20" s="23">
        <v>25.458416666666665</v>
      </c>
      <c r="C20" s="24">
        <v>24.150000000000002</v>
      </c>
      <c r="D20" s="24">
        <v>24.179166666666671</v>
      </c>
      <c r="E20" s="24">
        <v>19.027166666666666</v>
      </c>
      <c r="F20" s="24">
        <v>19.338666666666668</v>
      </c>
      <c r="G20" s="24">
        <v>15.732500000000002</v>
      </c>
      <c r="H20" s="24">
        <v>15.764583333333334</v>
      </c>
      <c r="I20" s="24">
        <v>24.950333333333333</v>
      </c>
      <c r="J20" s="24">
        <v>19.623333333333335</v>
      </c>
      <c r="K20" s="23">
        <v>13.0235</v>
      </c>
      <c r="L20" s="24">
        <v>24.653416666666669</v>
      </c>
      <c r="M20" s="24">
        <v>17.299333333333333</v>
      </c>
      <c r="N20" s="24">
        <v>17.168666666666667</v>
      </c>
      <c r="O20" s="24">
        <v>15.974583333333335</v>
      </c>
      <c r="P20" s="24">
        <v>15.5715</v>
      </c>
      <c r="Q20" s="24">
        <v>23.660583333333335</v>
      </c>
      <c r="R20" s="25">
        <v>15.017333333333333</v>
      </c>
      <c r="S20" s="26">
        <f t="shared" si="0"/>
        <v>330.59308333333342</v>
      </c>
      <c r="U20" s="2">
        <v>20</v>
      </c>
      <c r="V20" s="20"/>
    </row>
    <row r="21" spans="1:30" ht="39.950000000000003" customHeight="1" x14ac:dyDescent="0.25">
      <c r="A21" s="122" t="s">
        <v>38</v>
      </c>
      <c r="B21" s="23">
        <v>25.458416666666665</v>
      </c>
      <c r="C21" s="24">
        <v>24.150000000000002</v>
      </c>
      <c r="D21" s="24">
        <v>24.179166666666671</v>
      </c>
      <c r="E21" s="24">
        <v>19.027166666666666</v>
      </c>
      <c r="F21" s="24">
        <v>19.338666666666668</v>
      </c>
      <c r="G21" s="24">
        <v>15.732500000000002</v>
      </c>
      <c r="H21" s="24">
        <v>15.764583333333334</v>
      </c>
      <c r="I21" s="24">
        <v>24.950333333333333</v>
      </c>
      <c r="J21" s="24">
        <v>19.623333333333335</v>
      </c>
      <c r="K21" s="23">
        <v>13.0235</v>
      </c>
      <c r="L21" s="24">
        <v>24.653416666666669</v>
      </c>
      <c r="M21" s="24">
        <v>17.299333333333333</v>
      </c>
      <c r="N21" s="24">
        <v>17.168666666666667</v>
      </c>
      <c r="O21" s="24">
        <v>15.974583333333335</v>
      </c>
      <c r="P21" s="24">
        <v>15.5715</v>
      </c>
      <c r="Q21" s="24">
        <v>23.660583333333335</v>
      </c>
      <c r="R21" s="25">
        <v>15.017333333333333</v>
      </c>
      <c r="S21" s="26">
        <f t="shared" si="0"/>
        <v>330.59308333333342</v>
      </c>
      <c r="U21" s="2">
        <v>23</v>
      </c>
      <c r="V21" s="20"/>
    </row>
    <row r="22" spans="1:30" ht="39.950000000000003" customHeight="1" x14ac:dyDescent="0.25">
      <c r="A22" s="123" t="s">
        <v>33</v>
      </c>
      <c r="B22" s="23">
        <v>25.458416666666665</v>
      </c>
      <c r="C22" s="24">
        <v>24.150000000000002</v>
      </c>
      <c r="D22" s="24">
        <v>24.179166666666671</v>
      </c>
      <c r="E22" s="24">
        <v>19.027166666666666</v>
      </c>
      <c r="F22" s="24">
        <v>19.338666666666668</v>
      </c>
      <c r="G22" s="24">
        <v>15.732500000000002</v>
      </c>
      <c r="H22" s="24">
        <v>15.764583333333334</v>
      </c>
      <c r="I22" s="24">
        <v>24.950333333333333</v>
      </c>
      <c r="J22" s="24">
        <v>19.623333333333335</v>
      </c>
      <c r="K22" s="23">
        <v>13.0235</v>
      </c>
      <c r="L22" s="24">
        <v>24.653416666666669</v>
      </c>
      <c r="M22" s="24">
        <v>17.299333333333333</v>
      </c>
      <c r="N22" s="24">
        <v>17.168666666666667</v>
      </c>
      <c r="O22" s="24">
        <v>15.974583333333335</v>
      </c>
      <c r="P22" s="24">
        <v>15.5715</v>
      </c>
      <c r="Q22" s="24">
        <v>23.660583333333335</v>
      </c>
      <c r="R22" s="25">
        <v>15.017333333333333</v>
      </c>
      <c r="S22" s="26">
        <f t="shared" si="0"/>
        <v>330.59308333333342</v>
      </c>
      <c r="U22" s="2">
        <v>25</v>
      </c>
      <c r="V22" s="20"/>
    </row>
    <row r="23" spans="1:30" ht="39.950000000000003" customHeight="1" x14ac:dyDescent="0.25">
      <c r="A23" s="122" t="s">
        <v>46</v>
      </c>
      <c r="B23" s="23">
        <v>25.458416666666665</v>
      </c>
      <c r="C23" s="24">
        <v>24.150000000000002</v>
      </c>
      <c r="D23" s="24">
        <v>24.179166666666671</v>
      </c>
      <c r="E23" s="24">
        <v>19.027166666666666</v>
      </c>
      <c r="F23" s="24">
        <v>19.338666666666668</v>
      </c>
      <c r="G23" s="24">
        <v>15.732500000000002</v>
      </c>
      <c r="H23" s="24">
        <v>15.764583333333334</v>
      </c>
      <c r="I23" s="24">
        <v>24.950333333333333</v>
      </c>
      <c r="J23" s="24">
        <v>19.623333333333335</v>
      </c>
      <c r="K23" s="23">
        <v>13.0235</v>
      </c>
      <c r="L23" s="24">
        <v>24.653416666666669</v>
      </c>
      <c r="M23" s="24">
        <v>17.299333333333333</v>
      </c>
      <c r="N23" s="24">
        <v>17.168666666666667</v>
      </c>
      <c r="O23" s="24">
        <v>15.974583333333335</v>
      </c>
      <c r="P23" s="24">
        <v>15.5715</v>
      </c>
      <c r="Q23" s="24">
        <v>23.660583333333335</v>
      </c>
      <c r="R23" s="25">
        <v>15.017333333333333</v>
      </c>
      <c r="S23" s="26">
        <f t="shared" si="0"/>
        <v>330.59308333333342</v>
      </c>
      <c r="U23" s="2">
        <v>27</v>
      </c>
      <c r="V23" s="20"/>
    </row>
    <row r="24" spans="1:30" ht="39.950000000000003" customHeight="1" x14ac:dyDescent="0.25">
      <c r="A24" s="122" t="s">
        <v>34</v>
      </c>
      <c r="B24" s="23">
        <v>25.458416666666665</v>
      </c>
      <c r="C24" s="24">
        <v>24.150000000000002</v>
      </c>
      <c r="D24" s="24">
        <v>24.179166666666671</v>
      </c>
      <c r="E24" s="24">
        <v>19.027166666666666</v>
      </c>
      <c r="F24" s="24">
        <v>19.338666666666668</v>
      </c>
      <c r="G24" s="24">
        <v>15.732500000000002</v>
      </c>
      <c r="H24" s="24">
        <v>15.764583333333334</v>
      </c>
      <c r="I24" s="24">
        <v>24.950333333333333</v>
      </c>
      <c r="J24" s="24">
        <v>19.623333333333335</v>
      </c>
      <c r="K24" s="23">
        <v>13.0235</v>
      </c>
      <c r="L24" s="24">
        <v>24.653416666666669</v>
      </c>
      <c r="M24" s="24">
        <v>17.299333333333333</v>
      </c>
      <c r="N24" s="24">
        <v>17.168666666666667</v>
      </c>
      <c r="O24" s="24">
        <v>15.974583333333335</v>
      </c>
      <c r="P24" s="24">
        <v>15.5715</v>
      </c>
      <c r="Q24" s="24">
        <v>23.660583333333335</v>
      </c>
      <c r="R24" s="25">
        <v>15.017333333333333</v>
      </c>
      <c r="S24" s="26">
        <f t="shared" si="0"/>
        <v>330.59308333333342</v>
      </c>
      <c r="U24" s="2">
        <v>28</v>
      </c>
    </row>
    <row r="25" spans="1:30" ht="41.45" customHeight="1" x14ac:dyDescent="0.25">
      <c r="A25" s="123" t="s">
        <v>10</v>
      </c>
      <c r="B25" s="27">
        <f t="shared" ref="B25:C25" si="1">SUM(B18:B24)</f>
        <v>176.97049999999999</v>
      </c>
      <c r="C25" s="28">
        <f t="shared" si="1"/>
        <v>168.08400000000003</v>
      </c>
      <c r="D25" s="28">
        <f>SUM(D18:D24)</f>
        <v>168.28700000000003</v>
      </c>
      <c r="E25" s="28">
        <f t="shared" ref="E25:G25" si="2">SUM(E18:E24)</f>
        <v>133.59499999999997</v>
      </c>
      <c r="F25" s="28">
        <f t="shared" si="2"/>
        <v>135.43600000000001</v>
      </c>
      <c r="G25" s="28">
        <f t="shared" si="2"/>
        <v>110.495</v>
      </c>
      <c r="H25" s="28">
        <f>SUM(H18:H24)</f>
        <v>110.6875</v>
      </c>
      <c r="I25" s="28">
        <f t="shared" ref="I25" si="3">SUM(I18:I24)</f>
        <v>175.76999999999998</v>
      </c>
      <c r="J25" s="28">
        <f>SUM(J18:J24)</f>
        <v>138.34800000000001</v>
      </c>
      <c r="K25" s="27">
        <f t="shared" ref="K25:M25" si="4">SUM(K18:K24)</f>
        <v>90.741</v>
      </c>
      <c r="L25" s="28">
        <f t="shared" si="4"/>
        <v>172.16849999999999</v>
      </c>
      <c r="M25" s="28">
        <f t="shared" si="4"/>
        <v>121.12800000000001</v>
      </c>
      <c r="N25" s="28">
        <f>SUM(N18:N24)</f>
        <v>120.34399999999999</v>
      </c>
      <c r="O25" s="28">
        <f t="shared" ref="O25:R25" si="5">SUM(O18:O24)</f>
        <v>112.22749999999999</v>
      </c>
      <c r="P25" s="28">
        <f t="shared" si="5"/>
        <v>109.809</v>
      </c>
      <c r="Q25" s="28">
        <f t="shared" si="5"/>
        <v>166.12750000000003</v>
      </c>
      <c r="R25" s="29">
        <f t="shared" si="5"/>
        <v>105.84</v>
      </c>
      <c r="S25" s="26">
        <f t="shared" si="0"/>
        <v>2316.0585000000001</v>
      </c>
    </row>
    <row r="26" spans="1:30" s="2" customFormat="1" ht="36.75" customHeight="1" x14ac:dyDescent="0.25">
      <c r="A26" s="124" t="s">
        <v>12</v>
      </c>
      <c r="B26" s="30">
        <v>29.5</v>
      </c>
      <c r="C26" s="31">
        <v>29</v>
      </c>
      <c r="D26" s="31">
        <v>29</v>
      </c>
      <c r="E26" s="31">
        <v>27.5</v>
      </c>
      <c r="F26" s="31">
        <v>28</v>
      </c>
      <c r="G26" s="31">
        <v>27.5</v>
      </c>
      <c r="H26" s="31">
        <v>27.5</v>
      </c>
      <c r="I26" s="31">
        <v>27</v>
      </c>
      <c r="J26" s="31">
        <v>27</v>
      </c>
      <c r="K26" s="30">
        <v>29</v>
      </c>
      <c r="L26" s="31">
        <v>28.5</v>
      </c>
      <c r="M26" s="31">
        <v>28</v>
      </c>
      <c r="N26" s="31">
        <v>28</v>
      </c>
      <c r="O26" s="31">
        <v>27.5</v>
      </c>
      <c r="P26" s="31">
        <v>27</v>
      </c>
      <c r="Q26" s="31">
        <v>27.5</v>
      </c>
      <c r="R26" s="32">
        <v>27</v>
      </c>
      <c r="S26" s="33">
        <f>+((S25/S27)/7)*1000</f>
        <v>27.947081679195879</v>
      </c>
    </row>
    <row r="27" spans="1:30" s="2" customFormat="1" ht="33" customHeight="1" x14ac:dyDescent="0.25">
      <c r="A27" s="125" t="s">
        <v>13</v>
      </c>
      <c r="B27" s="34">
        <v>857</v>
      </c>
      <c r="C27" s="35">
        <v>828</v>
      </c>
      <c r="D27" s="35">
        <v>829</v>
      </c>
      <c r="E27" s="35">
        <v>694</v>
      </c>
      <c r="F27" s="35">
        <v>691</v>
      </c>
      <c r="G27" s="35">
        <v>574</v>
      </c>
      <c r="H27" s="35">
        <v>575</v>
      </c>
      <c r="I27" s="35">
        <v>930</v>
      </c>
      <c r="J27" s="35">
        <v>732</v>
      </c>
      <c r="K27" s="34">
        <v>447</v>
      </c>
      <c r="L27" s="35">
        <v>863</v>
      </c>
      <c r="M27" s="35">
        <v>618</v>
      </c>
      <c r="N27" s="35">
        <v>614</v>
      </c>
      <c r="O27" s="35">
        <v>583</v>
      </c>
      <c r="P27" s="35">
        <v>581</v>
      </c>
      <c r="Q27" s="35">
        <v>863</v>
      </c>
      <c r="R27" s="36">
        <v>560</v>
      </c>
      <c r="S27" s="37">
        <f>SUM(B27:R27)</f>
        <v>11839</v>
      </c>
      <c r="T27" s="2">
        <f>((S25*1000)/S27)/7</f>
        <v>27.947081679195879</v>
      </c>
    </row>
    <row r="28" spans="1:30" s="2" customFormat="1" ht="33" customHeight="1" x14ac:dyDescent="0.25">
      <c r="A28" s="126" t="s">
        <v>14</v>
      </c>
      <c r="B28" s="38">
        <f>((B27*B26)*7/1000-B18)/6</f>
        <v>25.458416666666665</v>
      </c>
      <c r="C28" s="39">
        <f t="shared" ref="C28:R28" si="6">((C27*C26)*7/1000-C18)/6</f>
        <v>24.150000000000002</v>
      </c>
      <c r="D28" s="39">
        <f t="shared" si="6"/>
        <v>24.179166666666671</v>
      </c>
      <c r="E28" s="39">
        <f t="shared" si="6"/>
        <v>19.027166666666666</v>
      </c>
      <c r="F28" s="39">
        <f t="shared" si="6"/>
        <v>19.338666666666668</v>
      </c>
      <c r="G28" s="39">
        <f t="shared" si="6"/>
        <v>15.732500000000002</v>
      </c>
      <c r="H28" s="39">
        <f t="shared" si="6"/>
        <v>15.764583333333334</v>
      </c>
      <c r="I28" s="39">
        <f t="shared" si="6"/>
        <v>24.950333333333333</v>
      </c>
      <c r="J28" s="39">
        <f t="shared" si="6"/>
        <v>19.623333333333335</v>
      </c>
      <c r="K28" s="38">
        <f t="shared" si="6"/>
        <v>13.0235</v>
      </c>
      <c r="L28" s="39">
        <f t="shared" si="6"/>
        <v>24.653416666666669</v>
      </c>
      <c r="M28" s="39">
        <f t="shared" si="6"/>
        <v>17.299333333333333</v>
      </c>
      <c r="N28" s="39">
        <f t="shared" si="6"/>
        <v>17.168666666666667</v>
      </c>
      <c r="O28" s="39">
        <f t="shared" si="6"/>
        <v>15.974583333333335</v>
      </c>
      <c r="P28" s="39">
        <f t="shared" si="6"/>
        <v>15.5715</v>
      </c>
      <c r="Q28" s="39">
        <f t="shared" si="6"/>
        <v>23.660583333333335</v>
      </c>
      <c r="R28" s="40">
        <f t="shared" si="6"/>
        <v>15.017333333333333</v>
      </c>
      <c r="S28" s="41"/>
    </row>
    <row r="29" spans="1:30" ht="33.75" customHeight="1" x14ac:dyDescent="0.25">
      <c r="A29" s="127" t="s">
        <v>15</v>
      </c>
      <c r="B29" s="42">
        <f t="shared" ref="B29:C29" si="7">((B27*B26)*7)/1000</f>
        <v>176.97049999999999</v>
      </c>
      <c r="C29" s="43">
        <f t="shared" si="7"/>
        <v>168.084</v>
      </c>
      <c r="D29" s="43">
        <f>((D27*D26)*7)/1000</f>
        <v>168.28700000000001</v>
      </c>
      <c r="E29" s="43">
        <f>((E27*E26)*7)/1000</f>
        <v>133.595</v>
      </c>
      <c r="F29" s="43">
        <f t="shared" ref="F29:G29" si="8">((F27*F26)*7)/1000</f>
        <v>135.43600000000001</v>
      </c>
      <c r="G29" s="43">
        <f t="shared" si="8"/>
        <v>110.495</v>
      </c>
      <c r="H29" s="43">
        <f>((H27*H26)*7)/1000</f>
        <v>110.6875</v>
      </c>
      <c r="I29" s="43">
        <f>((I27*I26)*7)/1000</f>
        <v>175.77</v>
      </c>
      <c r="J29" s="43">
        <f>((J27*J26)*7)/1000</f>
        <v>138.34800000000001</v>
      </c>
      <c r="K29" s="42">
        <f t="shared" ref="K29:R29" si="9">((K27*K26)*7)/1000</f>
        <v>90.741</v>
      </c>
      <c r="L29" s="43">
        <f t="shared" si="9"/>
        <v>172.16849999999999</v>
      </c>
      <c r="M29" s="43">
        <f t="shared" si="9"/>
        <v>121.128</v>
      </c>
      <c r="N29" s="44">
        <f t="shared" si="9"/>
        <v>120.34399999999999</v>
      </c>
      <c r="O29" s="44">
        <f t="shared" si="9"/>
        <v>112.22750000000001</v>
      </c>
      <c r="P29" s="44">
        <f t="shared" si="9"/>
        <v>109.809</v>
      </c>
      <c r="Q29" s="44">
        <f t="shared" si="9"/>
        <v>166.1275</v>
      </c>
      <c r="R29" s="45">
        <f t="shared" si="9"/>
        <v>105.84</v>
      </c>
      <c r="S29" s="46"/>
    </row>
    <row r="30" spans="1:30" ht="33.75" customHeight="1" thickBot="1" x14ac:dyDescent="0.3">
      <c r="A30" s="128" t="s">
        <v>16</v>
      </c>
      <c r="B30" s="47">
        <f t="shared" ref="B30:C30" si="10">+(B25/B27)/7*1000</f>
        <v>29.5</v>
      </c>
      <c r="C30" s="48">
        <f t="shared" si="10"/>
        <v>29.000000000000004</v>
      </c>
      <c r="D30" s="48">
        <f>+(D25/D27)/7*1000</f>
        <v>29.000000000000004</v>
      </c>
      <c r="E30" s="48">
        <f t="shared" ref="E30:G30" si="11">+(E25/E27)/7*1000</f>
        <v>27.499999999999993</v>
      </c>
      <c r="F30" s="48">
        <f t="shared" si="11"/>
        <v>28</v>
      </c>
      <c r="G30" s="48">
        <f t="shared" si="11"/>
        <v>27.5</v>
      </c>
      <c r="H30" s="48">
        <f>+(H25/H27)/7*1000</f>
        <v>27.5</v>
      </c>
      <c r="I30" s="48">
        <f t="shared" ref="I30" si="12">+(I25/I27)/7*1000</f>
        <v>26.999999999999996</v>
      </c>
      <c r="J30" s="48">
        <f>+(J25/J27)/7*1000</f>
        <v>27.000000000000004</v>
      </c>
      <c r="K30" s="47">
        <f t="shared" ref="K30:R30" si="13">+(K25/K27)/7*1000</f>
        <v>28.999999999999996</v>
      </c>
      <c r="L30" s="48">
        <f t="shared" si="13"/>
        <v>28.499999999999996</v>
      </c>
      <c r="M30" s="48">
        <f t="shared" si="13"/>
        <v>28.000000000000004</v>
      </c>
      <c r="N30" s="48">
        <f t="shared" si="13"/>
        <v>27.999999999999996</v>
      </c>
      <c r="O30" s="48">
        <f t="shared" si="13"/>
        <v>27.499999999999996</v>
      </c>
      <c r="P30" s="48">
        <f t="shared" si="13"/>
        <v>27</v>
      </c>
      <c r="Q30" s="48">
        <f t="shared" si="13"/>
        <v>27.500000000000004</v>
      </c>
      <c r="R30" s="49">
        <f t="shared" si="13"/>
        <v>27</v>
      </c>
      <c r="S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53"/>
      <c r="C35" s="53"/>
      <c r="D35" s="53"/>
      <c r="E35" s="53"/>
      <c r="F35" s="53"/>
      <c r="G35" s="53"/>
      <c r="H35" s="53"/>
      <c r="I35" s="133"/>
      <c r="J35" s="13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x14ac:dyDescent="0.25">
      <c r="A36" s="84" t="s">
        <v>17</v>
      </c>
      <c r="B36" s="623" t="s">
        <v>18</v>
      </c>
      <c r="C36" s="629"/>
      <c r="D36" s="629"/>
      <c r="E36" s="629"/>
      <c r="F36" s="629"/>
      <c r="G36" s="629"/>
      <c r="H36" s="95"/>
      <c r="I36" s="134"/>
      <c r="J36" s="135"/>
      <c r="K36" s="112" t="s">
        <v>19</v>
      </c>
      <c r="L36" s="622" t="s">
        <v>18</v>
      </c>
      <c r="M36" s="622"/>
      <c r="N36" s="622"/>
      <c r="O36" s="622"/>
      <c r="P36" s="623"/>
      <c r="Q36" s="105"/>
      <c r="R36" s="55"/>
      <c r="S36" s="55"/>
      <c r="T36" s="56"/>
      <c r="U36" s="3"/>
      <c r="V36" s="55"/>
      <c r="W36" s="55"/>
      <c r="X36" s="55"/>
      <c r="Y36" s="3"/>
    </row>
    <row r="37" spans="1:30" ht="33.75" customHeight="1" x14ac:dyDescent="0.25">
      <c r="A37" s="85" t="s">
        <v>20</v>
      </c>
      <c r="B37" s="94"/>
      <c r="C37" s="15"/>
      <c r="D37" s="15"/>
      <c r="E37" s="15"/>
      <c r="F37" s="15"/>
      <c r="G37" s="15"/>
      <c r="H37" s="96" t="s">
        <v>10</v>
      </c>
      <c r="I37" s="136"/>
      <c r="J37" s="136"/>
      <c r="K37" s="103"/>
      <c r="L37" s="94"/>
      <c r="M37" s="15"/>
      <c r="N37" s="15"/>
      <c r="O37" s="15"/>
      <c r="P37" s="15"/>
      <c r="Q37" s="96" t="s">
        <v>10</v>
      </c>
      <c r="R37" s="58"/>
      <c r="S37" s="58"/>
      <c r="T37" s="3"/>
      <c r="U37" s="56"/>
      <c r="V37" s="3"/>
      <c r="W37" s="55"/>
      <c r="X37" s="55"/>
      <c r="Y37" s="55"/>
    </row>
    <row r="38" spans="1:30" ht="33.75" customHeight="1" x14ac:dyDescent="0.25">
      <c r="A38" s="86" t="s">
        <v>11</v>
      </c>
      <c r="B38" s="74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96"/>
      <c r="R38" s="58"/>
      <c r="S38" s="58"/>
      <c r="T38" s="59"/>
      <c r="U38" s="59"/>
      <c r="V38" s="2"/>
      <c r="W38" s="2"/>
      <c r="X38" s="2"/>
      <c r="Y38" s="2"/>
    </row>
    <row r="39" spans="1:30" ht="33.75" customHeight="1" x14ac:dyDescent="0.25">
      <c r="A39" s="87" t="s">
        <v>35</v>
      </c>
      <c r="B39" s="75">
        <v>16.010999999999999</v>
      </c>
      <c r="C39" s="75">
        <v>17.981999999999999</v>
      </c>
      <c r="D39" s="75">
        <v>25.082999999999998</v>
      </c>
      <c r="E39" s="75">
        <v>22.059000000000001</v>
      </c>
      <c r="F39" s="75">
        <v>14.391</v>
      </c>
      <c r="G39" s="75">
        <v>4.1310000000000002</v>
      </c>
      <c r="H39" s="97">
        <f t="shared" ref="H39:H46" si="14">SUM(B39:G39)</f>
        <v>99.656999999999996</v>
      </c>
      <c r="I39" s="138"/>
      <c r="J39" s="137"/>
      <c r="K39" s="87" t="s">
        <v>35</v>
      </c>
      <c r="L39" s="75">
        <f>L48*$R$39/1000</f>
        <v>31.466999999999999</v>
      </c>
      <c r="M39" s="75">
        <f t="shared" ref="M39:P39" si="15">M48*$R$39/1000</f>
        <v>33.558</v>
      </c>
      <c r="N39" s="75">
        <f t="shared" si="15"/>
        <v>32.436</v>
      </c>
      <c r="O39" s="75">
        <f t="shared" si="15"/>
        <v>33.353999999999999</v>
      </c>
      <c r="P39" s="75">
        <f t="shared" si="15"/>
        <v>33.506999999999998</v>
      </c>
      <c r="Q39" s="97">
        <f t="shared" ref="Q39:Q46" si="16">SUM(L39:P39)</f>
        <v>164.322</v>
      </c>
      <c r="R39" s="2">
        <v>51</v>
      </c>
      <c r="S39" s="60"/>
      <c r="T39" s="59"/>
      <c r="U39" s="59"/>
      <c r="V39" s="2"/>
      <c r="W39" s="2"/>
      <c r="X39" s="2"/>
      <c r="Y39" s="2"/>
    </row>
    <row r="40" spans="1:30" ht="33.75" customHeight="1" x14ac:dyDescent="0.25">
      <c r="A40" s="88" t="s">
        <v>36</v>
      </c>
      <c r="B40" s="75">
        <v>17.9465</v>
      </c>
      <c r="C40" s="75">
        <v>19.4345</v>
      </c>
      <c r="D40" s="75">
        <v>26.6755</v>
      </c>
      <c r="E40" s="75">
        <v>23.012166666666669</v>
      </c>
      <c r="F40" s="75">
        <v>14.359499999999999</v>
      </c>
      <c r="G40" s="75">
        <v>4.1310000000000002</v>
      </c>
      <c r="H40" s="97">
        <f t="shared" si="14"/>
        <v>105.55916666666667</v>
      </c>
      <c r="I40" s="133"/>
      <c r="J40" s="137"/>
      <c r="K40" s="88" t="s">
        <v>36</v>
      </c>
      <c r="L40" s="75">
        <f>L48*$R$40/1000</f>
        <v>33.317999999999998</v>
      </c>
      <c r="M40" s="75">
        <f t="shared" ref="M40:P40" si="17">M48*$R$40/1000</f>
        <v>35.531999999999996</v>
      </c>
      <c r="N40" s="75">
        <f t="shared" si="17"/>
        <v>34.344000000000001</v>
      </c>
      <c r="O40" s="75">
        <f t="shared" si="17"/>
        <v>35.316000000000003</v>
      </c>
      <c r="P40" s="75">
        <f t="shared" si="17"/>
        <v>35.478000000000002</v>
      </c>
      <c r="Q40" s="97">
        <f t="shared" si="16"/>
        <v>173.988</v>
      </c>
      <c r="R40" s="2">
        <v>54</v>
      </c>
      <c r="S40" s="60"/>
      <c r="T40" s="59"/>
      <c r="U40" s="59"/>
      <c r="V40" s="2"/>
      <c r="W40" s="2"/>
      <c r="X40" s="2"/>
      <c r="Y40" s="2"/>
    </row>
    <row r="41" spans="1:30" ht="33.75" customHeight="1" x14ac:dyDescent="0.25">
      <c r="A41" s="87" t="s">
        <v>37</v>
      </c>
      <c r="B41" s="76">
        <v>17.9465</v>
      </c>
      <c r="C41" s="24">
        <v>19.4345</v>
      </c>
      <c r="D41" s="24">
        <v>26.6755</v>
      </c>
      <c r="E41" s="24">
        <v>23.012166666666669</v>
      </c>
      <c r="F41" s="24">
        <v>14.359499999999999</v>
      </c>
      <c r="G41" s="24">
        <v>4.1310000000000002</v>
      </c>
      <c r="H41" s="97">
        <f t="shared" si="14"/>
        <v>105.55916666666667</v>
      </c>
      <c r="I41" s="133"/>
      <c r="J41" s="137"/>
      <c r="K41" s="87" t="s">
        <v>37</v>
      </c>
      <c r="L41" s="75">
        <f>L48*$R$41/1000</f>
        <v>35.786000000000001</v>
      </c>
      <c r="M41" s="75">
        <f t="shared" ref="M41:P41" si="18">M48*$R$41/1000</f>
        <v>38.164000000000001</v>
      </c>
      <c r="N41" s="75">
        <f t="shared" si="18"/>
        <v>36.887999999999998</v>
      </c>
      <c r="O41" s="75">
        <f t="shared" si="18"/>
        <v>37.932000000000002</v>
      </c>
      <c r="P41" s="75">
        <f t="shared" si="18"/>
        <v>38.106000000000002</v>
      </c>
      <c r="Q41" s="97">
        <f t="shared" si="16"/>
        <v>186.87599999999998</v>
      </c>
      <c r="R41" s="2">
        <v>58</v>
      </c>
      <c r="S41" s="60"/>
      <c r="T41" s="59"/>
      <c r="U41" s="59"/>
      <c r="V41" s="2"/>
      <c r="W41" s="2"/>
      <c r="X41" s="2"/>
      <c r="Y41" s="2"/>
    </row>
    <row r="42" spans="1:30" ht="33.75" customHeight="1" x14ac:dyDescent="0.25">
      <c r="A42" s="87" t="s">
        <v>38</v>
      </c>
      <c r="B42" s="75">
        <v>17.9465</v>
      </c>
      <c r="C42" s="75">
        <v>19.4345</v>
      </c>
      <c r="D42" s="75">
        <v>26.6755</v>
      </c>
      <c r="E42" s="75">
        <v>23.012166666666669</v>
      </c>
      <c r="F42" s="75">
        <v>14.359499999999999</v>
      </c>
      <c r="G42" s="75">
        <v>4.1310000000000002</v>
      </c>
      <c r="H42" s="97">
        <f t="shared" si="14"/>
        <v>105.55916666666667</v>
      </c>
      <c r="I42" s="133"/>
      <c r="J42" s="137"/>
      <c r="K42" s="87" t="s">
        <v>38</v>
      </c>
      <c r="L42" s="75">
        <f>L48*$R$42/1000</f>
        <v>40.104999999999997</v>
      </c>
      <c r="M42" s="75">
        <f t="shared" ref="M42:P42" si="19">M48*$R$42/1000</f>
        <v>42.77</v>
      </c>
      <c r="N42" s="75">
        <f t="shared" si="19"/>
        <v>41.34</v>
      </c>
      <c r="O42" s="75">
        <f t="shared" si="19"/>
        <v>42.51</v>
      </c>
      <c r="P42" s="75">
        <f t="shared" si="19"/>
        <v>42.704999999999998</v>
      </c>
      <c r="Q42" s="97">
        <f t="shared" si="16"/>
        <v>209.43</v>
      </c>
      <c r="R42" s="2">
        <v>65</v>
      </c>
      <c r="S42" s="60"/>
      <c r="T42" s="59"/>
      <c r="U42" s="59"/>
      <c r="V42" s="2"/>
      <c r="W42" s="2"/>
      <c r="X42" s="2"/>
      <c r="Y42" s="2"/>
    </row>
    <row r="43" spans="1:30" ht="33.75" customHeight="1" x14ac:dyDescent="0.25">
      <c r="A43" s="88" t="s">
        <v>33</v>
      </c>
      <c r="B43" s="75">
        <v>17.9465</v>
      </c>
      <c r="C43" s="75">
        <v>19.4345</v>
      </c>
      <c r="D43" s="75">
        <v>26.6755</v>
      </c>
      <c r="E43" s="75">
        <v>23.012166666666669</v>
      </c>
      <c r="F43" s="75">
        <v>14.359499999999999</v>
      </c>
      <c r="G43" s="75">
        <v>4.1310000000000002</v>
      </c>
      <c r="H43" s="97">
        <f t="shared" si="14"/>
        <v>105.55916666666667</v>
      </c>
      <c r="I43" s="133"/>
      <c r="J43" s="137"/>
      <c r="K43" s="88" t="s">
        <v>33</v>
      </c>
      <c r="L43" s="75">
        <f>L48*$R$43/1000</f>
        <v>45.040999999999997</v>
      </c>
      <c r="M43" s="75">
        <f t="shared" ref="M43:P43" si="20">M48*$R$43/1000</f>
        <v>48.033999999999999</v>
      </c>
      <c r="N43" s="75">
        <f t="shared" si="20"/>
        <v>46.427999999999997</v>
      </c>
      <c r="O43" s="75">
        <f t="shared" si="20"/>
        <v>47.741999999999997</v>
      </c>
      <c r="P43" s="75">
        <f t="shared" si="20"/>
        <v>47.960999999999999</v>
      </c>
      <c r="Q43" s="97">
        <f t="shared" si="16"/>
        <v>235.20599999999996</v>
      </c>
      <c r="R43" s="2">
        <v>73</v>
      </c>
      <c r="S43" s="60"/>
      <c r="T43" s="59"/>
      <c r="U43" s="59"/>
      <c r="V43" s="2"/>
      <c r="W43" s="2"/>
      <c r="X43" s="2"/>
      <c r="Y43" s="2"/>
    </row>
    <row r="44" spans="1:30" ht="33.75" customHeight="1" x14ac:dyDescent="0.25">
      <c r="A44" s="87" t="s">
        <v>46</v>
      </c>
      <c r="B44" s="75">
        <v>17.9465</v>
      </c>
      <c r="C44" s="75">
        <v>19.4345</v>
      </c>
      <c r="D44" s="75">
        <v>26.6755</v>
      </c>
      <c r="E44" s="75">
        <v>23.012166666666669</v>
      </c>
      <c r="F44" s="75">
        <v>14.359499999999999</v>
      </c>
      <c r="G44" s="75">
        <v>4.1310000000000002</v>
      </c>
      <c r="H44" s="97">
        <f t="shared" si="14"/>
        <v>105.55916666666667</v>
      </c>
      <c r="I44" s="133"/>
      <c r="J44" s="137"/>
      <c r="K44" s="87" t="s">
        <v>46</v>
      </c>
      <c r="L44" s="75">
        <f>L48*$R$44/1000</f>
        <v>45.658000000000001</v>
      </c>
      <c r="M44" s="75">
        <f t="shared" ref="M44:P44" si="21">M48*$R$44/1000</f>
        <v>48.692</v>
      </c>
      <c r="N44" s="75">
        <f t="shared" si="21"/>
        <v>47.064</v>
      </c>
      <c r="O44" s="75">
        <f t="shared" si="21"/>
        <v>48.396000000000001</v>
      </c>
      <c r="P44" s="75">
        <f t="shared" si="21"/>
        <v>48.618000000000002</v>
      </c>
      <c r="Q44" s="97">
        <f t="shared" si="16"/>
        <v>238.428</v>
      </c>
      <c r="R44" s="2">
        <v>74</v>
      </c>
      <c r="S44" s="60"/>
      <c r="T44" s="59"/>
      <c r="U44" s="59"/>
      <c r="V44" s="2"/>
      <c r="W44" s="2"/>
      <c r="X44" s="2"/>
      <c r="Y44" s="2"/>
    </row>
    <row r="45" spans="1:30" ht="33.75" customHeight="1" x14ac:dyDescent="0.25">
      <c r="A45" s="87" t="s">
        <v>34</v>
      </c>
      <c r="B45" s="75">
        <v>17.9465</v>
      </c>
      <c r="C45" s="75">
        <v>19.4345</v>
      </c>
      <c r="D45" s="75">
        <v>26.6755</v>
      </c>
      <c r="E45" s="75">
        <v>23.012166666666669</v>
      </c>
      <c r="F45" s="75">
        <v>14.359499999999999</v>
      </c>
      <c r="G45" s="75">
        <v>4.1310000000000002</v>
      </c>
      <c r="H45" s="97">
        <f t="shared" si="14"/>
        <v>105.55916666666667</v>
      </c>
      <c r="I45" s="133"/>
      <c r="J45" s="137"/>
      <c r="K45" s="87" t="s">
        <v>34</v>
      </c>
      <c r="L45" s="75">
        <f>L48*$R$45/1000</f>
        <v>46.892000000000003</v>
      </c>
      <c r="M45" s="75">
        <f t="shared" ref="M45:P45" si="22">M48*$R$45/1000</f>
        <v>50.008000000000003</v>
      </c>
      <c r="N45" s="75">
        <f t="shared" si="22"/>
        <v>48.335999999999999</v>
      </c>
      <c r="O45" s="75">
        <f t="shared" si="22"/>
        <v>49.704000000000001</v>
      </c>
      <c r="P45" s="75">
        <f t="shared" si="22"/>
        <v>49.932000000000002</v>
      </c>
      <c r="Q45" s="97">
        <f t="shared" si="16"/>
        <v>244.87200000000001</v>
      </c>
      <c r="R45" s="2">
        <v>76</v>
      </c>
      <c r="S45" s="60"/>
      <c r="T45" s="59"/>
      <c r="U45" s="59"/>
      <c r="V45" s="59"/>
      <c r="W45" s="59"/>
      <c r="X45" s="2"/>
      <c r="Y45" s="2"/>
      <c r="Z45" s="2"/>
      <c r="AA45" s="2"/>
    </row>
    <row r="46" spans="1:30" ht="33.75" customHeight="1" x14ac:dyDescent="0.25">
      <c r="A46" s="88" t="s">
        <v>10</v>
      </c>
      <c r="B46" s="77">
        <f t="shared" ref="B46:G46" si="23">SUM(B39:B45)</f>
        <v>123.69</v>
      </c>
      <c r="C46" s="28">
        <f t="shared" si="23"/>
        <v>134.589</v>
      </c>
      <c r="D46" s="28">
        <f t="shared" si="23"/>
        <v>185.136</v>
      </c>
      <c r="E46" s="28">
        <f t="shared" si="23"/>
        <v>160.13200000000003</v>
      </c>
      <c r="F46" s="28">
        <f t="shared" si="23"/>
        <v>100.54799999999999</v>
      </c>
      <c r="G46" s="28">
        <f t="shared" si="23"/>
        <v>28.917000000000002</v>
      </c>
      <c r="H46" s="97">
        <f t="shared" si="14"/>
        <v>733.01200000000006</v>
      </c>
      <c r="I46" s="60"/>
      <c r="K46" s="73" t="s">
        <v>10</v>
      </c>
      <c r="L46" s="77">
        <f>SUM(L39:L45)</f>
        <v>278.267</v>
      </c>
      <c r="M46" s="28">
        <f>SUM(M39:M45)</f>
        <v>296.75799999999998</v>
      </c>
      <c r="N46" s="28">
        <f>SUM(N39:N45)</f>
        <v>286.83600000000001</v>
      </c>
      <c r="O46" s="28">
        <f>SUM(O39:O45)</f>
        <v>294.95400000000001</v>
      </c>
      <c r="P46" s="28">
        <f>SUM(P39:P45)</f>
        <v>296.30700000000002</v>
      </c>
      <c r="Q46" s="97">
        <f t="shared" si="16"/>
        <v>1453.1220000000001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89" t="s">
        <v>12</v>
      </c>
      <c r="B47" s="78">
        <v>30</v>
      </c>
      <c r="C47" s="31">
        <v>29</v>
      </c>
      <c r="D47" s="31">
        <v>28.5</v>
      </c>
      <c r="E47" s="31">
        <v>28</v>
      </c>
      <c r="F47" s="31">
        <v>27</v>
      </c>
      <c r="G47" s="31">
        <v>27</v>
      </c>
      <c r="H47" s="98">
        <f>+((H46/H48)/7)*1000</f>
        <v>28.439978272677891</v>
      </c>
      <c r="I47" s="60"/>
      <c r="K47" s="129" t="s">
        <v>12</v>
      </c>
      <c r="L47" s="78">
        <v>30</v>
      </c>
      <c r="M47" s="31">
        <v>30</v>
      </c>
      <c r="N47" s="31">
        <v>30</v>
      </c>
      <c r="O47" s="31">
        <v>30</v>
      </c>
      <c r="P47" s="31">
        <v>30</v>
      </c>
      <c r="Q47" s="98">
        <f>+((Q46/Q48)/7)*1000</f>
        <v>64.428571428571431</v>
      </c>
      <c r="R47" s="61"/>
      <c r="S47" s="61"/>
    </row>
    <row r="48" spans="1:30" ht="33.75" customHeight="1" x14ac:dyDescent="0.25">
      <c r="A48" s="90" t="s">
        <v>13</v>
      </c>
      <c r="B48" s="79">
        <v>589</v>
      </c>
      <c r="C48" s="35">
        <v>663</v>
      </c>
      <c r="D48" s="35">
        <v>928</v>
      </c>
      <c r="E48" s="35">
        <v>817</v>
      </c>
      <c r="F48" s="35">
        <v>532</v>
      </c>
      <c r="G48" s="35">
        <v>153</v>
      </c>
      <c r="H48" s="99">
        <f>SUM(B48:G48)</f>
        <v>3682</v>
      </c>
      <c r="I48" s="60"/>
      <c r="J48" s="62"/>
      <c r="K48" s="90" t="s">
        <v>13</v>
      </c>
      <c r="L48" s="102">
        <v>617</v>
      </c>
      <c r="M48" s="102">
        <v>658</v>
      </c>
      <c r="N48" s="102">
        <v>636</v>
      </c>
      <c r="O48" s="102">
        <v>654</v>
      </c>
      <c r="P48" s="102">
        <v>657</v>
      </c>
      <c r="Q48" s="106">
        <f>SUM(L48:P48)</f>
        <v>3222</v>
      </c>
      <c r="R48" s="63"/>
      <c r="S48" s="63"/>
    </row>
    <row r="49" spans="1:30" ht="33.75" customHeight="1" x14ac:dyDescent="0.25">
      <c r="A49" s="91" t="s">
        <v>14</v>
      </c>
      <c r="B49" s="80">
        <f t="shared" ref="B49:G49" si="24">((B48*B47)*7/1000-B39)/6</f>
        <v>17.9465</v>
      </c>
      <c r="C49" s="39">
        <f t="shared" si="24"/>
        <v>19.4345</v>
      </c>
      <c r="D49" s="39">
        <f t="shared" si="24"/>
        <v>26.6755</v>
      </c>
      <c r="E49" s="39">
        <f t="shared" si="24"/>
        <v>23.012166666666669</v>
      </c>
      <c r="F49" s="39">
        <f t="shared" si="24"/>
        <v>14.359499999999999</v>
      </c>
      <c r="G49" s="39">
        <f t="shared" si="24"/>
        <v>4.1310000000000002</v>
      </c>
      <c r="H49" s="100">
        <f>((H46*1000)/H48)/7</f>
        <v>28.439978272677894</v>
      </c>
      <c r="I49" s="60"/>
      <c r="K49" s="91" t="s">
        <v>14</v>
      </c>
      <c r="L49" s="80">
        <f>(L48*L47)/1000</f>
        <v>18.510000000000002</v>
      </c>
      <c r="M49" s="39">
        <f>(M48*M47)/1000</f>
        <v>19.739999999999998</v>
      </c>
      <c r="N49" s="39">
        <f>(N48*N47)/1000</f>
        <v>19.079999999999998</v>
      </c>
      <c r="O49" s="39">
        <f>(O48*O47)/1000</f>
        <v>19.62</v>
      </c>
      <c r="P49" s="39">
        <f>(P48*P47)/1000</f>
        <v>19.71</v>
      </c>
      <c r="Q49" s="107">
        <f>((Q46*1000)/Q48)/7</f>
        <v>64.428571428571431</v>
      </c>
      <c r="R49" s="63"/>
      <c r="S49" s="63"/>
    </row>
    <row r="50" spans="1:30" ht="33.75" customHeight="1" x14ac:dyDescent="0.25">
      <c r="A50" s="92" t="s">
        <v>15</v>
      </c>
      <c r="B50" s="81">
        <f t="shared" ref="B50:G50" si="25">((B48*B47)*7)/1000</f>
        <v>123.69</v>
      </c>
      <c r="C50" s="43">
        <f t="shared" si="25"/>
        <v>134.589</v>
      </c>
      <c r="D50" s="43">
        <f t="shared" si="25"/>
        <v>185.136</v>
      </c>
      <c r="E50" s="43">
        <f t="shared" si="25"/>
        <v>160.13200000000001</v>
      </c>
      <c r="F50" s="43">
        <f t="shared" si="25"/>
        <v>100.548</v>
      </c>
      <c r="G50" s="43">
        <f t="shared" si="25"/>
        <v>28.917000000000002</v>
      </c>
      <c r="H50" s="83"/>
      <c r="I50" s="60"/>
      <c r="K50" s="92" t="s">
        <v>15</v>
      </c>
      <c r="L50" s="81">
        <f>((L48*L47)*7)/1000</f>
        <v>129.57</v>
      </c>
      <c r="M50" s="43">
        <f>((M48*M47)*7)/1000</f>
        <v>138.18</v>
      </c>
      <c r="N50" s="43">
        <f>((N48*N47)*7)/1000</f>
        <v>133.56</v>
      </c>
      <c r="O50" s="43">
        <f>((O48*O47)*7)/1000</f>
        <v>137.34</v>
      </c>
      <c r="P50" s="43">
        <f>((P48*P47)*7)/1000</f>
        <v>137.97</v>
      </c>
      <c r="Q50" s="108"/>
    </row>
    <row r="51" spans="1:30" ht="33.75" customHeight="1" thickBot="1" x14ac:dyDescent="0.3">
      <c r="A51" s="93" t="s">
        <v>16</v>
      </c>
      <c r="B51" s="82">
        <f t="shared" ref="B51:G51" si="26">+(B46/B48)/7*1000</f>
        <v>30</v>
      </c>
      <c r="C51" s="48">
        <f t="shared" si="26"/>
        <v>28.999999999999996</v>
      </c>
      <c r="D51" s="48">
        <f t="shared" si="26"/>
        <v>28.499999999999996</v>
      </c>
      <c r="E51" s="48">
        <f t="shared" si="26"/>
        <v>28.000000000000004</v>
      </c>
      <c r="F51" s="48">
        <f t="shared" si="26"/>
        <v>26.999999999999996</v>
      </c>
      <c r="G51" s="48">
        <f t="shared" si="26"/>
        <v>27</v>
      </c>
      <c r="H51" s="101"/>
      <c r="I51" s="60"/>
      <c r="J51" s="51"/>
      <c r="K51" s="93" t="s">
        <v>16</v>
      </c>
      <c r="L51" s="82">
        <f>+(L46/L48)/7*1000</f>
        <v>64.428571428571431</v>
      </c>
      <c r="M51" s="48">
        <f>+(M46/M48)/7*1000</f>
        <v>64.428571428571416</v>
      </c>
      <c r="N51" s="48">
        <f>+(N46/N48)/7*1000</f>
        <v>64.428571428571431</v>
      </c>
      <c r="O51" s="48">
        <f>+(O46/O48)/7*1000</f>
        <v>64.428571428571431</v>
      </c>
      <c r="P51" s="48">
        <f>+(P46/P48)/7*1000</f>
        <v>64.428571428571431</v>
      </c>
      <c r="Q51" s="49"/>
      <c r="R51" s="52"/>
      <c r="S51" s="52"/>
    </row>
    <row r="52" spans="1:30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30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30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/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2" t="s">
        <v>21</v>
      </c>
      <c r="B55" s="622" t="s">
        <v>8</v>
      </c>
      <c r="C55" s="622"/>
      <c r="D55" s="622"/>
      <c r="E55" s="622"/>
      <c r="F55" s="623"/>
      <c r="G55" s="109"/>
      <c r="H55" s="67"/>
      <c r="I55" s="67"/>
      <c r="J55" s="68"/>
      <c r="K55" s="68"/>
      <c r="T55" s="53"/>
      <c r="U55" s="53"/>
      <c r="V55" s="53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5" t="s">
        <v>20</v>
      </c>
      <c r="B56" s="94"/>
      <c r="C56" s="15"/>
      <c r="D56" s="15"/>
      <c r="E56" s="15"/>
      <c r="F56" s="15"/>
      <c r="G56" s="96" t="s">
        <v>10</v>
      </c>
      <c r="I56" s="55"/>
      <c r="J56" s="55"/>
      <c r="K56" s="55"/>
      <c r="L56" s="55"/>
      <c r="M56" s="69"/>
      <c r="N56" s="69"/>
      <c r="O56" s="69"/>
      <c r="P56" s="55"/>
      <c r="Q56" s="55"/>
      <c r="R56" s="70"/>
      <c r="S56" s="70"/>
      <c r="T56" s="70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5" t="s">
        <v>11</v>
      </c>
      <c r="B57" s="94">
        <v>1</v>
      </c>
      <c r="C57" s="57">
        <v>2</v>
      </c>
      <c r="D57" s="57">
        <v>3</v>
      </c>
      <c r="E57" s="57">
        <v>4</v>
      </c>
      <c r="F57" s="57">
        <v>5</v>
      </c>
      <c r="G57" s="96"/>
      <c r="H57" s="55"/>
      <c r="I57" s="55"/>
      <c r="J57" s="55"/>
      <c r="K57" s="55"/>
      <c r="L57" s="55"/>
      <c r="M57" s="69"/>
      <c r="N57" s="69"/>
      <c r="O57" s="69"/>
      <c r="P57" s="55"/>
      <c r="Q57" s="55"/>
      <c r="R57" s="70"/>
      <c r="S57" s="70"/>
      <c r="T57" s="70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7" t="s">
        <v>35</v>
      </c>
      <c r="B58" s="75">
        <f>B67*$I$58/1000</f>
        <v>31.161000000000001</v>
      </c>
      <c r="C58" s="75">
        <f t="shared" ref="C58:F58" si="27">C67*$I$58/1000</f>
        <v>32.130000000000003</v>
      </c>
      <c r="D58" s="75">
        <f t="shared" si="27"/>
        <v>32.027999999999999</v>
      </c>
      <c r="E58" s="75">
        <f t="shared" si="27"/>
        <v>32.027999999999999</v>
      </c>
      <c r="F58" s="75">
        <f t="shared" si="27"/>
        <v>31.925999999999998</v>
      </c>
      <c r="G58" s="97">
        <f t="shared" ref="G58:G65" si="28">SUM(B58:F58)</f>
        <v>159.273</v>
      </c>
      <c r="H58" s="71"/>
      <c r="I58" s="2">
        <v>51</v>
      </c>
      <c r="J58" s="55"/>
      <c r="K58" s="55"/>
      <c r="L58" s="55"/>
      <c r="M58" s="69"/>
      <c r="N58" s="69"/>
      <c r="O58" s="69"/>
      <c r="P58" s="55"/>
      <c r="Q58" s="55"/>
      <c r="R58" s="70"/>
      <c r="S58" s="70"/>
      <c r="T58" s="70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88" t="s">
        <v>36</v>
      </c>
      <c r="B59" s="75">
        <f>B67*$I$59/1000</f>
        <v>32.994</v>
      </c>
      <c r="C59" s="75">
        <f t="shared" ref="C59:F59" si="29">C67*$I$59/1000</f>
        <v>34.020000000000003</v>
      </c>
      <c r="D59" s="75">
        <f t="shared" si="29"/>
        <v>33.911999999999999</v>
      </c>
      <c r="E59" s="75">
        <f t="shared" si="29"/>
        <v>33.911999999999999</v>
      </c>
      <c r="F59" s="75">
        <f t="shared" si="29"/>
        <v>33.804000000000002</v>
      </c>
      <c r="G59" s="97">
        <f t="shared" si="28"/>
        <v>168.64200000000002</v>
      </c>
      <c r="H59" s="71"/>
      <c r="I59" s="2">
        <v>54</v>
      </c>
      <c r="J59" s="55"/>
      <c r="K59" s="55"/>
      <c r="L59" s="55"/>
      <c r="M59" s="69"/>
      <c r="N59" s="69"/>
      <c r="O59" s="69"/>
      <c r="P59" s="55"/>
      <c r="Q59" s="55"/>
      <c r="R59" s="70"/>
      <c r="S59" s="70"/>
      <c r="T59" s="70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7" t="s">
        <v>37</v>
      </c>
      <c r="B60" s="75">
        <f>B67*$I$60/1000</f>
        <v>35.438000000000002</v>
      </c>
      <c r="C60" s="75">
        <f t="shared" ref="C60:F60" si="30">C67*$I$60/1000</f>
        <v>36.54</v>
      </c>
      <c r="D60" s="75">
        <f t="shared" si="30"/>
        <v>36.423999999999999</v>
      </c>
      <c r="E60" s="75">
        <f t="shared" si="30"/>
        <v>36.423999999999999</v>
      </c>
      <c r="F60" s="75">
        <f t="shared" si="30"/>
        <v>36.308</v>
      </c>
      <c r="G60" s="97">
        <f t="shared" si="28"/>
        <v>181.13400000000001</v>
      </c>
      <c r="H60" s="71"/>
      <c r="I60" s="2">
        <v>58</v>
      </c>
      <c r="J60" s="55"/>
      <c r="K60" s="55"/>
      <c r="L60" s="55"/>
      <c r="M60" s="69"/>
      <c r="N60" s="69"/>
      <c r="O60" s="69"/>
      <c r="P60" s="55"/>
      <c r="Q60" s="55"/>
      <c r="R60" s="70"/>
      <c r="S60" s="70"/>
      <c r="T60" s="70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87" t="s">
        <v>38</v>
      </c>
      <c r="B61" s="75">
        <f>B67*$I$61/1000</f>
        <v>39.715000000000003</v>
      </c>
      <c r="C61" s="75">
        <f t="shared" ref="C61:F61" si="31">C67*$I$61/1000</f>
        <v>40.950000000000003</v>
      </c>
      <c r="D61" s="75">
        <f t="shared" si="31"/>
        <v>40.82</v>
      </c>
      <c r="E61" s="75">
        <f t="shared" si="31"/>
        <v>40.82</v>
      </c>
      <c r="F61" s="75">
        <f t="shared" si="31"/>
        <v>40.69</v>
      </c>
      <c r="G61" s="97">
        <f t="shared" si="28"/>
        <v>202.995</v>
      </c>
      <c r="H61" s="71"/>
      <c r="I61" s="2">
        <v>65</v>
      </c>
      <c r="J61" s="55"/>
      <c r="K61" s="55"/>
      <c r="L61" s="55"/>
      <c r="M61" s="69"/>
      <c r="N61" s="69"/>
      <c r="O61" s="69"/>
      <c r="P61" s="55"/>
      <c r="Q61" s="55"/>
      <c r="R61" s="70"/>
      <c r="S61" s="70"/>
      <c r="T61" s="70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8" t="s">
        <v>33</v>
      </c>
      <c r="B62" s="75">
        <f>B67*$I$62/1000</f>
        <v>44.603000000000002</v>
      </c>
      <c r="C62" s="75">
        <f t="shared" ref="C62:F62" si="32">C67*$I$62/1000</f>
        <v>45.99</v>
      </c>
      <c r="D62" s="75">
        <f t="shared" si="32"/>
        <v>45.844000000000001</v>
      </c>
      <c r="E62" s="75">
        <f t="shared" si="32"/>
        <v>45.844000000000001</v>
      </c>
      <c r="F62" s="75">
        <f t="shared" si="32"/>
        <v>45.698</v>
      </c>
      <c r="G62" s="97">
        <f t="shared" si="28"/>
        <v>227.97900000000001</v>
      </c>
      <c r="H62" s="71"/>
      <c r="I62" s="2">
        <v>73</v>
      </c>
      <c r="J62" s="55"/>
      <c r="K62" s="55"/>
      <c r="L62" s="55"/>
      <c r="M62" s="69"/>
      <c r="N62" s="69"/>
      <c r="O62" s="69"/>
      <c r="P62" s="55"/>
      <c r="Q62" s="55"/>
      <c r="R62" s="70"/>
      <c r="S62" s="70"/>
      <c r="T62" s="70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87" t="s">
        <v>46</v>
      </c>
      <c r="B63" s="75">
        <f>B67*$I$63/1000</f>
        <v>45.825000000000003</v>
      </c>
      <c r="C63" s="75">
        <f t="shared" ref="C63:F63" si="33">C67*$I$63/1000</f>
        <v>47.25</v>
      </c>
      <c r="D63" s="75">
        <f t="shared" si="33"/>
        <v>47.1</v>
      </c>
      <c r="E63" s="75">
        <f t="shared" si="33"/>
        <v>47.1</v>
      </c>
      <c r="F63" s="75">
        <f t="shared" si="33"/>
        <v>46.95</v>
      </c>
      <c r="G63" s="97">
        <f t="shared" si="28"/>
        <v>234.22500000000002</v>
      </c>
      <c r="H63" s="71"/>
      <c r="I63" s="2">
        <v>75</v>
      </c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3"/>
      <c r="V63" s="3"/>
      <c r="Y63" s="2"/>
      <c r="Z63" s="2"/>
      <c r="AA63" s="2"/>
      <c r="AB63" s="2"/>
    </row>
    <row r="64" spans="1:30" ht="33.75" customHeight="1" x14ac:dyDescent="0.25">
      <c r="A64" s="87" t="s">
        <v>34</v>
      </c>
      <c r="B64" s="75">
        <f>B67*$I$64/1000</f>
        <v>46.436</v>
      </c>
      <c r="C64" s="75">
        <f t="shared" ref="C64:F64" si="34">C67*$I$64/1000</f>
        <v>47.88</v>
      </c>
      <c r="D64" s="75">
        <f t="shared" si="34"/>
        <v>47.728000000000002</v>
      </c>
      <c r="E64" s="75">
        <f t="shared" si="34"/>
        <v>47.728000000000002</v>
      </c>
      <c r="F64" s="75">
        <f t="shared" si="34"/>
        <v>47.576000000000001</v>
      </c>
      <c r="G64" s="97">
        <f t="shared" si="28"/>
        <v>237.34800000000001</v>
      </c>
      <c r="H64" s="71"/>
      <c r="I64" s="2">
        <v>76</v>
      </c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3"/>
      <c r="V64" s="3"/>
      <c r="Y64" s="2"/>
      <c r="Z64" s="2"/>
      <c r="AA64" s="2"/>
      <c r="AB64" s="2"/>
    </row>
    <row r="65" spans="1:28" ht="33.75" customHeight="1" x14ac:dyDescent="0.25">
      <c r="A65" s="113" t="s">
        <v>10</v>
      </c>
      <c r="B65" s="77">
        <f>SUM(B58:B64)</f>
        <v>276.17199999999997</v>
      </c>
      <c r="C65" s="28">
        <f>SUM(C58:C64)</f>
        <v>284.76</v>
      </c>
      <c r="D65" s="28">
        <f>SUM(D58:D64)</f>
        <v>283.85599999999999</v>
      </c>
      <c r="E65" s="28">
        <f>SUM(E58:E64)</f>
        <v>283.85599999999999</v>
      </c>
      <c r="F65" s="28">
        <f>SUM(F58:F64)</f>
        <v>282.95200000000006</v>
      </c>
      <c r="G65" s="97">
        <f t="shared" si="28"/>
        <v>1411.596</v>
      </c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89" t="s">
        <v>12</v>
      </c>
      <c r="B66" s="78">
        <v>30</v>
      </c>
      <c r="C66" s="31">
        <v>30</v>
      </c>
      <c r="D66" s="31">
        <v>30</v>
      </c>
      <c r="E66" s="31">
        <v>30</v>
      </c>
      <c r="F66" s="31">
        <v>30</v>
      </c>
      <c r="G66" s="98">
        <f>+((G65/G67)/7)*1000</f>
        <v>64.571428571428569</v>
      </c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0" t="s">
        <v>13</v>
      </c>
      <c r="B67" s="102">
        <v>611</v>
      </c>
      <c r="C67" s="102">
        <v>630</v>
      </c>
      <c r="D67" s="102">
        <v>628</v>
      </c>
      <c r="E67" s="102">
        <v>628</v>
      </c>
      <c r="F67" s="102">
        <v>626</v>
      </c>
      <c r="G67" s="106">
        <f>SUM(B67:F67)</f>
        <v>3123</v>
      </c>
      <c r="I67" s="72"/>
      <c r="M67" s="3"/>
      <c r="N67" s="3"/>
      <c r="O67" s="3"/>
      <c r="P67" s="3"/>
      <c r="Q67" s="3"/>
    </row>
    <row r="68" spans="1:28" ht="33.75" customHeight="1" x14ac:dyDescent="0.25">
      <c r="A68" s="91" t="s">
        <v>14</v>
      </c>
      <c r="B68" s="80">
        <f>(B67*B66)/1000</f>
        <v>18.329999999999998</v>
      </c>
      <c r="C68" s="39">
        <f>(C67*C66)/1000</f>
        <v>18.899999999999999</v>
      </c>
      <c r="D68" s="39">
        <f>(D67*D66)/1000</f>
        <v>18.84</v>
      </c>
      <c r="E68" s="39">
        <f>(E67*E66)/1000</f>
        <v>18.84</v>
      </c>
      <c r="F68" s="39">
        <f>(F67*F66)/1000</f>
        <v>18.78</v>
      </c>
      <c r="G68" s="110">
        <f>((G65*1000)/G67)/7</f>
        <v>64.571428571428569</v>
      </c>
      <c r="M68" s="3"/>
      <c r="N68" s="3"/>
      <c r="O68" s="3"/>
      <c r="P68" s="3"/>
      <c r="Q68" s="3"/>
    </row>
    <row r="69" spans="1:28" ht="33.75" customHeight="1" x14ac:dyDescent="0.25">
      <c r="A69" s="92" t="s">
        <v>15</v>
      </c>
      <c r="B69" s="81">
        <f>((B67*B66)*7)/1000</f>
        <v>128.31</v>
      </c>
      <c r="C69" s="43">
        <f>((C67*C66)*7)/1000</f>
        <v>132.30000000000001</v>
      </c>
      <c r="D69" s="43">
        <f>((D67*D66)*7)/1000</f>
        <v>131.88</v>
      </c>
      <c r="E69" s="43">
        <f>((E67*E66)*7)/1000</f>
        <v>131.88</v>
      </c>
      <c r="F69" s="43">
        <f>((F67*F66)*7)/1000</f>
        <v>131.46</v>
      </c>
      <c r="G69" s="83"/>
      <c r="H69" s="51"/>
      <c r="Q69" s="3"/>
    </row>
    <row r="70" spans="1:28" ht="33.75" customHeight="1" thickBot="1" x14ac:dyDescent="0.3">
      <c r="A70" s="93" t="s">
        <v>16</v>
      </c>
      <c r="B70" s="82">
        <f>+(B65/B67)/7*1000</f>
        <v>64.571428571428569</v>
      </c>
      <c r="C70" s="48">
        <f>+(C65/C67)/7*1000</f>
        <v>64.571428571428569</v>
      </c>
      <c r="D70" s="48">
        <f>+(D65/D67)/7*1000</f>
        <v>64.571428571428569</v>
      </c>
      <c r="E70" s="48">
        <f>+(E65/E67)/7*1000</f>
        <v>64.571428571428569</v>
      </c>
      <c r="F70" s="48">
        <f>+(F65/F67)/7*1000</f>
        <v>64.571428571428584</v>
      </c>
      <c r="G70" s="111"/>
      <c r="Q70" s="3"/>
    </row>
    <row r="71" spans="1:28" ht="33.75" customHeight="1" x14ac:dyDescent="0.25"/>
    <row r="72" spans="1:28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28" ht="33.75" customHeight="1" x14ac:dyDescent="0.25"/>
    <row r="74" spans="1:28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28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28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28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28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28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K15:R15"/>
    <mergeCell ref="B15:J15"/>
    <mergeCell ref="B36:G36"/>
    <mergeCell ref="L36:P3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3" zoomScale="30" zoomScaleNormal="30" workbookViewId="0">
      <selection activeCell="B48" sqref="B48:G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2"/>
      <c r="Z3" s="2"/>
      <c r="AA3" s="2"/>
      <c r="AB3" s="2"/>
      <c r="AC3" s="2"/>
      <c r="AD3" s="1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9" t="s">
        <v>1</v>
      </c>
      <c r="B9" s="139"/>
      <c r="C9" s="139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9"/>
      <c r="B10" s="139"/>
      <c r="C10" s="1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9" t="s">
        <v>4</v>
      </c>
      <c r="B11" s="139"/>
      <c r="C11" s="139"/>
      <c r="D11" s="1"/>
      <c r="E11" s="140">
        <v>2</v>
      </c>
      <c r="F11" s="1"/>
      <c r="G11" s="1"/>
      <c r="H11" s="1"/>
      <c r="I11" s="1"/>
      <c r="J11" s="1"/>
      <c r="K11" s="628" t="s">
        <v>48</v>
      </c>
      <c r="L11" s="628"/>
      <c r="M11" s="141"/>
      <c r="N11" s="1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9"/>
      <c r="B12" s="139"/>
      <c r="C12" s="139"/>
      <c r="D12" s="1"/>
      <c r="E12" s="5"/>
      <c r="F12" s="1"/>
      <c r="G12" s="1"/>
      <c r="H12" s="1"/>
      <c r="I12" s="1"/>
      <c r="J12" s="1"/>
      <c r="K12" s="141"/>
      <c r="L12" s="141"/>
      <c r="M12" s="141"/>
      <c r="N12" s="1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"/>
      <c r="X13" s="1"/>
      <c r="Y13" s="1"/>
    </row>
    <row r="14" spans="1:30" s="3" customFormat="1" ht="27" thickBot="1" x14ac:dyDescent="0.3">
      <c r="A14" s="1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19" t="s">
        <v>7</v>
      </c>
      <c r="B15" s="630" t="s">
        <v>18</v>
      </c>
      <c r="C15" s="631"/>
      <c r="D15" s="631"/>
      <c r="E15" s="631"/>
      <c r="F15" s="631"/>
      <c r="G15" s="631"/>
      <c r="H15" s="631"/>
      <c r="I15" s="631"/>
      <c r="J15" s="632"/>
      <c r="K15" s="633" t="s">
        <v>8</v>
      </c>
      <c r="L15" s="634"/>
      <c r="M15" s="634"/>
      <c r="N15" s="634"/>
      <c r="O15" s="634"/>
      <c r="P15" s="634"/>
      <c r="Q15" s="634"/>
      <c r="R15" s="635"/>
      <c r="S15" s="12"/>
    </row>
    <row r="16" spans="1:30" ht="39.950000000000003" customHeight="1" x14ac:dyDescent="0.25">
      <c r="A16" s="120" t="s">
        <v>9</v>
      </c>
      <c r="B16" s="16"/>
      <c r="C16" s="15"/>
      <c r="D16" s="21"/>
      <c r="E16" s="15"/>
      <c r="F16" s="15"/>
      <c r="G16" s="15"/>
      <c r="H16" s="21"/>
      <c r="I16" s="15"/>
      <c r="J16" s="21"/>
      <c r="K16" s="16"/>
      <c r="L16" s="15"/>
      <c r="M16" s="15"/>
      <c r="N16" s="15"/>
      <c r="O16" s="15"/>
      <c r="P16" s="15"/>
      <c r="Q16" s="15"/>
      <c r="R16" s="17"/>
      <c r="S16" s="18" t="s">
        <v>10</v>
      </c>
      <c r="U16" s="20"/>
      <c r="V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14">
        <v>3</v>
      </c>
      <c r="L17" s="21">
        <v>4</v>
      </c>
      <c r="M17" s="21">
        <v>5</v>
      </c>
      <c r="N17" s="21">
        <v>1</v>
      </c>
      <c r="O17" s="21">
        <v>2</v>
      </c>
      <c r="P17" s="21">
        <v>3</v>
      </c>
      <c r="Q17" s="21">
        <v>4</v>
      </c>
      <c r="R17" s="22">
        <v>5</v>
      </c>
      <c r="S17" s="18"/>
      <c r="U17" s="2"/>
      <c r="V17" s="20"/>
    </row>
    <row r="18" spans="1:30" ht="39.950000000000003" customHeight="1" x14ac:dyDescent="0.25">
      <c r="A18" s="122" t="s">
        <v>35</v>
      </c>
      <c r="B18" s="23">
        <v>25.458416666666665</v>
      </c>
      <c r="C18" s="24">
        <v>24.150000000000002</v>
      </c>
      <c r="D18" s="24">
        <v>24.179166666666671</v>
      </c>
      <c r="E18" s="24">
        <v>19.027166666666666</v>
      </c>
      <c r="F18" s="24">
        <v>19.338666666666668</v>
      </c>
      <c r="G18" s="24">
        <v>15.732500000000002</v>
      </c>
      <c r="H18" s="24">
        <v>15.764583333333334</v>
      </c>
      <c r="I18" s="24">
        <v>24.950333333333333</v>
      </c>
      <c r="J18" s="24">
        <v>19.623333333333335</v>
      </c>
      <c r="K18" s="23">
        <v>13.0235</v>
      </c>
      <c r="L18" s="24">
        <v>24.653416666666669</v>
      </c>
      <c r="M18" s="24">
        <v>17.299333333333333</v>
      </c>
      <c r="N18" s="24">
        <v>17.168666666666667</v>
      </c>
      <c r="O18" s="24">
        <v>15.974583333333335</v>
      </c>
      <c r="P18" s="24">
        <v>15.5715</v>
      </c>
      <c r="Q18" s="24">
        <v>23.660583333333335</v>
      </c>
      <c r="R18" s="25">
        <v>15.017333333333333</v>
      </c>
      <c r="S18" s="26">
        <f t="shared" ref="S18:S25" si="0">SUM(B18:R18)</f>
        <v>330.59308333333342</v>
      </c>
      <c r="U18" s="2"/>
      <c r="V18" s="20"/>
    </row>
    <row r="19" spans="1:30" ht="39.950000000000003" customHeight="1" x14ac:dyDescent="0.25">
      <c r="A19" s="123" t="s">
        <v>36</v>
      </c>
      <c r="B19" s="23">
        <v>28.289430555555555</v>
      </c>
      <c r="C19" s="24">
        <v>27.622</v>
      </c>
      <c r="D19" s="24">
        <v>27.848138888888887</v>
      </c>
      <c r="E19" s="24">
        <v>22.296555555555557</v>
      </c>
      <c r="F19" s="24">
        <v>22.536888888888893</v>
      </c>
      <c r="G19" s="24">
        <v>18.80725</v>
      </c>
      <c r="H19" s="24">
        <v>18.839236111111113</v>
      </c>
      <c r="I19" s="24">
        <v>30.449611111111111</v>
      </c>
      <c r="J19" s="24">
        <v>23.98277777777778</v>
      </c>
      <c r="K19" s="23">
        <v>14.399000000000001</v>
      </c>
      <c r="L19" s="24">
        <v>28.461513888888891</v>
      </c>
      <c r="M19" s="24">
        <v>20.114111111111111</v>
      </c>
      <c r="N19" s="24">
        <v>19.986555555555555</v>
      </c>
      <c r="O19" s="24">
        <v>18.726069444444445</v>
      </c>
      <c r="P19" s="24">
        <v>18.983416666666667</v>
      </c>
      <c r="Q19" s="24">
        <v>28.200569444444444</v>
      </c>
      <c r="R19" s="25">
        <v>18.403777777777776</v>
      </c>
      <c r="S19" s="26">
        <f t="shared" si="0"/>
        <v>387.94690277777772</v>
      </c>
      <c r="U19" s="2"/>
      <c r="V19" s="20"/>
    </row>
    <row r="20" spans="1:30" ht="39.75" customHeight="1" x14ac:dyDescent="0.25">
      <c r="A20" s="122" t="s">
        <v>37</v>
      </c>
      <c r="B20" s="23">
        <v>28.289430555555555</v>
      </c>
      <c r="C20" s="24">
        <v>27.622</v>
      </c>
      <c r="D20" s="24">
        <v>27.848138888888887</v>
      </c>
      <c r="E20" s="24">
        <v>22.296555555555557</v>
      </c>
      <c r="F20" s="24">
        <v>22.536888888888893</v>
      </c>
      <c r="G20" s="24">
        <v>18.80725</v>
      </c>
      <c r="H20" s="24">
        <v>18.839236111111113</v>
      </c>
      <c r="I20" s="24">
        <v>30.449611111111111</v>
      </c>
      <c r="J20" s="24">
        <v>23.98277777777778</v>
      </c>
      <c r="K20" s="23">
        <v>14.399000000000001</v>
      </c>
      <c r="L20" s="24">
        <v>28.461513888888891</v>
      </c>
      <c r="M20" s="24">
        <v>20.114111111111111</v>
      </c>
      <c r="N20" s="24">
        <v>19.986555555555555</v>
      </c>
      <c r="O20" s="24">
        <v>18.726069444444445</v>
      </c>
      <c r="P20" s="24">
        <v>18.983416666666667</v>
      </c>
      <c r="Q20" s="24">
        <v>28.200569444444444</v>
      </c>
      <c r="R20" s="25">
        <v>18.403777777777776</v>
      </c>
      <c r="S20" s="26">
        <f t="shared" si="0"/>
        <v>387.94690277777772</v>
      </c>
      <c r="U20" s="2"/>
      <c r="V20" s="20"/>
    </row>
    <row r="21" spans="1:30" ht="39.950000000000003" customHeight="1" x14ac:dyDescent="0.25">
      <c r="A21" s="122" t="s">
        <v>38</v>
      </c>
      <c r="B21" s="23">
        <v>28.289430555555555</v>
      </c>
      <c r="C21" s="24">
        <v>27.622</v>
      </c>
      <c r="D21" s="24">
        <v>27.848138888888887</v>
      </c>
      <c r="E21" s="24">
        <v>22.296555555555557</v>
      </c>
      <c r="F21" s="24">
        <v>22.536888888888893</v>
      </c>
      <c r="G21" s="24">
        <v>18.80725</v>
      </c>
      <c r="H21" s="24">
        <v>18.839236111111113</v>
      </c>
      <c r="I21" s="24">
        <v>30.449611111111111</v>
      </c>
      <c r="J21" s="24">
        <v>23.98277777777778</v>
      </c>
      <c r="K21" s="23">
        <v>14.399000000000001</v>
      </c>
      <c r="L21" s="24">
        <v>28.461513888888891</v>
      </c>
      <c r="M21" s="24">
        <v>20.114111111111111</v>
      </c>
      <c r="N21" s="24">
        <v>19.986555555555555</v>
      </c>
      <c r="O21" s="24">
        <v>18.726069444444445</v>
      </c>
      <c r="P21" s="24">
        <v>18.983416666666667</v>
      </c>
      <c r="Q21" s="24">
        <v>28.200569444444444</v>
      </c>
      <c r="R21" s="25">
        <v>18.403777777777776</v>
      </c>
      <c r="S21" s="26">
        <f t="shared" si="0"/>
        <v>387.94690277777772</v>
      </c>
      <c r="U21" s="2"/>
      <c r="V21" s="20"/>
    </row>
    <row r="22" spans="1:30" ht="39.950000000000003" customHeight="1" x14ac:dyDescent="0.25">
      <c r="A22" s="123" t="s">
        <v>33</v>
      </c>
      <c r="B22" s="23">
        <v>28.289430555555555</v>
      </c>
      <c r="C22" s="24">
        <v>27.622</v>
      </c>
      <c r="D22" s="24">
        <v>27.848138888888887</v>
      </c>
      <c r="E22" s="24">
        <v>22.296555555555557</v>
      </c>
      <c r="F22" s="24">
        <v>22.536888888888893</v>
      </c>
      <c r="G22" s="24">
        <v>18.80725</v>
      </c>
      <c r="H22" s="24">
        <v>18.839236111111113</v>
      </c>
      <c r="I22" s="24">
        <v>30.449611111111111</v>
      </c>
      <c r="J22" s="24">
        <v>23.98277777777778</v>
      </c>
      <c r="K22" s="23">
        <v>14.399000000000001</v>
      </c>
      <c r="L22" s="24">
        <v>28.461513888888891</v>
      </c>
      <c r="M22" s="24">
        <v>20.114111111111111</v>
      </c>
      <c r="N22" s="24">
        <v>19.986555555555555</v>
      </c>
      <c r="O22" s="24">
        <v>18.726069444444445</v>
      </c>
      <c r="P22" s="24">
        <v>18.983416666666667</v>
      </c>
      <c r="Q22" s="24">
        <v>28.200569444444444</v>
      </c>
      <c r="R22" s="25">
        <v>18.403777777777776</v>
      </c>
      <c r="S22" s="26">
        <f t="shared" si="0"/>
        <v>387.94690277777772</v>
      </c>
      <c r="U22" s="2"/>
      <c r="V22" s="20"/>
    </row>
    <row r="23" spans="1:30" ht="39.950000000000003" customHeight="1" x14ac:dyDescent="0.25">
      <c r="A23" s="122" t="s">
        <v>46</v>
      </c>
      <c r="B23" s="23">
        <v>28.289430555555555</v>
      </c>
      <c r="C23" s="24">
        <v>27.622</v>
      </c>
      <c r="D23" s="24">
        <v>27.848138888888887</v>
      </c>
      <c r="E23" s="24">
        <v>22.296555555555557</v>
      </c>
      <c r="F23" s="24">
        <v>22.536888888888893</v>
      </c>
      <c r="G23" s="24">
        <v>18.80725</v>
      </c>
      <c r="H23" s="24">
        <v>18.839236111111113</v>
      </c>
      <c r="I23" s="24">
        <v>30.449611111111111</v>
      </c>
      <c r="J23" s="24">
        <v>23.98277777777778</v>
      </c>
      <c r="K23" s="23">
        <v>14.399000000000001</v>
      </c>
      <c r="L23" s="24">
        <v>28.461513888888891</v>
      </c>
      <c r="M23" s="24">
        <v>20.114111111111111</v>
      </c>
      <c r="N23" s="24">
        <v>19.986555555555555</v>
      </c>
      <c r="O23" s="24">
        <v>18.726069444444445</v>
      </c>
      <c r="P23" s="24">
        <v>18.983416666666667</v>
      </c>
      <c r="Q23" s="24">
        <v>28.200569444444444</v>
      </c>
      <c r="R23" s="25">
        <v>18.403777777777776</v>
      </c>
      <c r="S23" s="26">
        <f t="shared" si="0"/>
        <v>387.94690277777772</v>
      </c>
      <c r="U23" s="2"/>
      <c r="V23" s="20"/>
    </row>
    <row r="24" spans="1:30" ht="39.950000000000003" customHeight="1" x14ac:dyDescent="0.25">
      <c r="A24" s="122" t="s">
        <v>34</v>
      </c>
      <c r="B24" s="23">
        <v>28.289430555555555</v>
      </c>
      <c r="C24" s="24">
        <v>27.622</v>
      </c>
      <c r="D24" s="24">
        <v>27.848138888888887</v>
      </c>
      <c r="E24" s="24">
        <v>22.296555555555557</v>
      </c>
      <c r="F24" s="24">
        <v>22.536888888888893</v>
      </c>
      <c r="G24" s="24">
        <v>18.80725</v>
      </c>
      <c r="H24" s="24">
        <v>18.839236111111113</v>
      </c>
      <c r="I24" s="24">
        <v>30.449611111111111</v>
      </c>
      <c r="J24" s="24">
        <v>23.98277777777778</v>
      </c>
      <c r="K24" s="23">
        <v>14.399000000000001</v>
      </c>
      <c r="L24" s="24">
        <v>28.461513888888891</v>
      </c>
      <c r="M24" s="24">
        <v>20.114111111111111</v>
      </c>
      <c r="N24" s="24">
        <v>19.986555555555555</v>
      </c>
      <c r="O24" s="24">
        <v>18.726069444444445</v>
      </c>
      <c r="P24" s="24">
        <v>18.983416666666667</v>
      </c>
      <c r="Q24" s="24">
        <v>28.200569444444444</v>
      </c>
      <c r="R24" s="25">
        <v>18.403777777777776</v>
      </c>
      <c r="S24" s="26">
        <f t="shared" si="0"/>
        <v>387.94690277777772</v>
      </c>
      <c r="U24" s="2"/>
    </row>
    <row r="25" spans="1:30" ht="41.45" customHeight="1" x14ac:dyDescent="0.25">
      <c r="A25" s="123" t="s">
        <v>10</v>
      </c>
      <c r="B25" s="27">
        <f t="shared" ref="B25:C25" si="1">SUM(B18:B24)</f>
        <v>195.19499999999999</v>
      </c>
      <c r="C25" s="28">
        <f t="shared" si="1"/>
        <v>189.88200000000001</v>
      </c>
      <c r="D25" s="28">
        <f>SUM(D18:D24)</f>
        <v>191.26799999999997</v>
      </c>
      <c r="E25" s="28">
        <f t="shared" ref="E25:G25" si="2">SUM(E18:E24)</f>
        <v>152.8065</v>
      </c>
      <c r="F25" s="28">
        <f t="shared" si="2"/>
        <v>154.56000000000003</v>
      </c>
      <c r="G25" s="28">
        <f t="shared" si="2"/>
        <v>128.57599999999999</v>
      </c>
      <c r="H25" s="28">
        <f>SUM(H18:H24)</f>
        <v>128.80000000000004</v>
      </c>
      <c r="I25" s="28">
        <f t="shared" ref="I25" si="3">SUM(I18:I24)</f>
        <v>207.64799999999997</v>
      </c>
      <c r="J25" s="28">
        <f>SUM(J18:J24)</f>
        <v>163.52000000000004</v>
      </c>
      <c r="K25" s="27">
        <f t="shared" ref="K25:M25" si="4">SUM(K18:K24)</f>
        <v>99.417500000000004</v>
      </c>
      <c r="L25" s="28">
        <f t="shared" si="4"/>
        <v>195.42250000000004</v>
      </c>
      <c r="M25" s="28">
        <f t="shared" si="4"/>
        <v>137.98400000000001</v>
      </c>
      <c r="N25" s="28">
        <f>SUM(N18:N24)</f>
        <v>137.08799999999999</v>
      </c>
      <c r="O25" s="28">
        <f t="shared" ref="O25:R25" si="5">SUM(O18:O24)</f>
        <v>128.33100000000002</v>
      </c>
      <c r="P25" s="28">
        <f t="shared" si="5"/>
        <v>129.47200000000001</v>
      </c>
      <c r="Q25" s="28">
        <f t="shared" si="5"/>
        <v>192.864</v>
      </c>
      <c r="R25" s="29">
        <f t="shared" si="5"/>
        <v>125.44</v>
      </c>
      <c r="S25" s="26">
        <f t="shared" si="0"/>
        <v>2658.2745000000004</v>
      </c>
    </row>
    <row r="26" spans="1:30" s="2" customFormat="1" ht="36.75" customHeight="1" x14ac:dyDescent="0.25">
      <c r="A26" s="124" t="s">
        <v>12</v>
      </c>
      <c r="B26" s="30">
        <v>33</v>
      </c>
      <c r="C26" s="31">
        <v>33</v>
      </c>
      <c r="D26" s="31">
        <v>33</v>
      </c>
      <c r="E26" s="31">
        <v>31.5</v>
      </c>
      <c r="F26" s="31">
        <v>32</v>
      </c>
      <c r="G26" s="31">
        <v>32</v>
      </c>
      <c r="H26" s="31">
        <v>32</v>
      </c>
      <c r="I26" s="31">
        <v>32</v>
      </c>
      <c r="J26" s="31">
        <v>32</v>
      </c>
      <c r="K26" s="30">
        <v>32.5</v>
      </c>
      <c r="L26" s="31">
        <v>32.5</v>
      </c>
      <c r="M26" s="31">
        <v>32</v>
      </c>
      <c r="N26" s="31">
        <v>32</v>
      </c>
      <c r="O26" s="31">
        <v>31.5</v>
      </c>
      <c r="P26" s="31">
        <v>32</v>
      </c>
      <c r="Q26" s="31">
        <v>32</v>
      </c>
      <c r="R26" s="32">
        <v>32</v>
      </c>
      <c r="S26" s="33">
        <f>+((S25/S27)/7)*1000</f>
        <v>32.212528628382401</v>
      </c>
    </row>
    <row r="27" spans="1:30" s="2" customFormat="1" ht="33" customHeight="1" x14ac:dyDescent="0.25">
      <c r="A27" s="125" t="s">
        <v>13</v>
      </c>
      <c r="B27" s="34">
        <v>845</v>
      </c>
      <c r="C27" s="35">
        <v>822</v>
      </c>
      <c r="D27" s="35">
        <v>828</v>
      </c>
      <c r="E27" s="35">
        <v>693</v>
      </c>
      <c r="F27" s="35">
        <v>690</v>
      </c>
      <c r="G27" s="35">
        <v>574</v>
      </c>
      <c r="H27" s="35">
        <v>575</v>
      </c>
      <c r="I27" s="35">
        <v>927</v>
      </c>
      <c r="J27" s="35">
        <v>730</v>
      </c>
      <c r="K27" s="34">
        <v>437</v>
      </c>
      <c r="L27" s="35">
        <v>859</v>
      </c>
      <c r="M27" s="35">
        <v>616</v>
      </c>
      <c r="N27" s="35">
        <v>612</v>
      </c>
      <c r="O27" s="35">
        <v>582</v>
      </c>
      <c r="P27" s="35">
        <v>578</v>
      </c>
      <c r="Q27" s="35">
        <v>861</v>
      </c>
      <c r="R27" s="36">
        <v>560</v>
      </c>
      <c r="S27" s="37">
        <f>SUM(B27:R27)</f>
        <v>11789</v>
      </c>
      <c r="T27" s="2">
        <f>((S25*1000)/S27)/7</f>
        <v>32.212528628382394</v>
      </c>
    </row>
    <row r="28" spans="1:30" s="2" customFormat="1" ht="33" customHeight="1" x14ac:dyDescent="0.25">
      <c r="A28" s="126" t="s">
        <v>14</v>
      </c>
      <c r="B28" s="38">
        <f>((B27*B26)*7/1000-B18)/6</f>
        <v>28.289430555555555</v>
      </c>
      <c r="C28" s="39">
        <f t="shared" ref="C28:R28" si="6">((C27*C26)*7/1000-C18)/6</f>
        <v>27.622</v>
      </c>
      <c r="D28" s="39">
        <f t="shared" si="6"/>
        <v>27.848138888888887</v>
      </c>
      <c r="E28" s="39">
        <f t="shared" si="6"/>
        <v>22.296555555555557</v>
      </c>
      <c r="F28" s="39">
        <f t="shared" si="6"/>
        <v>22.536888888888893</v>
      </c>
      <c r="G28" s="39">
        <f t="shared" si="6"/>
        <v>18.80725</v>
      </c>
      <c r="H28" s="39">
        <f t="shared" si="6"/>
        <v>18.839236111111113</v>
      </c>
      <c r="I28" s="39">
        <f t="shared" si="6"/>
        <v>30.449611111111111</v>
      </c>
      <c r="J28" s="39">
        <f t="shared" si="6"/>
        <v>23.98277777777778</v>
      </c>
      <c r="K28" s="38">
        <f t="shared" si="6"/>
        <v>14.399000000000001</v>
      </c>
      <c r="L28" s="39">
        <f t="shared" si="6"/>
        <v>28.461513888888891</v>
      </c>
      <c r="M28" s="39">
        <f t="shared" si="6"/>
        <v>20.114111111111111</v>
      </c>
      <c r="N28" s="39">
        <f t="shared" si="6"/>
        <v>19.986555555555555</v>
      </c>
      <c r="O28" s="39">
        <f t="shared" si="6"/>
        <v>18.726069444444445</v>
      </c>
      <c r="P28" s="39">
        <f t="shared" si="6"/>
        <v>18.983416666666667</v>
      </c>
      <c r="Q28" s="39">
        <f t="shared" si="6"/>
        <v>28.200569444444444</v>
      </c>
      <c r="R28" s="40">
        <f t="shared" si="6"/>
        <v>18.403777777777776</v>
      </c>
      <c r="S28" s="41"/>
    </row>
    <row r="29" spans="1:30" ht="33.75" customHeight="1" x14ac:dyDescent="0.25">
      <c r="A29" s="127" t="s">
        <v>15</v>
      </c>
      <c r="B29" s="42">
        <f t="shared" ref="B29:C29" si="7">((B27*B26)*7)/1000</f>
        <v>195.19499999999999</v>
      </c>
      <c r="C29" s="43">
        <f t="shared" si="7"/>
        <v>189.88200000000001</v>
      </c>
      <c r="D29" s="43">
        <f>((D27*D26)*7)/1000</f>
        <v>191.268</v>
      </c>
      <c r="E29" s="43">
        <f>((E27*E26)*7)/1000</f>
        <v>152.8065</v>
      </c>
      <c r="F29" s="43">
        <f t="shared" ref="F29:G29" si="8">((F27*F26)*7)/1000</f>
        <v>154.56</v>
      </c>
      <c r="G29" s="43">
        <f t="shared" si="8"/>
        <v>128.57599999999999</v>
      </c>
      <c r="H29" s="43">
        <f>((H27*H26)*7)/1000</f>
        <v>128.80000000000001</v>
      </c>
      <c r="I29" s="43">
        <f>((I27*I26)*7)/1000</f>
        <v>207.648</v>
      </c>
      <c r="J29" s="43">
        <f>((J27*J26)*7)/1000</f>
        <v>163.52000000000001</v>
      </c>
      <c r="K29" s="42">
        <f t="shared" ref="K29:R29" si="9">((K27*K26)*7)/1000</f>
        <v>99.417500000000004</v>
      </c>
      <c r="L29" s="43">
        <f t="shared" si="9"/>
        <v>195.42250000000001</v>
      </c>
      <c r="M29" s="43">
        <f t="shared" si="9"/>
        <v>137.98400000000001</v>
      </c>
      <c r="N29" s="44">
        <f t="shared" si="9"/>
        <v>137.08799999999999</v>
      </c>
      <c r="O29" s="44">
        <f t="shared" si="9"/>
        <v>128.33099999999999</v>
      </c>
      <c r="P29" s="44">
        <f t="shared" si="9"/>
        <v>129.47200000000001</v>
      </c>
      <c r="Q29" s="44">
        <f t="shared" si="9"/>
        <v>192.864</v>
      </c>
      <c r="R29" s="45">
        <f t="shared" si="9"/>
        <v>125.44</v>
      </c>
      <c r="S29" s="46"/>
    </row>
    <row r="30" spans="1:30" ht="33.75" customHeight="1" thickBot="1" x14ac:dyDescent="0.3">
      <c r="A30" s="128" t="s">
        <v>16</v>
      </c>
      <c r="B30" s="47">
        <f t="shared" ref="B30:C30" si="10">+(B25/B27)/7*1000</f>
        <v>32.999999999999993</v>
      </c>
      <c r="C30" s="48">
        <f t="shared" si="10"/>
        <v>33</v>
      </c>
      <c r="D30" s="48">
        <f>+(D25/D27)/7*1000</f>
        <v>32.999999999999993</v>
      </c>
      <c r="E30" s="48">
        <f t="shared" ref="E30:G30" si="11">+(E25/E27)/7*1000</f>
        <v>31.5</v>
      </c>
      <c r="F30" s="48">
        <f t="shared" si="11"/>
        <v>32.000000000000007</v>
      </c>
      <c r="G30" s="48">
        <f t="shared" si="11"/>
        <v>31.999999999999993</v>
      </c>
      <c r="H30" s="48">
        <f>+(H25/H27)/7*1000</f>
        <v>32.000000000000007</v>
      </c>
      <c r="I30" s="48">
        <f t="shared" ref="I30" si="12">+(I25/I27)/7*1000</f>
        <v>31.999999999999993</v>
      </c>
      <c r="J30" s="48">
        <f>+(J25/J27)/7*1000</f>
        <v>32.000000000000007</v>
      </c>
      <c r="K30" s="47">
        <f t="shared" ref="K30:R30" si="13">+(K25/K27)/7*1000</f>
        <v>32.5</v>
      </c>
      <c r="L30" s="48">
        <f t="shared" si="13"/>
        <v>32.500000000000007</v>
      </c>
      <c r="M30" s="48">
        <f t="shared" si="13"/>
        <v>32</v>
      </c>
      <c r="N30" s="48">
        <f t="shared" si="13"/>
        <v>31.999999999999993</v>
      </c>
      <c r="O30" s="48">
        <f t="shared" si="13"/>
        <v>31.500000000000007</v>
      </c>
      <c r="P30" s="48">
        <f t="shared" si="13"/>
        <v>32</v>
      </c>
      <c r="Q30" s="48">
        <f t="shared" si="13"/>
        <v>32</v>
      </c>
      <c r="R30" s="49">
        <f t="shared" si="13"/>
        <v>32</v>
      </c>
      <c r="S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53"/>
      <c r="C35" s="53"/>
      <c r="D35" s="53"/>
      <c r="E35" s="53"/>
      <c r="F35" s="53"/>
      <c r="G35" s="53"/>
      <c r="H35" s="53"/>
      <c r="I35" s="133"/>
      <c r="J35" s="13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x14ac:dyDescent="0.25">
      <c r="A36" s="84" t="s">
        <v>17</v>
      </c>
      <c r="B36" s="623" t="s">
        <v>18</v>
      </c>
      <c r="C36" s="629"/>
      <c r="D36" s="629"/>
      <c r="E36" s="629"/>
      <c r="F36" s="629"/>
      <c r="G36" s="629"/>
      <c r="H36" s="95"/>
      <c r="I36" s="134"/>
      <c r="J36" s="135"/>
      <c r="K36" s="112" t="s">
        <v>19</v>
      </c>
      <c r="L36" s="622" t="s">
        <v>18</v>
      </c>
      <c r="M36" s="622"/>
      <c r="N36" s="622"/>
      <c r="O36" s="622"/>
      <c r="P36" s="623"/>
      <c r="Q36" s="105"/>
      <c r="R36" s="55"/>
      <c r="S36" s="55"/>
      <c r="T36" s="56"/>
      <c r="U36" s="3"/>
      <c r="V36" s="55"/>
      <c r="W36" s="55"/>
      <c r="X36" s="55"/>
      <c r="Y36" s="3"/>
    </row>
    <row r="37" spans="1:30" ht="33.75" customHeight="1" x14ac:dyDescent="0.25">
      <c r="A37" s="85" t="s">
        <v>20</v>
      </c>
      <c r="B37" s="94"/>
      <c r="C37" s="15"/>
      <c r="D37" s="15"/>
      <c r="E37" s="15"/>
      <c r="F37" s="15"/>
      <c r="G37" s="15"/>
      <c r="H37" s="96" t="s">
        <v>10</v>
      </c>
      <c r="I37" s="136"/>
      <c r="J37" s="136"/>
      <c r="K37" s="103"/>
      <c r="L37" s="94"/>
      <c r="M37" s="15"/>
      <c r="N37" s="15"/>
      <c r="O37" s="15"/>
      <c r="P37" s="15"/>
      <c r="Q37" s="96" t="s">
        <v>10</v>
      </c>
      <c r="R37" s="58"/>
      <c r="S37" s="58"/>
      <c r="T37" s="3"/>
      <c r="U37" s="56"/>
      <c r="V37" s="3"/>
      <c r="W37" s="55"/>
      <c r="X37" s="55"/>
      <c r="Y37" s="55"/>
    </row>
    <row r="38" spans="1:30" ht="33.75" customHeight="1" x14ac:dyDescent="0.25">
      <c r="A38" s="86" t="s">
        <v>11</v>
      </c>
      <c r="B38" s="74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96"/>
      <c r="R38" s="58"/>
      <c r="S38" s="58"/>
      <c r="T38" s="59"/>
      <c r="U38" s="59"/>
      <c r="V38" s="2"/>
      <c r="W38" s="2"/>
      <c r="X38" s="2"/>
      <c r="Y38" s="2"/>
    </row>
    <row r="39" spans="1:30" ht="33.75" customHeight="1" x14ac:dyDescent="0.25">
      <c r="A39" s="87" t="s">
        <v>35</v>
      </c>
      <c r="B39" s="75">
        <v>17.9465</v>
      </c>
      <c r="C39" s="75">
        <v>19.4345</v>
      </c>
      <c r="D39" s="75">
        <v>26.6755</v>
      </c>
      <c r="E39" s="75">
        <v>23.012166666666669</v>
      </c>
      <c r="F39" s="75">
        <v>14.359499999999999</v>
      </c>
      <c r="G39" s="75">
        <v>4.1310000000000002</v>
      </c>
      <c r="H39" s="97">
        <f t="shared" ref="H39:H46" si="14">SUM(B39:G39)</f>
        <v>105.55916666666667</v>
      </c>
      <c r="I39" s="138"/>
      <c r="J39" s="137"/>
      <c r="K39" s="87" t="s">
        <v>35</v>
      </c>
      <c r="L39" s="75">
        <v>46.892000000000003</v>
      </c>
      <c r="M39" s="75">
        <v>50.008000000000003</v>
      </c>
      <c r="N39" s="75">
        <v>48.335999999999999</v>
      </c>
      <c r="O39" s="75">
        <v>49.704000000000001</v>
      </c>
      <c r="P39" s="75">
        <v>49.932000000000002</v>
      </c>
      <c r="Q39" s="97">
        <f t="shared" ref="Q39:Q46" si="15">SUM(L39:P39)</f>
        <v>244.87200000000001</v>
      </c>
      <c r="R39" s="2">
        <v>76</v>
      </c>
      <c r="S39" s="60"/>
      <c r="T39" s="59"/>
      <c r="U39" s="59"/>
      <c r="V39" s="2"/>
      <c r="W39" s="2"/>
      <c r="X39" s="2"/>
      <c r="Y39" s="2"/>
    </row>
    <row r="40" spans="1:30" ht="33.75" customHeight="1" x14ac:dyDescent="0.25">
      <c r="A40" s="88" t="s">
        <v>36</v>
      </c>
      <c r="B40" s="75">
        <v>19.833583333333333</v>
      </c>
      <c r="C40" s="75">
        <v>21.748000000000001</v>
      </c>
      <c r="D40" s="75">
        <v>30.740750000000002</v>
      </c>
      <c r="E40" s="75">
        <v>26.665972222222223</v>
      </c>
      <c r="F40" s="75">
        <v>16.847416666666668</v>
      </c>
      <c r="G40" s="75">
        <v>4.7557499999999999</v>
      </c>
      <c r="H40" s="97">
        <f t="shared" si="14"/>
        <v>120.59147222222222</v>
      </c>
      <c r="I40" s="133"/>
      <c r="J40" s="137"/>
      <c r="K40" s="88" t="s">
        <v>36</v>
      </c>
      <c r="L40" s="75">
        <f>L48*$R$40/1000</f>
        <v>53.19</v>
      </c>
      <c r="M40" s="75">
        <f t="shared" ref="M40:P40" si="16">M48*$R$40/1000</f>
        <v>58.68</v>
      </c>
      <c r="N40" s="75">
        <f t="shared" si="16"/>
        <v>56.52</v>
      </c>
      <c r="O40" s="75">
        <f t="shared" si="16"/>
        <v>58.41</v>
      </c>
      <c r="P40" s="75">
        <f t="shared" si="16"/>
        <v>58.77</v>
      </c>
      <c r="Q40" s="97">
        <f t="shared" si="15"/>
        <v>285.57</v>
      </c>
      <c r="R40" s="2">
        <v>90</v>
      </c>
      <c r="S40" s="60"/>
      <c r="T40" s="59"/>
      <c r="U40" s="59"/>
      <c r="V40" s="2"/>
      <c r="W40" s="2"/>
      <c r="X40" s="2"/>
      <c r="Y40" s="2"/>
    </row>
    <row r="41" spans="1:30" ht="33.75" customHeight="1" x14ac:dyDescent="0.25">
      <c r="A41" s="87" t="s">
        <v>37</v>
      </c>
      <c r="B41" s="76">
        <v>14</v>
      </c>
      <c r="C41" s="24">
        <v>16.399999999999999</v>
      </c>
      <c r="D41" s="24">
        <v>16.399999999999999</v>
      </c>
      <c r="E41" s="24">
        <v>27.4</v>
      </c>
      <c r="F41" s="24">
        <v>29.6</v>
      </c>
      <c r="G41" s="24">
        <v>16.8</v>
      </c>
      <c r="H41" s="97">
        <f t="shared" si="14"/>
        <v>120.59999999999998</v>
      </c>
      <c r="I41" s="133"/>
      <c r="J41" s="137"/>
      <c r="K41" s="87" t="s">
        <v>37</v>
      </c>
      <c r="L41" s="75">
        <f>L48*$R$41/1000</f>
        <v>54.372</v>
      </c>
      <c r="M41" s="75">
        <f t="shared" ref="M41:P41" si="17">M48*$R$41/1000</f>
        <v>59.984000000000002</v>
      </c>
      <c r="N41" s="75">
        <f t="shared" si="17"/>
        <v>57.776000000000003</v>
      </c>
      <c r="O41" s="75">
        <f t="shared" si="17"/>
        <v>59.707999999999998</v>
      </c>
      <c r="P41" s="75">
        <f t="shared" si="17"/>
        <v>60.076000000000001</v>
      </c>
      <c r="Q41" s="97">
        <f t="shared" si="15"/>
        <v>291.916</v>
      </c>
      <c r="R41" s="2">
        <v>92</v>
      </c>
      <c r="S41" s="60"/>
      <c r="T41" s="59"/>
      <c r="U41" s="59"/>
      <c r="V41" s="2"/>
      <c r="W41" s="2"/>
      <c r="X41" s="2"/>
      <c r="Y41" s="2"/>
    </row>
    <row r="42" spans="1:30" ht="33.75" customHeight="1" x14ac:dyDescent="0.25">
      <c r="A42" s="87" t="s">
        <v>38</v>
      </c>
      <c r="B42" s="76">
        <v>14</v>
      </c>
      <c r="C42" s="24">
        <v>16.399999999999999</v>
      </c>
      <c r="D42" s="24">
        <v>16.399999999999999</v>
      </c>
      <c r="E42" s="24">
        <v>27.4</v>
      </c>
      <c r="F42" s="24">
        <v>29.6</v>
      </c>
      <c r="G42" s="24">
        <v>16.8</v>
      </c>
      <c r="H42" s="97">
        <f t="shared" si="14"/>
        <v>120.59999999999998</v>
      </c>
      <c r="I42" s="133"/>
      <c r="J42" s="137"/>
      <c r="K42" s="87" t="s">
        <v>38</v>
      </c>
      <c r="L42" s="75">
        <f>L48*$R$42/1000</f>
        <v>56.145000000000003</v>
      </c>
      <c r="M42" s="75">
        <f t="shared" ref="M42:P42" si="18">M48*$R$42/1000</f>
        <v>61.94</v>
      </c>
      <c r="N42" s="75">
        <f t="shared" si="18"/>
        <v>59.66</v>
      </c>
      <c r="O42" s="75">
        <f t="shared" si="18"/>
        <v>61.655000000000001</v>
      </c>
      <c r="P42" s="75">
        <f t="shared" si="18"/>
        <v>62.034999999999997</v>
      </c>
      <c r="Q42" s="97">
        <f t="shared" si="15"/>
        <v>301.435</v>
      </c>
      <c r="R42" s="2">
        <v>95</v>
      </c>
      <c r="S42" s="60"/>
      <c r="T42" s="59"/>
      <c r="U42" s="59"/>
      <c r="V42" s="2"/>
      <c r="W42" s="2"/>
      <c r="X42" s="2"/>
      <c r="Y42" s="2"/>
    </row>
    <row r="43" spans="1:30" ht="33.75" customHeight="1" x14ac:dyDescent="0.25">
      <c r="A43" s="88" t="s">
        <v>33</v>
      </c>
      <c r="B43" s="76">
        <v>14</v>
      </c>
      <c r="C43" s="24">
        <v>16.399999999999999</v>
      </c>
      <c r="D43" s="24">
        <v>16.399999999999999</v>
      </c>
      <c r="E43" s="24">
        <v>27.4</v>
      </c>
      <c r="F43" s="24">
        <v>29.6</v>
      </c>
      <c r="G43" s="24">
        <v>16.8</v>
      </c>
      <c r="H43" s="97">
        <f t="shared" si="14"/>
        <v>120.59999999999998</v>
      </c>
      <c r="I43" s="133"/>
      <c r="J43" s="137"/>
      <c r="K43" s="88" t="s">
        <v>33</v>
      </c>
      <c r="L43" s="75">
        <f>L48*$R$43/1000</f>
        <v>58.509</v>
      </c>
      <c r="M43" s="75">
        <f t="shared" ref="M43:P43" si="19">M48*$R$43/1000</f>
        <v>64.548000000000002</v>
      </c>
      <c r="N43" s="75">
        <f t="shared" si="19"/>
        <v>62.171999999999997</v>
      </c>
      <c r="O43" s="75">
        <f t="shared" si="19"/>
        <v>64.251000000000005</v>
      </c>
      <c r="P43" s="75">
        <f t="shared" si="19"/>
        <v>64.647000000000006</v>
      </c>
      <c r="Q43" s="97">
        <f t="shared" si="15"/>
        <v>314.12700000000001</v>
      </c>
      <c r="R43" s="2">
        <v>99</v>
      </c>
      <c r="S43" s="60"/>
      <c r="T43" s="59"/>
      <c r="U43" s="59"/>
      <c r="V43" s="2"/>
      <c r="W43" s="2"/>
      <c r="X43" s="2"/>
      <c r="Y43" s="2"/>
    </row>
    <row r="44" spans="1:30" ht="33.75" customHeight="1" x14ac:dyDescent="0.25">
      <c r="A44" s="87" t="s">
        <v>46</v>
      </c>
      <c r="B44" s="76">
        <v>14</v>
      </c>
      <c r="C44" s="24">
        <v>16.399999999999999</v>
      </c>
      <c r="D44" s="24">
        <v>16.399999999999999</v>
      </c>
      <c r="E44" s="24">
        <v>27.4</v>
      </c>
      <c r="F44" s="24">
        <v>29.6</v>
      </c>
      <c r="G44" s="24">
        <v>16.8</v>
      </c>
      <c r="H44" s="97">
        <f t="shared" si="14"/>
        <v>120.59999999999998</v>
      </c>
      <c r="I44" s="133"/>
      <c r="J44" s="137"/>
      <c r="K44" s="87" t="s">
        <v>46</v>
      </c>
      <c r="L44" s="75">
        <f>L48*$R$44/1000</f>
        <v>61.463999999999999</v>
      </c>
      <c r="M44" s="75">
        <f t="shared" ref="M44:P44" si="20">M48*$R$44/1000</f>
        <v>67.808000000000007</v>
      </c>
      <c r="N44" s="75">
        <f t="shared" si="20"/>
        <v>65.311999999999998</v>
      </c>
      <c r="O44" s="75">
        <f t="shared" si="20"/>
        <v>67.495999999999995</v>
      </c>
      <c r="P44" s="75">
        <f t="shared" si="20"/>
        <v>67.912000000000006</v>
      </c>
      <c r="Q44" s="97">
        <f t="shared" si="15"/>
        <v>329.99199999999996</v>
      </c>
      <c r="R44" s="2">
        <v>104</v>
      </c>
      <c r="S44" s="60"/>
      <c r="T44" s="59"/>
      <c r="U44" s="59"/>
      <c r="V44" s="2"/>
      <c r="W44" s="2"/>
      <c r="X44" s="2"/>
      <c r="Y44" s="2"/>
    </row>
    <row r="45" spans="1:30" ht="33.75" customHeight="1" x14ac:dyDescent="0.25">
      <c r="A45" s="87" t="s">
        <v>34</v>
      </c>
      <c r="B45" s="76">
        <v>14</v>
      </c>
      <c r="C45" s="24">
        <v>16.399999999999999</v>
      </c>
      <c r="D45" s="24">
        <v>16.399999999999999</v>
      </c>
      <c r="E45" s="24">
        <v>27.4</v>
      </c>
      <c r="F45" s="24">
        <v>29.6</v>
      </c>
      <c r="G45" s="24">
        <v>16.8</v>
      </c>
      <c r="H45" s="97">
        <f t="shared" si="14"/>
        <v>120.59999999999998</v>
      </c>
      <c r="I45" s="133"/>
      <c r="J45" s="137"/>
      <c r="K45" s="87" t="s">
        <v>34</v>
      </c>
      <c r="L45" s="75">
        <f>L48*$R$45/1000</f>
        <v>62.646000000000001</v>
      </c>
      <c r="M45" s="75">
        <f t="shared" ref="M45:P45" si="21">M48*$R$45/1000</f>
        <v>69.111999999999995</v>
      </c>
      <c r="N45" s="75">
        <f t="shared" si="21"/>
        <v>66.567999999999998</v>
      </c>
      <c r="O45" s="75">
        <f t="shared" si="21"/>
        <v>68.793999999999997</v>
      </c>
      <c r="P45" s="75">
        <f t="shared" si="21"/>
        <v>69.218000000000004</v>
      </c>
      <c r="Q45" s="97">
        <f t="shared" si="15"/>
        <v>336.33799999999997</v>
      </c>
      <c r="R45" s="2">
        <v>106</v>
      </c>
      <c r="S45" s="60"/>
      <c r="T45" s="59"/>
      <c r="U45" s="59"/>
      <c r="V45" s="59"/>
      <c r="W45" s="59"/>
      <c r="X45" s="2"/>
      <c r="Y45" s="2"/>
      <c r="Z45" s="2"/>
      <c r="AA45" s="2"/>
    </row>
    <row r="46" spans="1:30" ht="33.75" customHeight="1" x14ac:dyDescent="0.25">
      <c r="A46" s="88" t="s">
        <v>10</v>
      </c>
      <c r="B46" s="77">
        <f t="shared" ref="B46:G46" si="22">SUM(B39:B45)</f>
        <v>107.78008333333334</v>
      </c>
      <c r="C46" s="28">
        <f t="shared" si="22"/>
        <v>123.1825</v>
      </c>
      <c r="D46" s="28">
        <f t="shared" si="22"/>
        <v>139.41625000000002</v>
      </c>
      <c r="E46" s="28">
        <f t="shared" si="22"/>
        <v>186.67813888888892</v>
      </c>
      <c r="F46" s="28">
        <f t="shared" si="22"/>
        <v>179.20691666666664</v>
      </c>
      <c r="G46" s="28">
        <f t="shared" si="22"/>
        <v>92.886749999999992</v>
      </c>
      <c r="H46" s="97">
        <f t="shared" si="14"/>
        <v>829.15063888888892</v>
      </c>
      <c r="I46" s="60"/>
      <c r="K46" s="73" t="s">
        <v>10</v>
      </c>
      <c r="L46" s="77">
        <f>SUM(L39:L45)</f>
        <v>393.21800000000002</v>
      </c>
      <c r="M46" s="28">
        <f>SUM(M39:M45)</f>
        <v>432.07999999999993</v>
      </c>
      <c r="N46" s="28">
        <f>SUM(N39:N45)</f>
        <v>416.34399999999999</v>
      </c>
      <c r="O46" s="28">
        <f>SUM(O39:O45)</f>
        <v>430.01799999999997</v>
      </c>
      <c r="P46" s="28">
        <f>SUM(P39:P45)</f>
        <v>432.59</v>
      </c>
      <c r="Q46" s="97">
        <f t="shared" si="15"/>
        <v>2104.25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89" t="s">
        <v>12</v>
      </c>
      <c r="B47" s="78">
        <v>33.5</v>
      </c>
      <c r="C47" s="31">
        <v>32.5</v>
      </c>
      <c r="D47" s="31">
        <v>32.5</v>
      </c>
      <c r="E47" s="31">
        <v>32</v>
      </c>
      <c r="F47" s="31">
        <v>31</v>
      </c>
      <c r="G47" s="31">
        <v>30.5</v>
      </c>
      <c r="H47" s="98">
        <f>+((H46/H48)/7)*1000</f>
        <v>32.319260919465563</v>
      </c>
      <c r="I47" s="60"/>
      <c r="K47" s="129" t="s">
        <v>12</v>
      </c>
      <c r="L47" s="78"/>
      <c r="M47" s="31"/>
      <c r="N47" s="31"/>
      <c r="O47" s="31"/>
      <c r="P47" s="31"/>
      <c r="Q47" s="98">
        <f>+((Q46/Q48)/7)*1000</f>
        <v>94.739093242087264</v>
      </c>
      <c r="R47" s="61"/>
      <c r="S47" s="61"/>
    </row>
    <row r="48" spans="1:30" ht="33.75" customHeight="1" x14ac:dyDescent="0.25">
      <c r="A48" s="90" t="s">
        <v>13</v>
      </c>
      <c r="B48" s="79">
        <v>423</v>
      </c>
      <c r="C48" s="35">
        <v>498</v>
      </c>
      <c r="D48" s="35">
        <v>498</v>
      </c>
      <c r="E48" s="35">
        <v>834</v>
      </c>
      <c r="F48" s="35">
        <v>900</v>
      </c>
      <c r="G48" s="35">
        <v>512</v>
      </c>
      <c r="H48" s="99">
        <f>SUM(B48:G48)</f>
        <v>3665</v>
      </c>
      <c r="I48" s="60"/>
      <c r="J48" s="62"/>
      <c r="K48" s="90" t="s">
        <v>13</v>
      </c>
      <c r="L48" s="102">
        <v>591</v>
      </c>
      <c r="M48" s="102">
        <v>652</v>
      </c>
      <c r="N48" s="102">
        <v>628</v>
      </c>
      <c r="O48" s="102">
        <v>649</v>
      </c>
      <c r="P48" s="102">
        <v>653</v>
      </c>
      <c r="Q48" s="106">
        <f>SUM(L48:P48)</f>
        <v>3173</v>
      </c>
      <c r="R48" s="63"/>
      <c r="S48" s="63"/>
    </row>
    <row r="49" spans="1:30" ht="33.75" customHeight="1" x14ac:dyDescent="0.25">
      <c r="A49" s="91" t="s">
        <v>14</v>
      </c>
      <c r="B49" s="80">
        <f t="shared" ref="B49:G49" si="23">((B48*B47)*7/1000-B39)/6</f>
        <v>13.541166666666667</v>
      </c>
      <c r="C49" s="39">
        <f t="shared" si="23"/>
        <v>15.643416666666667</v>
      </c>
      <c r="D49" s="39">
        <f t="shared" si="23"/>
        <v>14.436583333333333</v>
      </c>
      <c r="E49" s="39">
        <f t="shared" si="23"/>
        <v>27.300638888888887</v>
      </c>
      <c r="F49" s="39">
        <f t="shared" si="23"/>
        <v>30.156750000000002</v>
      </c>
      <c r="G49" s="39">
        <f t="shared" si="23"/>
        <v>17.530166666666666</v>
      </c>
      <c r="H49" s="100">
        <f>((H46*1000)/H48)/7</f>
        <v>32.319260919465556</v>
      </c>
      <c r="I49" s="60"/>
      <c r="K49" s="91" t="s">
        <v>14</v>
      </c>
      <c r="L49" s="80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07">
        <f>((Q46*1000)/Q48)/7</f>
        <v>94.73909324208725</v>
      </c>
      <c r="R49" s="63"/>
      <c r="S49" s="63"/>
    </row>
    <row r="50" spans="1:30" ht="33.75" customHeight="1" x14ac:dyDescent="0.25">
      <c r="A50" s="92" t="s">
        <v>15</v>
      </c>
      <c r="B50" s="81">
        <f t="shared" ref="B50:G50" si="24">((B48*B47)*7)/1000</f>
        <v>99.1935</v>
      </c>
      <c r="C50" s="43">
        <f t="shared" si="24"/>
        <v>113.295</v>
      </c>
      <c r="D50" s="43">
        <f t="shared" si="24"/>
        <v>113.295</v>
      </c>
      <c r="E50" s="43">
        <f t="shared" si="24"/>
        <v>186.816</v>
      </c>
      <c r="F50" s="43">
        <f t="shared" si="24"/>
        <v>195.3</v>
      </c>
      <c r="G50" s="43">
        <f t="shared" si="24"/>
        <v>109.312</v>
      </c>
      <c r="H50" s="83"/>
      <c r="I50" s="60"/>
      <c r="K50" s="92" t="s">
        <v>15</v>
      </c>
      <c r="L50" s="81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08"/>
    </row>
    <row r="51" spans="1:30" ht="33.75" customHeight="1" thickBot="1" x14ac:dyDescent="0.3">
      <c r="A51" s="93" t="s">
        <v>16</v>
      </c>
      <c r="B51" s="82">
        <f t="shared" ref="B51:G51" si="25">+(B46/B48)/7*1000</f>
        <v>36.399893054148379</v>
      </c>
      <c r="C51" s="48">
        <f t="shared" si="25"/>
        <v>35.336345381526108</v>
      </c>
      <c r="D51" s="48">
        <f t="shared" si="25"/>
        <v>39.993187033849686</v>
      </c>
      <c r="E51" s="48">
        <f t="shared" si="25"/>
        <v>31.976385558220098</v>
      </c>
      <c r="F51" s="48">
        <f t="shared" si="25"/>
        <v>28.445542328042325</v>
      </c>
      <c r="G51" s="48">
        <f t="shared" si="25"/>
        <v>25.917061941964281</v>
      </c>
      <c r="H51" s="101"/>
      <c r="I51" s="60"/>
      <c r="J51" s="51"/>
      <c r="K51" s="93" t="s">
        <v>16</v>
      </c>
      <c r="L51" s="82">
        <f>+(L46/L48)/7*1000</f>
        <v>95.049069373942487</v>
      </c>
      <c r="M51" s="48">
        <f>+(M46/M48)/7*1000</f>
        <v>94.671340929009631</v>
      </c>
      <c r="N51" s="48">
        <f>+(N46/N48)/7*1000</f>
        <v>94.709736123748854</v>
      </c>
      <c r="O51" s="48">
        <f>+(O46/O48)/7*1000</f>
        <v>94.6550737398195</v>
      </c>
      <c r="P51" s="48">
        <f>+(P46/P48)/7*1000</f>
        <v>94.637934806388088</v>
      </c>
      <c r="Q51" s="49"/>
      <c r="R51" s="52"/>
      <c r="S51" s="52"/>
    </row>
    <row r="52" spans="1:30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30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30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/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2" t="s">
        <v>21</v>
      </c>
      <c r="B55" s="622" t="s">
        <v>8</v>
      </c>
      <c r="C55" s="622"/>
      <c r="D55" s="622"/>
      <c r="E55" s="622"/>
      <c r="F55" s="623"/>
      <c r="G55" s="109"/>
      <c r="H55" s="67"/>
      <c r="I55" s="67"/>
      <c r="J55" s="68"/>
      <c r="K55" s="68"/>
      <c r="T55" s="53"/>
      <c r="U55" s="53"/>
      <c r="V55" s="53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5" t="s">
        <v>20</v>
      </c>
      <c r="B56" s="94"/>
      <c r="C56" s="15"/>
      <c r="D56" s="15"/>
      <c r="E56" s="15"/>
      <c r="F56" s="15"/>
      <c r="G56" s="96" t="s">
        <v>10</v>
      </c>
      <c r="I56" s="55"/>
      <c r="J56" s="55"/>
      <c r="K56" s="55"/>
      <c r="L56" s="55"/>
      <c r="M56" s="69"/>
      <c r="N56" s="69"/>
      <c r="O56" s="69"/>
      <c r="P56" s="55"/>
      <c r="Q56" s="55"/>
      <c r="R56" s="70"/>
      <c r="S56" s="70"/>
      <c r="T56" s="70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5" t="s">
        <v>11</v>
      </c>
      <c r="B57" s="94">
        <v>1</v>
      </c>
      <c r="C57" s="57">
        <v>2</v>
      </c>
      <c r="D57" s="57">
        <v>3</v>
      </c>
      <c r="E57" s="57">
        <v>4</v>
      </c>
      <c r="F57" s="57">
        <v>5</v>
      </c>
      <c r="G57" s="96"/>
      <c r="H57" s="55"/>
      <c r="I57" s="55"/>
      <c r="J57" s="55"/>
      <c r="K57" s="55"/>
      <c r="L57" s="55"/>
      <c r="M57" s="69"/>
      <c r="N57" s="69"/>
      <c r="O57" s="69"/>
      <c r="P57" s="55"/>
      <c r="Q57" s="55"/>
      <c r="R57" s="70"/>
      <c r="S57" s="70"/>
      <c r="T57" s="70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7" t="s">
        <v>35</v>
      </c>
      <c r="B58" s="75">
        <v>46.436</v>
      </c>
      <c r="C58" s="75">
        <v>47.88</v>
      </c>
      <c r="D58" s="75">
        <v>47.728000000000002</v>
      </c>
      <c r="E58" s="75">
        <v>47.728000000000002</v>
      </c>
      <c r="F58" s="75">
        <v>47.576000000000001</v>
      </c>
      <c r="G58" s="97">
        <f t="shared" ref="G58:G65" si="26">SUM(B58:F58)</f>
        <v>237.34800000000001</v>
      </c>
      <c r="H58" s="71"/>
      <c r="I58" s="2">
        <v>76</v>
      </c>
      <c r="J58" s="55"/>
      <c r="K58" s="55"/>
      <c r="L58" s="55"/>
      <c r="M58" s="69"/>
      <c r="N58" s="69"/>
      <c r="O58" s="69"/>
      <c r="P58" s="55"/>
      <c r="Q58" s="55"/>
      <c r="R58" s="70"/>
      <c r="S58" s="70"/>
      <c r="T58" s="70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88" t="s">
        <v>36</v>
      </c>
      <c r="B59" s="75">
        <f>B67*$I$59/1000</f>
        <v>53.82</v>
      </c>
      <c r="C59" s="75">
        <f t="shared" ref="C59:F59" si="27">C67*$I$59/1000</f>
        <v>56.61</v>
      </c>
      <c r="D59" s="75">
        <f t="shared" si="27"/>
        <v>56.25</v>
      </c>
      <c r="E59" s="75">
        <f t="shared" si="27"/>
        <v>56.25</v>
      </c>
      <c r="F59" s="75">
        <f t="shared" si="27"/>
        <v>56.34</v>
      </c>
      <c r="G59" s="97">
        <f t="shared" si="26"/>
        <v>279.27</v>
      </c>
      <c r="H59" s="71"/>
      <c r="I59" s="2">
        <v>90</v>
      </c>
      <c r="J59" s="55"/>
      <c r="K59" s="55"/>
      <c r="L59" s="55"/>
      <c r="M59" s="69"/>
      <c r="N59" s="69"/>
      <c r="O59" s="69"/>
      <c r="P59" s="55"/>
      <c r="Q59" s="55"/>
      <c r="R59" s="70"/>
      <c r="S59" s="70"/>
      <c r="T59" s="70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7" t="s">
        <v>37</v>
      </c>
      <c r="B60" s="75">
        <f>B67*$I$60/1000</f>
        <v>55.015999999999998</v>
      </c>
      <c r="C60" s="75">
        <f t="shared" ref="C60:F60" si="28">C67*$I$60/1000</f>
        <v>57.868000000000002</v>
      </c>
      <c r="D60" s="75">
        <f t="shared" si="28"/>
        <v>57.5</v>
      </c>
      <c r="E60" s="75">
        <f t="shared" si="28"/>
        <v>57.5</v>
      </c>
      <c r="F60" s="75">
        <f t="shared" si="28"/>
        <v>57.591999999999999</v>
      </c>
      <c r="G60" s="97">
        <f t="shared" si="26"/>
        <v>285.476</v>
      </c>
      <c r="H60" s="71"/>
      <c r="I60" s="2">
        <v>92</v>
      </c>
      <c r="J60" s="55"/>
      <c r="K60" s="55"/>
      <c r="L60" s="55"/>
      <c r="M60" s="69"/>
      <c r="N60" s="69"/>
      <c r="O60" s="69"/>
      <c r="P60" s="55"/>
      <c r="Q60" s="55"/>
      <c r="R60" s="70"/>
      <c r="S60" s="70"/>
      <c r="T60" s="70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87" t="s">
        <v>38</v>
      </c>
      <c r="B61" s="75">
        <f>B67*$I$61/1000</f>
        <v>56.81</v>
      </c>
      <c r="C61" s="75">
        <f t="shared" ref="C61:F61" si="29">C67*$I$61/1000</f>
        <v>59.755000000000003</v>
      </c>
      <c r="D61" s="75">
        <f t="shared" si="29"/>
        <v>59.375</v>
      </c>
      <c r="E61" s="75">
        <f t="shared" si="29"/>
        <v>59.375</v>
      </c>
      <c r="F61" s="75">
        <f t="shared" si="29"/>
        <v>59.47</v>
      </c>
      <c r="G61" s="97">
        <f t="shared" si="26"/>
        <v>294.78499999999997</v>
      </c>
      <c r="H61" s="71"/>
      <c r="I61" s="2">
        <v>95</v>
      </c>
      <c r="J61" s="55"/>
      <c r="K61" s="55"/>
      <c r="L61" s="55"/>
      <c r="M61" s="69"/>
      <c r="N61" s="69"/>
      <c r="O61" s="69"/>
      <c r="P61" s="55"/>
      <c r="Q61" s="55"/>
      <c r="R61" s="70"/>
      <c r="S61" s="70"/>
      <c r="T61" s="70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8" t="s">
        <v>33</v>
      </c>
      <c r="B62" s="75">
        <f>B67*$I$62/1000</f>
        <v>59.201999999999998</v>
      </c>
      <c r="C62" s="75">
        <f t="shared" ref="C62:F62" si="30">C67*$I$62/1000</f>
        <v>62.271000000000001</v>
      </c>
      <c r="D62" s="75">
        <f t="shared" si="30"/>
        <v>61.875</v>
      </c>
      <c r="E62" s="75">
        <f t="shared" si="30"/>
        <v>61.875</v>
      </c>
      <c r="F62" s="75">
        <f t="shared" si="30"/>
        <v>61.973999999999997</v>
      </c>
      <c r="G62" s="97">
        <f t="shared" si="26"/>
        <v>307.197</v>
      </c>
      <c r="H62" s="71"/>
      <c r="I62" s="2">
        <v>99</v>
      </c>
      <c r="J62" s="55"/>
      <c r="K62" s="55"/>
      <c r="L62" s="55"/>
      <c r="M62" s="69"/>
      <c r="N62" s="69"/>
      <c r="O62" s="69"/>
      <c r="P62" s="55"/>
      <c r="Q62" s="55"/>
      <c r="R62" s="70"/>
      <c r="S62" s="70"/>
      <c r="T62" s="70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87" t="s">
        <v>46</v>
      </c>
      <c r="B63" s="75">
        <f>B67*$I$63/1000</f>
        <v>62.192</v>
      </c>
      <c r="C63" s="75">
        <f t="shared" ref="C63:F63" si="31">C67*$I$63/1000</f>
        <v>65.415999999999997</v>
      </c>
      <c r="D63" s="75">
        <f t="shared" si="31"/>
        <v>65</v>
      </c>
      <c r="E63" s="75">
        <f t="shared" si="31"/>
        <v>65</v>
      </c>
      <c r="F63" s="75">
        <f t="shared" si="31"/>
        <v>65.103999999999999</v>
      </c>
      <c r="G63" s="97">
        <f t="shared" si="26"/>
        <v>322.71199999999999</v>
      </c>
      <c r="H63" s="71"/>
      <c r="I63" s="2">
        <v>104</v>
      </c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3"/>
      <c r="V63" s="3"/>
      <c r="Y63" s="2"/>
      <c r="Z63" s="2"/>
      <c r="AA63" s="2"/>
      <c r="AB63" s="2"/>
    </row>
    <row r="64" spans="1:30" ht="33.75" customHeight="1" x14ac:dyDescent="0.25">
      <c r="A64" s="87" t="s">
        <v>34</v>
      </c>
      <c r="B64" s="75">
        <f>B67*$I$64/1000</f>
        <v>63.387999999999998</v>
      </c>
      <c r="C64" s="75">
        <f t="shared" ref="C64:F64" si="32">C67*$I$64/1000</f>
        <v>66.674000000000007</v>
      </c>
      <c r="D64" s="75">
        <f t="shared" si="32"/>
        <v>66.25</v>
      </c>
      <c r="E64" s="75">
        <f t="shared" si="32"/>
        <v>66.25</v>
      </c>
      <c r="F64" s="75">
        <f t="shared" si="32"/>
        <v>66.355999999999995</v>
      </c>
      <c r="G64" s="97">
        <f t="shared" si="26"/>
        <v>328.91800000000001</v>
      </c>
      <c r="H64" s="71"/>
      <c r="I64" s="2">
        <v>106</v>
      </c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3"/>
      <c r="V64" s="3"/>
      <c r="Y64" s="2"/>
      <c r="Z64" s="2"/>
      <c r="AA64" s="2"/>
      <c r="AB64" s="2"/>
    </row>
    <row r="65" spans="1:28" ht="33.75" customHeight="1" x14ac:dyDescent="0.25">
      <c r="A65" s="113" t="s">
        <v>10</v>
      </c>
      <c r="B65" s="77">
        <f>SUM(B58:B64)</f>
        <v>396.86399999999998</v>
      </c>
      <c r="C65" s="28">
        <f>SUM(C58:C64)</f>
        <v>416.47400000000005</v>
      </c>
      <c r="D65" s="28">
        <f>SUM(D58:D64)</f>
        <v>413.97800000000001</v>
      </c>
      <c r="E65" s="28">
        <f>SUM(E58:E64)</f>
        <v>413.97800000000001</v>
      </c>
      <c r="F65" s="28">
        <f>SUM(F58:F64)</f>
        <v>414.41199999999998</v>
      </c>
      <c r="G65" s="97">
        <f t="shared" si="26"/>
        <v>2055.7060000000001</v>
      </c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89" t="s">
        <v>12</v>
      </c>
      <c r="B66" s="78">
        <v>95</v>
      </c>
      <c r="C66" s="31">
        <v>95</v>
      </c>
      <c r="D66" s="31">
        <v>95</v>
      </c>
      <c r="E66" s="31">
        <v>95</v>
      </c>
      <c r="F66" s="31">
        <v>95</v>
      </c>
      <c r="G66" s="98">
        <f>+((G65/G67)/7)*1000</f>
        <v>94.641406933382441</v>
      </c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0" t="s">
        <v>13</v>
      </c>
      <c r="B67" s="102">
        <v>598</v>
      </c>
      <c r="C67" s="102">
        <v>629</v>
      </c>
      <c r="D67" s="102">
        <v>625</v>
      </c>
      <c r="E67" s="102">
        <v>625</v>
      </c>
      <c r="F67" s="102">
        <v>626</v>
      </c>
      <c r="G67" s="106">
        <f>SUM(B67:F67)</f>
        <v>3103</v>
      </c>
      <c r="I67" s="72"/>
      <c r="M67" s="3"/>
      <c r="N67" s="3"/>
      <c r="O67" s="3"/>
      <c r="P67" s="3"/>
      <c r="Q67" s="3"/>
    </row>
    <row r="68" spans="1:28" ht="33.75" customHeight="1" x14ac:dyDescent="0.25">
      <c r="A68" s="91" t="s">
        <v>14</v>
      </c>
      <c r="B68" s="80">
        <f>(B67*B66)/1000</f>
        <v>56.81</v>
      </c>
      <c r="C68" s="39">
        <f>(C67*C66)/1000</f>
        <v>59.755000000000003</v>
      </c>
      <c r="D68" s="39">
        <f>(D67*D66)/1000</f>
        <v>59.375</v>
      </c>
      <c r="E68" s="39">
        <f>(E67*E66)/1000</f>
        <v>59.375</v>
      </c>
      <c r="F68" s="39">
        <f>(F67*F66)/1000</f>
        <v>59.47</v>
      </c>
      <c r="G68" s="110">
        <f>((G65*1000)/G67)/7</f>
        <v>94.641406933382456</v>
      </c>
      <c r="M68" s="3"/>
      <c r="N68" s="3"/>
      <c r="O68" s="3"/>
      <c r="P68" s="3"/>
      <c r="Q68" s="3"/>
    </row>
    <row r="69" spans="1:28" ht="33.75" customHeight="1" x14ac:dyDescent="0.25">
      <c r="A69" s="92" t="s">
        <v>15</v>
      </c>
      <c r="B69" s="81">
        <f>((B67*B66)*7)/1000</f>
        <v>397.67</v>
      </c>
      <c r="C69" s="43">
        <f>((C67*C66)*7)/1000</f>
        <v>418.28500000000003</v>
      </c>
      <c r="D69" s="43">
        <f>((D67*D66)*7)/1000</f>
        <v>415.625</v>
      </c>
      <c r="E69" s="43">
        <f>((E67*E66)*7)/1000</f>
        <v>415.625</v>
      </c>
      <c r="F69" s="43">
        <f>((F67*F66)*7)/1000</f>
        <v>416.29</v>
      </c>
      <c r="G69" s="83"/>
      <c r="H69" s="51"/>
      <c r="Q69" s="3"/>
    </row>
    <row r="70" spans="1:28" ht="33.75" customHeight="1" thickBot="1" x14ac:dyDescent="0.3">
      <c r="A70" s="93" t="s">
        <v>16</v>
      </c>
      <c r="B70" s="82">
        <f>+(B65/B67)/7*1000</f>
        <v>94.807453416149059</v>
      </c>
      <c r="C70" s="48">
        <f>+(C65/C67)/7*1000</f>
        <v>94.588689529866002</v>
      </c>
      <c r="D70" s="48">
        <f>+(D65/D67)/7*1000</f>
        <v>94.623542857142851</v>
      </c>
      <c r="E70" s="48">
        <f>+(E65/E67)/7*1000</f>
        <v>94.623542857142851</v>
      </c>
      <c r="F70" s="48">
        <f>+(F65/F67)/7*1000</f>
        <v>94.571428571428555</v>
      </c>
      <c r="G70" s="111"/>
      <c r="Q70" s="3"/>
    </row>
    <row r="71" spans="1:28" ht="33.75" customHeight="1" x14ac:dyDescent="0.25"/>
    <row r="72" spans="1:28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28" ht="33.75" customHeight="1" x14ac:dyDescent="0.25"/>
    <row r="74" spans="1:28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28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28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28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28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28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R15"/>
    <mergeCell ref="B36:G36"/>
    <mergeCell ref="L36:P36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5" zoomScale="30" zoomScaleNormal="30" workbookViewId="0">
      <selection activeCell="B48" sqref="B48:G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5.140625" style="19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2"/>
      <c r="Z3" s="2"/>
      <c r="AA3" s="2"/>
      <c r="AB3" s="2"/>
      <c r="AC3" s="2"/>
      <c r="AD3" s="1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2" t="s">
        <v>1</v>
      </c>
      <c r="B9" s="142"/>
      <c r="C9" s="142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2"/>
      <c r="B10" s="142"/>
      <c r="C10" s="1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2" t="s">
        <v>4</v>
      </c>
      <c r="B11" s="142"/>
      <c r="C11" s="142"/>
      <c r="D11" s="1"/>
      <c r="E11" s="143">
        <v>2</v>
      </c>
      <c r="F11" s="1"/>
      <c r="G11" s="1"/>
      <c r="H11" s="1"/>
      <c r="I11" s="1"/>
      <c r="J11" s="1"/>
      <c r="K11" s="628" t="s">
        <v>49</v>
      </c>
      <c r="L11" s="628"/>
      <c r="M11" s="144"/>
      <c r="N11" s="1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2"/>
      <c r="B12" s="142"/>
      <c r="C12" s="142"/>
      <c r="D12" s="1"/>
      <c r="E12" s="5"/>
      <c r="F12" s="1"/>
      <c r="G12" s="1"/>
      <c r="H12" s="1"/>
      <c r="I12" s="1"/>
      <c r="J12" s="1"/>
      <c r="K12" s="144"/>
      <c r="L12" s="144"/>
      <c r="M12" s="144"/>
      <c r="N12" s="1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"/>
      <c r="X13" s="1"/>
      <c r="Y13" s="1"/>
    </row>
    <row r="14" spans="1:30" s="3" customFormat="1" ht="27" thickBot="1" x14ac:dyDescent="0.3">
      <c r="A14" s="1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19" t="s">
        <v>7</v>
      </c>
      <c r="B15" s="630" t="s">
        <v>18</v>
      </c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2"/>
      <c r="N15" s="633" t="s">
        <v>8</v>
      </c>
      <c r="O15" s="634"/>
      <c r="P15" s="634"/>
      <c r="Q15" s="634"/>
      <c r="R15" s="634"/>
      <c r="S15" s="634"/>
      <c r="T15" s="634"/>
      <c r="U15" s="635"/>
      <c r="V15" s="12"/>
    </row>
    <row r="16" spans="1:30" ht="39.950000000000003" customHeight="1" x14ac:dyDescent="0.25">
      <c r="A16" s="120" t="s">
        <v>9</v>
      </c>
      <c r="B16" s="16"/>
      <c r="C16" s="15"/>
      <c r="D16" s="21"/>
      <c r="E16" s="15"/>
      <c r="F16" s="15"/>
      <c r="G16" s="15"/>
      <c r="H16" s="15"/>
      <c r="I16" s="15"/>
      <c r="J16" s="15"/>
      <c r="K16" s="21"/>
      <c r="L16" s="15"/>
      <c r="M16" s="21"/>
      <c r="N16" s="16"/>
      <c r="O16" s="15"/>
      <c r="P16" s="15"/>
      <c r="Q16" s="15"/>
      <c r="R16" s="15"/>
      <c r="S16" s="15"/>
      <c r="T16" s="15"/>
      <c r="U16" s="17"/>
      <c r="V16" s="18" t="s">
        <v>10</v>
      </c>
      <c r="X16" s="20"/>
      <c r="Y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1">
        <v>12</v>
      </c>
      <c r="N17" s="14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21">
        <v>7</v>
      </c>
      <c r="U17" s="22">
        <v>8</v>
      </c>
      <c r="V17" s="18"/>
      <c r="X17" s="2"/>
      <c r="Y17" s="20"/>
    </row>
    <row r="18" spans="1:30" ht="39.950000000000003" customHeight="1" x14ac:dyDescent="0.25">
      <c r="A18" s="122" t="s">
        <v>35</v>
      </c>
      <c r="B18" s="23">
        <v>28.289430555555555</v>
      </c>
      <c r="C18" s="24">
        <v>27.622</v>
      </c>
      <c r="D18" s="24">
        <v>27.848138888888887</v>
      </c>
      <c r="E18" s="24">
        <v>22.296555555555557</v>
      </c>
      <c r="F18" s="24">
        <v>22.536888888888893</v>
      </c>
      <c r="G18" s="24">
        <v>18.80725</v>
      </c>
      <c r="H18" s="24">
        <v>18.839236111111113</v>
      </c>
      <c r="I18" s="24">
        <v>30.449611111111111</v>
      </c>
      <c r="J18" s="24">
        <v>23.98277777777778</v>
      </c>
      <c r="K18" s="24"/>
      <c r="L18" s="24"/>
      <c r="M18" s="24"/>
      <c r="N18" s="23">
        <v>14.399000000000001</v>
      </c>
      <c r="O18" s="24">
        <v>28.461513888888891</v>
      </c>
      <c r="P18" s="24">
        <v>20.114111111111111</v>
      </c>
      <c r="Q18" s="24">
        <v>19.986555555555555</v>
      </c>
      <c r="R18" s="24">
        <v>18.726069444444445</v>
      </c>
      <c r="S18" s="24">
        <v>18.983416666666667</v>
      </c>
      <c r="T18" s="24">
        <v>28.200569444444444</v>
      </c>
      <c r="U18" s="25">
        <v>18.403777777777776</v>
      </c>
      <c r="V18" s="26">
        <f t="shared" ref="V18:V25" si="0">SUM(B18:U18)</f>
        <v>387.94690277777772</v>
      </c>
      <c r="X18" s="2"/>
      <c r="Y18" s="20"/>
    </row>
    <row r="19" spans="1:30" ht="39.950000000000003" customHeight="1" x14ac:dyDescent="0.25">
      <c r="A19" s="123" t="s">
        <v>36</v>
      </c>
      <c r="B19" s="23">
        <v>30.116511574074071</v>
      </c>
      <c r="C19" s="24">
        <v>29.399416666666667</v>
      </c>
      <c r="D19" s="24">
        <v>29.610226851851852</v>
      </c>
      <c r="E19" s="24">
        <v>24.177157407407407</v>
      </c>
      <c r="F19" s="24">
        <v>24.337185185185188</v>
      </c>
      <c r="G19" s="24">
        <v>19.888458333333336</v>
      </c>
      <c r="H19" s="24">
        <v>20.298460648148147</v>
      </c>
      <c r="I19" s="24">
        <v>32.614231481481482</v>
      </c>
      <c r="J19" s="24">
        <v>25.688703703703705</v>
      </c>
      <c r="K19" s="24"/>
      <c r="L19" s="24"/>
      <c r="M19" s="24"/>
      <c r="N19" s="23">
        <v>15.492166666666668</v>
      </c>
      <c r="O19" s="24">
        <v>31.250414351851848</v>
      </c>
      <c r="P19" s="24">
        <v>21.719314814814819</v>
      </c>
      <c r="Q19" s="24">
        <v>21.618074074074073</v>
      </c>
      <c r="R19" s="24">
        <v>20.304488425925925</v>
      </c>
      <c r="S19" s="24">
        <v>20.437763888888892</v>
      </c>
      <c r="T19" s="24">
        <v>30.876821759259258</v>
      </c>
      <c r="U19" s="25">
        <v>20.126037037037037</v>
      </c>
      <c r="V19" s="26">
        <f t="shared" si="0"/>
        <v>417.95543287037037</v>
      </c>
      <c r="X19" s="2"/>
      <c r="Y19" s="20"/>
    </row>
    <row r="20" spans="1:30" ht="39.75" customHeight="1" x14ac:dyDescent="0.25">
      <c r="A20" s="122" t="s">
        <v>37</v>
      </c>
      <c r="B20" s="23">
        <v>30.116511574074071</v>
      </c>
      <c r="C20" s="24">
        <v>29.399416666666667</v>
      </c>
      <c r="D20" s="24">
        <v>29.610226851851856</v>
      </c>
      <c r="E20" s="24">
        <v>24.177157407407407</v>
      </c>
      <c r="F20" s="24">
        <v>23.855585185185184</v>
      </c>
      <c r="G20" s="24">
        <v>19.888458333333336</v>
      </c>
      <c r="H20" s="24">
        <v>20.298460648148144</v>
      </c>
      <c r="I20" s="24">
        <v>32.614231481481482</v>
      </c>
      <c r="J20" s="24">
        <v>25.688703703703702</v>
      </c>
      <c r="K20" s="24"/>
      <c r="L20" s="24"/>
      <c r="M20" s="24"/>
      <c r="N20" s="23">
        <v>15.189766666666667</v>
      </c>
      <c r="O20" s="24">
        <v>31.250414351851852</v>
      </c>
      <c r="P20" s="24">
        <v>21.719314814814815</v>
      </c>
      <c r="Q20" s="24">
        <v>21.618074074074073</v>
      </c>
      <c r="R20" s="24">
        <v>20.304488425925925</v>
      </c>
      <c r="S20" s="24">
        <v>20.437763888888888</v>
      </c>
      <c r="T20" s="24">
        <v>30.876821759259258</v>
      </c>
      <c r="U20" s="25">
        <v>20.126037037037037</v>
      </c>
      <c r="V20" s="26">
        <f t="shared" si="0"/>
        <v>417.17143287037038</v>
      </c>
      <c r="X20" s="2"/>
      <c r="Y20" s="20"/>
    </row>
    <row r="21" spans="1:30" ht="39.950000000000003" customHeight="1" x14ac:dyDescent="0.25">
      <c r="A21" s="122" t="s">
        <v>38</v>
      </c>
      <c r="B21" s="23">
        <v>30.116511574074071</v>
      </c>
      <c r="C21" s="24">
        <v>29.399416666666667</v>
      </c>
      <c r="D21" s="24">
        <v>29.610226851851856</v>
      </c>
      <c r="E21" s="24">
        <v>24.177157407407407</v>
      </c>
      <c r="F21" s="24">
        <v>23.855585185185184</v>
      </c>
      <c r="G21" s="24">
        <v>19.888458333333336</v>
      </c>
      <c r="H21" s="24">
        <v>20.298460648148144</v>
      </c>
      <c r="I21" s="24">
        <v>32.614231481481482</v>
      </c>
      <c r="J21" s="24">
        <v>25.688703703703702</v>
      </c>
      <c r="K21" s="24"/>
      <c r="L21" s="24"/>
      <c r="M21" s="24"/>
      <c r="N21" s="23">
        <v>15.189766666666667</v>
      </c>
      <c r="O21" s="24">
        <v>31.250414351851852</v>
      </c>
      <c r="P21" s="24">
        <v>21.719314814814815</v>
      </c>
      <c r="Q21" s="24">
        <v>21.618074074074073</v>
      </c>
      <c r="R21" s="24">
        <v>20.304488425925925</v>
      </c>
      <c r="S21" s="24">
        <v>20.437763888888888</v>
      </c>
      <c r="T21" s="24">
        <v>30.876821759259258</v>
      </c>
      <c r="U21" s="25">
        <v>20.126037037037037</v>
      </c>
      <c r="V21" s="26">
        <f t="shared" si="0"/>
        <v>417.17143287037038</v>
      </c>
      <c r="X21" s="2"/>
      <c r="Y21" s="20"/>
    </row>
    <row r="22" spans="1:30" ht="39.950000000000003" customHeight="1" x14ac:dyDescent="0.25">
      <c r="A22" s="123" t="s">
        <v>33</v>
      </c>
      <c r="B22" s="23">
        <v>17.8</v>
      </c>
      <c r="C22" s="24">
        <v>23</v>
      </c>
      <c r="D22" s="24">
        <v>18.5</v>
      </c>
      <c r="E22" s="24">
        <v>18.5</v>
      </c>
      <c r="F22" s="24">
        <v>17.7</v>
      </c>
      <c r="G22" s="24">
        <v>17.7</v>
      </c>
      <c r="H22" s="24">
        <v>16.5</v>
      </c>
      <c r="I22" s="24">
        <v>16.5</v>
      </c>
      <c r="J22" s="24">
        <v>31.4</v>
      </c>
      <c r="K22" s="24">
        <v>16.3</v>
      </c>
      <c r="L22" s="24">
        <v>16.3</v>
      </c>
      <c r="M22" s="24">
        <v>25.4</v>
      </c>
      <c r="N22" s="23">
        <v>15.189766666666667</v>
      </c>
      <c r="O22" s="24">
        <v>31.250414351851852</v>
      </c>
      <c r="P22" s="24">
        <v>21.719314814814815</v>
      </c>
      <c r="Q22" s="24">
        <v>21.618074074074073</v>
      </c>
      <c r="R22" s="24">
        <v>20.304488425925925</v>
      </c>
      <c r="S22" s="24">
        <v>20.437763888888888</v>
      </c>
      <c r="T22" s="24">
        <v>30.876821759259258</v>
      </c>
      <c r="U22" s="25">
        <v>20.126037037037037</v>
      </c>
      <c r="V22" s="26">
        <f t="shared" si="0"/>
        <v>417.12268101851851</v>
      </c>
      <c r="X22" s="2"/>
      <c r="Y22" s="20"/>
    </row>
    <row r="23" spans="1:30" ht="39.950000000000003" customHeight="1" x14ac:dyDescent="0.25">
      <c r="A23" s="122" t="s">
        <v>46</v>
      </c>
      <c r="B23" s="23">
        <v>17.8</v>
      </c>
      <c r="C23" s="24">
        <v>23</v>
      </c>
      <c r="D23" s="24">
        <v>18.5</v>
      </c>
      <c r="E23" s="24">
        <v>18.5</v>
      </c>
      <c r="F23" s="24">
        <v>17.7</v>
      </c>
      <c r="G23" s="24">
        <v>17.7</v>
      </c>
      <c r="H23" s="24">
        <v>16.5</v>
      </c>
      <c r="I23" s="24">
        <v>16.5</v>
      </c>
      <c r="J23" s="24">
        <v>31.4</v>
      </c>
      <c r="K23" s="24">
        <v>16.3</v>
      </c>
      <c r="L23" s="24">
        <v>16.3</v>
      </c>
      <c r="M23" s="24">
        <v>25.4</v>
      </c>
      <c r="N23" s="23">
        <v>15.189766666666667</v>
      </c>
      <c r="O23" s="24">
        <v>31.250414351851852</v>
      </c>
      <c r="P23" s="24">
        <v>21.719314814814815</v>
      </c>
      <c r="Q23" s="24">
        <v>21.618074074074073</v>
      </c>
      <c r="R23" s="24">
        <v>20.304488425925925</v>
      </c>
      <c r="S23" s="24">
        <v>20.437763888888888</v>
      </c>
      <c r="T23" s="24">
        <v>30.876821759259258</v>
      </c>
      <c r="U23" s="25">
        <v>20.126037037037037</v>
      </c>
      <c r="V23" s="26">
        <f t="shared" si="0"/>
        <v>417.12268101851851</v>
      </c>
      <c r="X23" s="2"/>
      <c r="Y23" s="20"/>
    </row>
    <row r="24" spans="1:30" ht="39.950000000000003" customHeight="1" x14ac:dyDescent="0.25">
      <c r="A24" s="122" t="s">
        <v>34</v>
      </c>
      <c r="B24" s="23">
        <v>17.8</v>
      </c>
      <c r="C24" s="24">
        <v>23</v>
      </c>
      <c r="D24" s="24">
        <v>18.5</v>
      </c>
      <c r="E24" s="24">
        <v>18.5</v>
      </c>
      <c r="F24" s="24">
        <v>17.7</v>
      </c>
      <c r="G24" s="24">
        <v>17.7</v>
      </c>
      <c r="H24" s="24">
        <v>16.5</v>
      </c>
      <c r="I24" s="24">
        <v>16.5</v>
      </c>
      <c r="J24" s="24">
        <v>31.4</v>
      </c>
      <c r="K24" s="24">
        <v>16.3</v>
      </c>
      <c r="L24" s="24">
        <v>16.3</v>
      </c>
      <c r="M24" s="24">
        <v>25.4</v>
      </c>
      <c r="N24" s="23">
        <v>15.189766666666667</v>
      </c>
      <c r="O24" s="24">
        <v>31.250414351851852</v>
      </c>
      <c r="P24" s="24">
        <v>21.719314814814815</v>
      </c>
      <c r="Q24" s="24">
        <v>21.618074074074073</v>
      </c>
      <c r="R24" s="24">
        <v>20.304488425925925</v>
      </c>
      <c r="S24" s="24">
        <v>20.437763888888888</v>
      </c>
      <c r="T24" s="24">
        <v>30.876821759259258</v>
      </c>
      <c r="U24" s="25">
        <v>20.126037037037037</v>
      </c>
      <c r="V24" s="26">
        <f t="shared" si="0"/>
        <v>417.12268101851851</v>
      </c>
      <c r="X24" s="2"/>
    </row>
    <row r="25" spans="1:30" ht="41.45" customHeight="1" x14ac:dyDescent="0.25">
      <c r="A25" s="123" t="s">
        <v>10</v>
      </c>
      <c r="B25" s="27">
        <f t="shared" ref="B25:C25" si="1">SUM(B18:B24)</f>
        <v>172.03896527777778</v>
      </c>
      <c r="C25" s="28">
        <f t="shared" si="1"/>
        <v>184.82024999999999</v>
      </c>
      <c r="D25" s="28">
        <f>SUM(D18:D24)</f>
        <v>172.17881944444446</v>
      </c>
      <c r="E25" s="28">
        <f t="shared" ref="E25:F25" si="2">SUM(E18:E24)</f>
        <v>150.32802777777778</v>
      </c>
      <c r="F25" s="28">
        <f t="shared" si="2"/>
        <v>147.68524444444444</v>
      </c>
      <c r="G25" s="28">
        <f t="shared" ref="G25" si="3">SUM(G18:G24)</f>
        <v>131.57262500000002</v>
      </c>
      <c r="H25" s="28">
        <f>SUM(H18:H24)</f>
        <v>129.23461805555553</v>
      </c>
      <c r="I25" s="28">
        <f t="shared" ref="I25" si="4">SUM(I18:I24)</f>
        <v>177.79230555555557</v>
      </c>
      <c r="J25" s="28">
        <f>SUM(J18:J24)</f>
        <v>195.2488888888889</v>
      </c>
      <c r="K25" s="28">
        <f>SUM(K18:K24)</f>
        <v>48.900000000000006</v>
      </c>
      <c r="L25" s="28">
        <f t="shared" ref="L25" si="5">SUM(L18:L24)</f>
        <v>48.900000000000006</v>
      </c>
      <c r="M25" s="28">
        <f>SUM(M18:M24)</f>
        <v>76.199999999999989</v>
      </c>
      <c r="N25" s="27">
        <f t="shared" ref="N25:P25" si="6">SUM(N18:N24)</f>
        <v>105.84000000000002</v>
      </c>
      <c r="O25" s="28">
        <f t="shared" si="6"/>
        <v>215.96399999999997</v>
      </c>
      <c r="P25" s="28">
        <f t="shared" si="6"/>
        <v>150.43000000000004</v>
      </c>
      <c r="Q25" s="28">
        <f>SUM(Q18:Q24)</f>
        <v>149.69499999999999</v>
      </c>
      <c r="R25" s="28">
        <f t="shared" ref="R25:U25" si="7">SUM(R18:R24)</f>
        <v>140.553</v>
      </c>
      <c r="S25" s="28">
        <f t="shared" si="7"/>
        <v>141.61000000000001</v>
      </c>
      <c r="T25" s="28">
        <f t="shared" si="7"/>
        <v>213.4615</v>
      </c>
      <c r="U25" s="29">
        <f t="shared" si="7"/>
        <v>139.16</v>
      </c>
      <c r="V25" s="26">
        <f t="shared" si="0"/>
        <v>2891.6132444444443</v>
      </c>
    </row>
    <row r="26" spans="1:30" s="2" customFormat="1" ht="36.75" customHeight="1" x14ac:dyDescent="0.25">
      <c r="A26" s="124" t="s">
        <v>12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0">
        <v>35</v>
      </c>
      <c r="O26" s="31">
        <v>36</v>
      </c>
      <c r="P26" s="31">
        <v>35</v>
      </c>
      <c r="Q26" s="31">
        <v>35</v>
      </c>
      <c r="R26" s="31">
        <v>34.5</v>
      </c>
      <c r="S26" s="31">
        <v>35</v>
      </c>
      <c r="T26" s="31">
        <v>35.5</v>
      </c>
      <c r="U26" s="32">
        <v>35.5</v>
      </c>
      <c r="V26" s="33">
        <f>+((V25/V27)/7)*1000</f>
        <v>35.150408981382427</v>
      </c>
    </row>
    <row r="27" spans="1:30" s="2" customFormat="1" ht="33" customHeight="1" x14ac:dyDescent="0.25">
      <c r="A27" s="125" t="s">
        <v>13</v>
      </c>
      <c r="B27" s="34">
        <v>504</v>
      </c>
      <c r="C27" s="35">
        <v>650</v>
      </c>
      <c r="D27" s="35">
        <v>523</v>
      </c>
      <c r="E27" s="35">
        <v>523</v>
      </c>
      <c r="F27" s="35">
        <v>501</v>
      </c>
      <c r="G27" s="35">
        <v>501</v>
      </c>
      <c r="H27" s="35">
        <v>467</v>
      </c>
      <c r="I27" s="35">
        <v>467</v>
      </c>
      <c r="J27" s="35">
        <v>887</v>
      </c>
      <c r="K27" s="35">
        <v>460</v>
      </c>
      <c r="L27" s="35">
        <v>460</v>
      </c>
      <c r="M27" s="35">
        <v>716</v>
      </c>
      <c r="N27" s="34">
        <v>432</v>
      </c>
      <c r="O27" s="35">
        <v>857</v>
      </c>
      <c r="P27" s="35">
        <v>614</v>
      </c>
      <c r="Q27" s="35">
        <v>611</v>
      </c>
      <c r="R27" s="35">
        <v>582</v>
      </c>
      <c r="S27" s="35">
        <v>578</v>
      </c>
      <c r="T27" s="35">
        <v>859</v>
      </c>
      <c r="U27" s="36">
        <v>560</v>
      </c>
      <c r="V27" s="37">
        <f>SUM(B27:U27)</f>
        <v>11752</v>
      </c>
      <c r="W27" s="2">
        <f>((V25*1000)/V27)/7</f>
        <v>35.150408981382434</v>
      </c>
    </row>
    <row r="28" spans="1:30" s="2" customFormat="1" ht="33" customHeight="1" x14ac:dyDescent="0.25">
      <c r="A28" s="126" t="s">
        <v>14</v>
      </c>
      <c r="B28" s="38">
        <f>((B27*B26)*7/1000-B18-B19)/5</f>
        <v>-11.681188425925924</v>
      </c>
      <c r="C28" s="39">
        <f t="shared" ref="C28:U28" si="8">((C27*C26)*7/1000-C18-C19)/5</f>
        <v>-11.404283333333334</v>
      </c>
      <c r="D28" s="39">
        <f t="shared" si="8"/>
        <v>-11.491673148148148</v>
      </c>
      <c r="E28" s="39">
        <f t="shared" si="8"/>
        <v>-9.2947425925925931</v>
      </c>
      <c r="F28" s="39">
        <f t="shared" si="8"/>
        <v>-9.3748148148148154</v>
      </c>
      <c r="G28" s="39">
        <f t="shared" ref="G28:J28" si="9">((G27*G26)*7/1000-G18-G19)/5</f>
        <v>-7.7391416666666668</v>
      </c>
      <c r="H28" s="39">
        <f t="shared" si="9"/>
        <v>-7.8275393518518515</v>
      </c>
      <c r="I28" s="39">
        <f t="shared" si="9"/>
        <v>-12.612768518518518</v>
      </c>
      <c r="J28" s="39">
        <f t="shared" si="9"/>
        <v>-9.9342962962962975</v>
      </c>
      <c r="K28" s="39">
        <f t="shared" si="8"/>
        <v>0</v>
      </c>
      <c r="L28" s="39">
        <f t="shared" si="8"/>
        <v>0</v>
      </c>
      <c r="M28" s="39">
        <f t="shared" si="8"/>
        <v>0</v>
      </c>
      <c r="N28" s="38">
        <f t="shared" si="8"/>
        <v>15.189766666666667</v>
      </c>
      <c r="O28" s="39">
        <f t="shared" si="8"/>
        <v>31.250414351851852</v>
      </c>
      <c r="P28" s="39">
        <f t="shared" si="8"/>
        <v>21.719314814814815</v>
      </c>
      <c r="Q28" s="39">
        <f t="shared" si="8"/>
        <v>21.618074074074073</v>
      </c>
      <c r="R28" s="39">
        <f t="shared" si="8"/>
        <v>20.304488425925925</v>
      </c>
      <c r="S28" s="39">
        <f t="shared" si="8"/>
        <v>20.437763888888888</v>
      </c>
      <c r="T28" s="39">
        <f t="shared" si="8"/>
        <v>30.876821759259258</v>
      </c>
      <c r="U28" s="40">
        <f t="shared" si="8"/>
        <v>20.126037037037037</v>
      </c>
      <c r="V28" s="41"/>
    </row>
    <row r="29" spans="1:30" ht="33.75" customHeight="1" x14ac:dyDescent="0.25">
      <c r="A29" s="127" t="s">
        <v>15</v>
      </c>
      <c r="B29" s="42">
        <f t="shared" ref="B29:C29" si="10">((B27*B26)*7)/1000</f>
        <v>0</v>
      </c>
      <c r="C29" s="43">
        <f t="shared" si="10"/>
        <v>0</v>
      </c>
      <c r="D29" s="43">
        <f>((D27*D26)*7)/1000</f>
        <v>0</v>
      </c>
      <c r="E29" s="43">
        <f>((E27*E26)*7)/1000</f>
        <v>0</v>
      </c>
      <c r="F29" s="43">
        <f t="shared" ref="F29" si="11">((F27*F26)*7)/1000</f>
        <v>0</v>
      </c>
      <c r="G29" s="43">
        <f t="shared" ref="G29" si="12">((G27*G26)*7)/1000</f>
        <v>0</v>
      </c>
      <c r="H29" s="43">
        <f t="shared" ref="H29:M29" si="13">((H27*H26)*7)/1000</f>
        <v>0</v>
      </c>
      <c r="I29" s="43">
        <f t="shared" si="13"/>
        <v>0</v>
      </c>
      <c r="J29" s="43">
        <f t="shared" si="13"/>
        <v>0</v>
      </c>
      <c r="K29" s="43">
        <f t="shared" si="13"/>
        <v>0</v>
      </c>
      <c r="L29" s="43">
        <f t="shared" si="13"/>
        <v>0</v>
      </c>
      <c r="M29" s="43">
        <f t="shared" si="13"/>
        <v>0</v>
      </c>
      <c r="N29" s="42">
        <f t="shared" ref="N29:U29" si="14">((N27*N26)*7)/1000</f>
        <v>105.84</v>
      </c>
      <c r="O29" s="43">
        <f t="shared" si="14"/>
        <v>215.964</v>
      </c>
      <c r="P29" s="43">
        <f t="shared" si="14"/>
        <v>150.43</v>
      </c>
      <c r="Q29" s="44">
        <f t="shared" si="14"/>
        <v>149.69499999999999</v>
      </c>
      <c r="R29" s="44">
        <f t="shared" si="14"/>
        <v>140.553</v>
      </c>
      <c r="S29" s="44">
        <f t="shared" si="14"/>
        <v>141.61000000000001</v>
      </c>
      <c r="T29" s="44">
        <f t="shared" si="14"/>
        <v>213.4615</v>
      </c>
      <c r="U29" s="45">
        <f t="shared" si="14"/>
        <v>139.16</v>
      </c>
      <c r="V29" s="46"/>
    </row>
    <row r="30" spans="1:30" ht="33.75" customHeight="1" thickBot="1" x14ac:dyDescent="0.3">
      <c r="A30" s="128" t="s">
        <v>16</v>
      </c>
      <c r="B30" s="47">
        <f t="shared" ref="B30:C30" si="15">+(B25/B27)/7*1000</f>
        <v>48.763879046989167</v>
      </c>
      <c r="C30" s="48">
        <f t="shared" si="15"/>
        <v>40.619835164835159</v>
      </c>
      <c r="D30" s="48">
        <f>+(D25/D27)/7*1000</f>
        <v>47.030543415581661</v>
      </c>
      <c r="E30" s="48">
        <f t="shared" ref="E30:F30" si="16">+(E25/E27)/7*1000</f>
        <v>41.062012504173111</v>
      </c>
      <c r="F30" s="48">
        <f t="shared" si="16"/>
        <v>42.11156100497417</v>
      </c>
      <c r="G30" s="48">
        <f t="shared" ref="G30" si="17">+(G25/G27)/7*1000</f>
        <v>37.517144282862844</v>
      </c>
      <c r="H30" s="48">
        <f>+(H25/H27)/7*1000</f>
        <v>39.533379643791839</v>
      </c>
      <c r="I30" s="48">
        <f t="shared" ref="I30" si="18">+(I25/I27)/7*1000</f>
        <v>54.387367866489917</v>
      </c>
      <c r="J30" s="48">
        <f>+(J25/J27)/7*1000</f>
        <v>31.446108695263145</v>
      </c>
      <c r="K30" s="48">
        <f>+(K25/K27)/7*1000</f>
        <v>15.18633540372671</v>
      </c>
      <c r="L30" s="48">
        <f t="shared" ref="L30" si="19">+(L25/L27)/7*1000</f>
        <v>15.18633540372671</v>
      </c>
      <c r="M30" s="48">
        <f>+(M25/M27)/7*1000</f>
        <v>15.203511572226654</v>
      </c>
      <c r="N30" s="47">
        <f t="shared" ref="N30:U30" si="20">+(N25/N27)/7*1000</f>
        <v>35.000000000000007</v>
      </c>
      <c r="O30" s="48">
        <f t="shared" si="20"/>
        <v>35.999999999999993</v>
      </c>
      <c r="P30" s="48">
        <f t="shared" si="20"/>
        <v>35.000000000000007</v>
      </c>
      <c r="Q30" s="48">
        <f t="shared" si="20"/>
        <v>34.999999999999993</v>
      </c>
      <c r="R30" s="48">
        <f t="shared" si="20"/>
        <v>34.499999999999993</v>
      </c>
      <c r="S30" s="48">
        <f t="shared" si="20"/>
        <v>35</v>
      </c>
      <c r="T30" s="48">
        <f t="shared" si="20"/>
        <v>35.5</v>
      </c>
      <c r="U30" s="49">
        <f t="shared" si="20"/>
        <v>35.5</v>
      </c>
      <c r="V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53"/>
      <c r="C35" s="53"/>
      <c r="D35" s="53"/>
      <c r="E35" s="53"/>
      <c r="F35" s="53"/>
      <c r="G35" s="53"/>
      <c r="H35" s="53"/>
      <c r="I35" s="133"/>
      <c r="J35" s="13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x14ac:dyDescent="0.25">
      <c r="A36" s="84" t="s">
        <v>17</v>
      </c>
      <c r="B36" s="623" t="s">
        <v>18</v>
      </c>
      <c r="C36" s="629"/>
      <c r="D36" s="629"/>
      <c r="E36" s="629"/>
      <c r="F36" s="629"/>
      <c r="G36" s="629"/>
      <c r="H36" s="95"/>
      <c r="I36" s="134"/>
      <c r="J36" s="135"/>
      <c r="K36" s="112" t="s">
        <v>19</v>
      </c>
      <c r="L36" s="622" t="s">
        <v>18</v>
      </c>
      <c r="M36" s="622"/>
      <c r="N36" s="622"/>
      <c r="O36" s="622"/>
      <c r="P36" s="623"/>
      <c r="Q36" s="105"/>
      <c r="R36" s="55"/>
      <c r="S36" s="55"/>
      <c r="T36" s="56"/>
      <c r="U36" s="3"/>
      <c r="V36" s="55"/>
      <c r="W36" s="55"/>
      <c r="X36" s="55"/>
      <c r="Y36" s="3"/>
    </row>
    <row r="37" spans="1:30" ht="33.75" customHeight="1" x14ac:dyDescent="0.25">
      <c r="A37" s="85" t="s">
        <v>20</v>
      </c>
      <c r="B37" s="94"/>
      <c r="C37" s="15"/>
      <c r="D37" s="15"/>
      <c r="E37" s="15"/>
      <c r="F37" s="15"/>
      <c r="G37" s="15"/>
      <c r="H37" s="96" t="s">
        <v>10</v>
      </c>
      <c r="I37" s="136"/>
      <c r="J37" s="136"/>
      <c r="K37" s="103"/>
      <c r="L37" s="94"/>
      <c r="M37" s="15"/>
      <c r="N37" s="15"/>
      <c r="O37" s="15"/>
      <c r="P37" s="15"/>
      <c r="Q37" s="96" t="s">
        <v>10</v>
      </c>
      <c r="R37" s="58"/>
      <c r="S37" s="58"/>
      <c r="T37" s="3"/>
      <c r="U37" s="56"/>
      <c r="V37" s="3"/>
      <c r="W37" s="55"/>
      <c r="X37" s="55"/>
      <c r="Y37" s="55"/>
    </row>
    <row r="38" spans="1:30" ht="33.75" customHeight="1" x14ac:dyDescent="0.25">
      <c r="A38" s="86" t="s">
        <v>11</v>
      </c>
      <c r="B38" s="74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96"/>
      <c r="R38" s="58"/>
      <c r="S38" s="58"/>
      <c r="T38" s="59"/>
      <c r="U38" s="59"/>
      <c r="V38" s="2"/>
      <c r="W38" s="2"/>
      <c r="X38" s="2"/>
      <c r="Y38" s="2"/>
    </row>
    <row r="39" spans="1:30" ht="33.75" customHeight="1" x14ac:dyDescent="0.25">
      <c r="A39" s="87" t="s">
        <v>35</v>
      </c>
      <c r="B39" s="75">
        <v>14</v>
      </c>
      <c r="C39" s="75">
        <v>16.399999999999999</v>
      </c>
      <c r="D39" s="75">
        <v>16.399999999999999</v>
      </c>
      <c r="E39" s="75">
        <v>27.4</v>
      </c>
      <c r="F39" s="75">
        <v>29.6</v>
      </c>
      <c r="G39" s="75">
        <v>16.8</v>
      </c>
      <c r="H39" s="97">
        <f t="shared" ref="H39:H46" si="21">SUM(B39:G39)</f>
        <v>120.59999999999998</v>
      </c>
      <c r="I39" s="138"/>
      <c r="J39" s="137"/>
      <c r="K39" s="87" t="s">
        <v>35</v>
      </c>
      <c r="L39" s="75">
        <v>62.646000000000001</v>
      </c>
      <c r="M39" s="75">
        <v>69.111999999999995</v>
      </c>
      <c r="N39" s="75">
        <v>66.567999999999998</v>
      </c>
      <c r="O39" s="75">
        <v>68.793999999999997</v>
      </c>
      <c r="P39" s="75">
        <v>69.218000000000004</v>
      </c>
      <c r="Q39" s="97">
        <f t="shared" ref="Q39:Q46" si="22">SUM(L39:P39)</f>
        <v>336.33799999999997</v>
      </c>
      <c r="R39" s="2">
        <v>106</v>
      </c>
      <c r="S39" s="60"/>
      <c r="T39" s="59"/>
      <c r="U39" s="59"/>
      <c r="V39" s="2"/>
      <c r="W39" s="2"/>
      <c r="X39" s="2"/>
      <c r="Y39" s="2"/>
    </row>
    <row r="40" spans="1:30" ht="33.75" customHeight="1" x14ac:dyDescent="0.25">
      <c r="A40" s="88" t="s">
        <v>36</v>
      </c>
      <c r="B40" s="75">
        <v>16.041666666666668</v>
      </c>
      <c r="C40" s="75">
        <v>18.430583333333335</v>
      </c>
      <c r="D40" s="75">
        <v>17.809333333333331</v>
      </c>
      <c r="E40" s="75">
        <v>28.515333333333331</v>
      </c>
      <c r="F40" s="75">
        <v>30.202583333333333</v>
      </c>
      <c r="G40" s="75">
        <v>16.575416666666666</v>
      </c>
      <c r="H40" s="97">
        <f t="shared" si="21"/>
        <v>127.57491666666667</v>
      </c>
      <c r="I40" s="133"/>
      <c r="J40" s="137"/>
      <c r="K40" s="88" t="s">
        <v>36</v>
      </c>
      <c r="L40" s="75">
        <f>L48*$R$40/1000</f>
        <v>341.44</v>
      </c>
      <c r="M40" s="75">
        <f t="shared" ref="M40:P40" si="23">M48*$R$40/1000</f>
        <v>0</v>
      </c>
      <c r="N40" s="75">
        <f t="shared" si="23"/>
        <v>0</v>
      </c>
      <c r="O40" s="75">
        <f t="shared" si="23"/>
        <v>0</v>
      </c>
      <c r="P40" s="75">
        <f t="shared" si="23"/>
        <v>0</v>
      </c>
      <c r="Q40" s="97">
        <f t="shared" si="22"/>
        <v>341.44</v>
      </c>
      <c r="R40" s="2">
        <v>110</v>
      </c>
      <c r="S40" s="60"/>
      <c r="T40" s="59"/>
      <c r="U40" s="59"/>
      <c r="V40" s="2"/>
      <c r="W40" s="2"/>
      <c r="X40" s="2"/>
      <c r="Y40" s="2"/>
    </row>
    <row r="41" spans="1:30" ht="33.75" customHeight="1" x14ac:dyDescent="0.25">
      <c r="A41" s="87" t="s">
        <v>37</v>
      </c>
      <c r="B41" s="76">
        <v>16.041666666666668</v>
      </c>
      <c r="C41" s="24">
        <v>18.430583333333335</v>
      </c>
      <c r="D41" s="24">
        <v>17.809333333333331</v>
      </c>
      <c r="E41" s="24">
        <v>28.515333333333331</v>
      </c>
      <c r="F41" s="24">
        <v>30.202583333333333</v>
      </c>
      <c r="G41" s="24">
        <v>16.575416666666666</v>
      </c>
      <c r="H41" s="97">
        <f t="shared" si="21"/>
        <v>127.57491666666667</v>
      </c>
      <c r="I41" s="133"/>
      <c r="J41" s="137"/>
      <c r="K41" s="87" t="s">
        <v>37</v>
      </c>
      <c r="L41" s="75">
        <f>L48*$R$41/1000</f>
        <v>356.96</v>
      </c>
      <c r="M41" s="75">
        <f t="shared" ref="M41:P41" si="24">M48*$R$41/1000</f>
        <v>0</v>
      </c>
      <c r="N41" s="75">
        <f t="shared" si="24"/>
        <v>0</v>
      </c>
      <c r="O41" s="75">
        <f t="shared" si="24"/>
        <v>0</v>
      </c>
      <c r="P41" s="75">
        <f t="shared" si="24"/>
        <v>0</v>
      </c>
      <c r="Q41" s="97">
        <f t="shared" si="22"/>
        <v>356.96</v>
      </c>
      <c r="R41" s="2">
        <v>115</v>
      </c>
      <c r="S41" s="60"/>
      <c r="T41" s="59"/>
      <c r="U41" s="59"/>
      <c r="V41" s="2"/>
      <c r="W41" s="2"/>
      <c r="X41" s="2"/>
      <c r="Y41" s="2"/>
    </row>
    <row r="42" spans="1:30" ht="33.75" customHeight="1" x14ac:dyDescent="0.25">
      <c r="A42" s="87" t="s">
        <v>38</v>
      </c>
      <c r="B42" s="76">
        <v>16.041666666666668</v>
      </c>
      <c r="C42" s="24">
        <v>18.430583333333335</v>
      </c>
      <c r="D42" s="24">
        <v>17.809333333333331</v>
      </c>
      <c r="E42" s="24">
        <v>28.515333333333331</v>
      </c>
      <c r="F42" s="24">
        <v>30.202583333333333</v>
      </c>
      <c r="G42" s="24">
        <v>16.575416666666666</v>
      </c>
      <c r="H42" s="97">
        <f t="shared" si="21"/>
        <v>127.57491666666667</v>
      </c>
      <c r="I42" s="133"/>
      <c r="J42" s="137"/>
      <c r="K42" s="87" t="s">
        <v>38</v>
      </c>
      <c r="L42" s="75">
        <f>L48*$R$42/1000</f>
        <v>372.48</v>
      </c>
      <c r="M42" s="75">
        <f t="shared" ref="M42:P42" si="25">M48*$R$42/1000</f>
        <v>0</v>
      </c>
      <c r="N42" s="75">
        <f t="shared" si="25"/>
        <v>0</v>
      </c>
      <c r="O42" s="75">
        <f t="shared" si="25"/>
        <v>0</v>
      </c>
      <c r="P42" s="75">
        <f t="shared" si="25"/>
        <v>0</v>
      </c>
      <c r="Q42" s="97">
        <f t="shared" si="22"/>
        <v>372.48</v>
      </c>
      <c r="R42" s="2">
        <v>120</v>
      </c>
      <c r="S42" s="60"/>
      <c r="T42" s="59"/>
      <c r="U42" s="59"/>
      <c r="V42" s="2"/>
      <c r="W42" s="2"/>
      <c r="X42" s="2"/>
      <c r="Y42" s="2"/>
    </row>
    <row r="43" spans="1:30" ht="33.75" customHeight="1" x14ac:dyDescent="0.25">
      <c r="A43" s="88" t="s">
        <v>33</v>
      </c>
      <c r="B43" s="76">
        <v>16.041666666666668</v>
      </c>
      <c r="C43" s="24">
        <v>18.430583333333335</v>
      </c>
      <c r="D43" s="24">
        <v>17.809333333333331</v>
      </c>
      <c r="E43" s="24">
        <v>28.515333333333331</v>
      </c>
      <c r="F43" s="24">
        <v>30.202583333333333</v>
      </c>
      <c r="G43" s="24">
        <v>16.575416666666666</v>
      </c>
      <c r="H43" s="97">
        <f t="shared" si="21"/>
        <v>127.57491666666667</v>
      </c>
      <c r="I43" s="133"/>
      <c r="J43" s="137"/>
      <c r="K43" s="88" t="s">
        <v>33</v>
      </c>
      <c r="L43" s="75">
        <f>L48*$R$43/1000</f>
        <v>388</v>
      </c>
      <c r="M43" s="75">
        <f t="shared" ref="M43:P43" si="26">M48*$R$43/1000</f>
        <v>0</v>
      </c>
      <c r="N43" s="75">
        <f t="shared" si="26"/>
        <v>0</v>
      </c>
      <c r="O43" s="75">
        <f t="shared" si="26"/>
        <v>0</v>
      </c>
      <c r="P43" s="75">
        <f t="shared" si="26"/>
        <v>0</v>
      </c>
      <c r="Q43" s="97">
        <f t="shared" si="22"/>
        <v>388</v>
      </c>
      <c r="R43" s="2">
        <v>125</v>
      </c>
      <c r="S43" s="60"/>
      <c r="T43" s="59"/>
      <c r="U43" s="59"/>
      <c r="V43" s="2"/>
      <c r="W43" s="2"/>
      <c r="X43" s="2"/>
      <c r="Y43" s="2"/>
    </row>
    <row r="44" spans="1:30" ht="33.75" customHeight="1" x14ac:dyDescent="0.25">
      <c r="A44" s="87" t="s">
        <v>46</v>
      </c>
      <c r="B44" s="76">
        <v>16.041666666666668</v>
      </c>
      <c r="C44" s="24">
        <v>18.430583333333335</v>
      </c>
      <c r="D44" s="24">
        <v>17.809333333333331</v>
      </c>
      <c r="E44" s="24">
        <v>28.515333333333331</v>
      </c>
      <c r="F44" s="24">
        <v>30.202583333333333</v>
      </c>
      <c r="G44" s="24">
        <v>16.575416666666666</v>
      </c>
      <c r="H44" s="97">
        <f t="shared" si="21"/>
        <v>127.57491666666667</v>
      </c>
      <c r="I44" s="133"/>
      <c r="J44" s="137"/>
      <c r="K44" s="87" t="s">
        <v>46</v>
      </c>
      <c r="L44" s="75">
        <f>L48*$R$44/1000</f>
        <v>394.20800000000003</v>
      </c>
      <c r="M44" s="75">
        <f t="shared" ref="M44:P44" si="27">M48*$R$44/1000</f>
        <v>0</v>
      </c>
      <c r="N44" s="75">
        <f t="shared" si="27"/>
        <v>0</v>
      </c>
      <c r="O44" s="75">
        <f t="shared" si="27"/>
        <v>0</v>
      </c>
      <c r="P44" s="75">
        <f t="shared" si="27"/>
        <v>0</v>
      </c>
      <c r="Q44" s="97">
        <f t="shared" si="22"/>
        <v>394.20800000000003</v>
      </c>
      <c r="R44" s="2">
        <v>127</v>
      </c>
      <c r="S44" s="60"/>
      <c r="T44" s="59"/>
      <c r="U44" s="59"/>
      <c r="V44" s="2"/>
      <c r="W44" s="2"/>
      <c r="X44" s="2"/>
      <c r="Y44" s="2"/>
    </row>
    <row r="45" spans="1:30" ht="33.75" customHeight="1" x14ac:dyDescent="0.25">
      <c r="A45" s="87" t="s">
        <v>34</v>
      </c>
      <c r="B45" s="76">
        <v>16.041666666666668</v>
      </c>
      <c r="C45" s="24">
        <v>18.430583333333335</v>
      </c>
      <c r="D45" s="24">
        <v>17.809333333333331</v>
      </c>
      <c r="E45" s="24">
        <v>28.515333333333331</v>
      </c>
      <c r="F45" s="24">
        <v>30.202583333333333</v>
      </c>
      <c r="G45" s="24">
        <v>16.575416666666666</v>
      </c>
      <c r="H45" s="97">
        <f t="shared" si="21"/>
        <v>127.57491666666667</v>
      </c>
      <c r="I45" s="133"/>
      <c r="J45" s="137"/>
      <c r="K45" s="87" t="s">
        <v>34</v>
      </c>
      <c r="L45" s="75">
        <f>L48*$R$45/1000</f>
        <v>400.416</v>
      </c>
      <c r="M45" s="75">
        <f t="shared" ref="M45:P45" si="28">M48*$R$45/1000</f>
        <v>0</v>
      </c>
      <c r="N45" s="75">
        <f t="shared" si="28"/>
        <v>0</v>
      </c>
      <c r="O45" s="75">
        <f t="shared" si="28"/>
        <v>0</v>
      </c>
      <c r="P45" s="75">
        <f t="shared" si="28"/>
        <v>0</v>
      </c>
      <c r="Q45" s="97">
        <f t="shared" si="22"/>
        <v>400.416</v>
      </c>
      <c r="R45" s="2">
        <v>129</v>
      </c>
      <c r="S45" s="60"/>
      <c r="T45" s="59"/>
      <c r="U45" s="59"/>
      <c r="V45" s="59"/>
      <c r="W45" s="59"/>
      <c r="X45" s="2"/>
      <c r="Y45" s="2"/>
      <c r="Z45" s="2"/>
      <c r="AA45" s="2"/>
    </row>
    <row r="46" spans="1:30" ht="33.75" customHeight="1" x14ac:dyDescent="0.25">
      <c r="A46" s="88" t="s">
        <v>10</v>
      </c>
      <c r="B46" s="77">
        <f t="shared" ref="B46:G46" si="29">SUM(B39:B45)</f>
        <v>110.25000000000001</v>
      </c>
      <c r="C46" s="28">
        <f t="shared" si="29"/>
        <v>126.98349999999999</v>
      </c>
      <c r="D46" s="28">
        <f t="shared" si="29"/>
        <v>123.25599999999997</v>
      </c>
      <c r="E46" s="28">
        <f t="shared" si="29"/>
        <v>198.49199999999999</v>
      </c>
      <c r="F46" s="28">
        <f t="shared" si="29"/>
        <v>210.81550000000001</v>
      </c>
      <c r="G46" s="28">
        <f t="shared" si="29"/>
        <v>116.25250000000001</v>
      </c>
      <c r="H46" s="97">
        <f t="shared" si="21"/>
        <v>886.04950000000008</v>
      </c>
      <c r="I46" s="60"/>
      <c r="K46" s="73" t="s">
        <v>10</v>
      </c>
      <c r="L46" s="77">
        <f>SUM(L39:L45)</f>
        <v>2316.15</v>
      </c>
      <c r="M46" s="28">
        <f>SUM(M39:M45)</f>
        <v>69.111999999999995</v>
      </c>
      <c r="N46" s="28">
        <f>SUM(N39:N45)</f>
        <v>66.567999999999998</v>
      </c>
      <c r="O46" s="28">
        <f>SUM(O39:O45)</f>
        <v>68.793999999999997</v>
      </c>
      <c r="P46" s="28">
        <f>SUM(P39:P45)</f>
        <v>69.218000000000004</v>
      </c>
      <c r="Q46" s="97">
        <f t="shared" si="22"/>
        <v>2589.8420000000001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89" t="s">
        <v>12</v>
      </c>
      <c r="B47" s="78">
        <v>37.5</v>
      </c>
      <c r="C47" s="31">
        <v>36.5</v>
      </c>
      <c r="D47" s="31">
        <v>35.5</v>
      </c>
      <c r="E47" s="31">
        <v>34</v>
      </c>
      <c r="F47" s="31">
        <v>33.5</v>
      </c>
      <c r="G47" s="31">
        <v>32.5</v>
      </c>
      <c r="H47" s="98">
        <f>+((H46/H48)/7)*1000</f>
        <v>34.612660650806674</v>
      </c>
      <c r="I47" s="60"/>
      <c r="K47" s="129" t="s">
        <v>12</v>
      </c>
      <c r="L47" s="78">
        <v>120</v>
      </c>
      <c r="M47" s="31"/>
      <c r="N47" s="31"/>
      <c r="O47" s="31"/>
      <c r="P47" s="31"/>
      <c r="Q47" s="98">
        <f>+((Q46/Q48)/7)*1000</f>
        <v>119.19375920471283</v>
      </c>
      <c r="R47" s="61"/>
      <c r="S47" s="61"/>
    </row>
    <row r="48" spans="1:30" ht="33.75" customHeight="1" x14ac:dyDescent="0.25">
      <c r="A48" s="90" t="s">
        <v>13</v>
      </c>
      <c r="B48" s="79">
        <v>420</v>
      </c>
      <c r="C48" s="35">
        <v>497</v>
      </c>
      <c r="D48" s="35">
        <v>496</v>
      </c>
      <c r="E48" s="35">
        <v>834</v>
      </c>
      <c r="F48" s="35">
        <v>899</v>
      </c>
      <c r="G48" s="35">
        <v>511</v>
      </c>
      <c r="H48" s="99">
        <f>SUM(B48:G48)</f>
        <v>3657</v>
      </c>
      <c r="I48" s="60"/>
      <c r="J48" s="62"/>
      <c r="K48" s="90" t="s">
        <v>13</v>
      </c>
      <c r="L48" s="102">
        <v>3104</v>
      </c>
      <c r="M48" s="102"/>
      <c r="N48" s="102"/>
      <c r="O48" s="102"/>
      <c r="P48" s="102"/>
      <c r="Q48" s="106">
        <f>SUM(L48:P48)</f>
        <v>3104</v>
      </c>
      <c r="R48" s="63"/>
      <c r="S48" s="63"/>
    </row>
    <row r="49" spans="1:30" ht="33.75" customHeight="1" x14ac:dyDescent="0.25">
      <c r="A49" s="91" t="s">
        <v>14</v>
      </c>
      <c r="B49" s="80">
        <f t="shared" ref="B49:G49" si="30">((B48*B47)*7/1000-B39)/6</f>
        <v>16.041666666666668</v>
      </c>
      <c r="C49" s="39">
        <f>((C48*C47)*7/1000-C39)/6</f>
        <v>18.430583333333335</v>
      </c>
      <c r="D49" s="39">
        <f t="shared" si="30"/>
        <v>17.809333333333331</v>
      </c>
      <c r="E49" s="39">
        <f t="shared" si="30"/>
        <v>28.515333333333331</v>
      </c>
      <c r="F49" s="39">
        <f t="shared" si="30"/>
        <v>30.202583333333333</v>
      </c>
      <c r="G49" s="39">
        <f t="shared" si="30"/>
        <v>16.575416666666666</v>
      </c>
      <c r="H49" s="100">
        <f>((H46*1000)/H48)/7</f>
        <v>34.612660650806681</v>
      </c>
      <c r="I49" s="60"/>
      <c r="K49" s="91" t="s">
        <v>14</v>
      </c>
      <c r="L49" s="80">
        <f>(L48*L47)/1000</f>
        <v>372.48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07">
        <f>((Q46*1000)/Q48)/7</f>
        <v>119.19375920471282</v>
      </c>
      <c r="R49" s="63"/>
      <c r="S49" s="63"/>
    </row>
    <row r="50" spans="1:30" ht="33.75" customHeight="1" x14ac:dyDescent="0.25">
      <c r="A50" s="92" t="s">
        <v>15</v>
      </c>
      <c r="B50" s="81">
        <f t="shared" ref="B50:G50" si="31">((B48*B47)*7)/1000</f>
        <v>110.25</v>
      </c>
      <c r="C50" s="43">
        <f t="shared" si="31"/>
        <v>126.98350000000001</v>
      </c>
      <c r="D50" s="43">
        <f t="shared" si="31"/>
        <v>123.256</v>
      </c>
      <c r="E50" s="43">
        <f t="shared" si="31"/>
        <v>198.49199999999999</v>
      </c>
      <c r="F50" s="43">
        <f t="shared" si="31"/>
        <v>210.81549999999999</v>
      </c>
      <c r="G50" s="43">
        <f t="shared" si="31"/>
        <v>116.2525</v>
      </c>
      <c r="H50" s="83"/>
      <c r="I50" s="60"/>
      <c r="K50" s="92" t="s">
        <v>15</v>
      </c>
      <c r="L50" s="81">
        <f>((L48*L47)*7)/1000</f>
        <v>2607.36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08"/>
    </row>
    <row r="51" spans="1:30" ht="33.75" customHeight="1" thickBot="1" x14ac:dyDescent="0.3">
      <c r="A51" s="93" t="s">
        <v>16</v>
      </c>
      <c r="B51" s="82">
        <f t="shared" ref="B51:G51" si="32">+(B46/B48)/7*1000</f>
        <v>37.5</v>
      </c>
      <c r="C51" s="48">
        <f t="shared" si="32"/>
        <v>36.5</v>
      </c>
      <c r="D51" s="48">
        <f t="shared" si="32"/>
        <v>35.499999999999993</v>
      </c>
      <c r="E51" s="48">
        <f t="shared" si="32"/>
        <v>33.999999999999993</v>
      </c>
      <c r="F51" s="48">
        <f t="shared" si="32"/>
        <v>33.5</v>
      </c>
      <c r="G51" s="48">
        <f t="shared" si="32"/>
        <v>32.500000000000007</v>
      </c>
      <c r="H51" s="101"/>
      <c r="I51" s="60"/>
      <c r="J51" s="51"/>
      <c r="K51" s="93" t="s">
        <v>16</v>
      </c>
      <c r="L51" s="82">
        <f>+(L46/L48)/7*1000</f>
        <v>106.59747790868924</v>
      </c>
      <c r="M51" s="48" t="e">
        <f>+(M46/M48)/7*1000</f>
        <v>#DIV/0!</v>
      </c>
      <c r="N51" s="48" t="e">
        <f>+(N46/N48)/7*1000</f>
        <v>#DIV/0!</v>
      </c>
      <c r="O51" s="48" t="e">
        <f>+(O46/O48)/7*1000</f>
        <v>#DIV/0!</v>
      </c>
      <c r="P51" s="48" t="e">
        <f>+(P46/P48)/7*1000</f>
        <v>#DIV/0!</v>
      </c>
      <c r="Q51" s="49"/>
      <c r="R51" s="52"/>
      <c r="S51" s="52"/>
    </row>
    <row r="52" spans="1:30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30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30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/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2" t="s">
        <v>21</v>
      </c>
      <c r="B55" s="622" t="s">
        <v>8</v>
      </c>
      <c r="C55" s="622"/>
      <c r="D55" s="622"/>
      <c r="E55" s="622"/>
      <c r="F55" s="623"/>
      <c r="G55" s="109"/>
      <c r="H55" s="67"/>
      <c r="I55" s="67"/>
      <c r="J55" s="68"/>
      <c r="K55" s="68"/>
      <c r="T55" s="53"/>
      <c r="U55" s="53"/>
      <c r="V55" s="53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5" t="s">
        <v>20</v>
      </c>
      <c r="B56" s="94"/>
      <c r="C56" s="15"/>
      <c r="D56" s="15"/>
      <c r="E56" s="15"/>
      <c r="F56" s="15"/>
      <c r="G56" s="96" t="s">
        <v>10</v>
      </c>
      <c r="I56" s="55"/>
      <c r="J56" s="55"/>
      <c r="K56" s="55"/>
      <c r="L56" s="55"/>
      <c r="M56" s="69"/>
      <c r="N56" s="69"/>
      <c r="O56" s="69"/>
      <c r="P56" s="55"/>
      <c r="Q56" s="55"/>
      <c r="R56" s="70"/>
      <c r="S56" s="70"/>
      <c r="T56" s="70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5" t="s">
        <v>11</v>
      </c>
      <c r="B57" s="94">
        <v>1</v>
      </c>
      <c r="C57" s="57">
        <v>2</v>
      </c>
      <c r="D57" s="57">
        <v>3</v>
      </c>
      <c r="E57" s="57">
        <v>4</v>
      </c>
      <c r="F57" s="57">
        <v>5</v>
      </c>
      <c r="G57" s="96"/>
      <c r="H57" s="55"/>
      <c r="I57" s="55"/>
      <c r="J57" s="55"/>
      <c r="K57" s="55"/>
      <c r="L57" s="55"/>
      <c r="M57" s="69"/>
      <c r="N57" s="69"/>
      <c r="O57" s="69"/>
      <c r="P57" s="55"/>
      <c r="Q57" s="55"/>
      <c r="R57" s="70"/>
      <c r="S57" s="70"/>
      <c r="T57" s="70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7" t="s">
        <v>35</v>
      </c>
      <c r="B58" s="75">
        <v>63.387999999999998</v>
      </c>
      <c r="C58" s="75">
        <v>66.674000000000007</v>
      </c>
      <c r="D58" s="75">
        <v>66.25</v>
      </c>
      <c r="E58" s="75">
        <v>66.25</v>
      </c>
      <c r="F58" s="75">
        <v>66.355999999999995</v>
      </c>
      <c r="G58" s="97">
        <f t="shared" ref="G58:G65" si="33">SUM(B58:F58)</f>
        <v>328.91800000000001</v>
      </c>
      <c r="H58" s="71"/>
      <c r="I58" s="2">
        <v>106</v>
      </c>
      <c r="J58" s="55"/>
      <c r="K58" s="55"/>
      <c r="L58" s="55"/>
      <c r="M58" s="69"/>
      <c r="N58" s="69"/>
      <c r="O58" s="69"/>
      <c r="P58" s="55"/>
      <c r="Q58" s="55"/>
      <c r="R58" s="70"/>
      <c r="S58" s="70"/>
      <c r="T58" s="70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88" t="s">
        <v>36</v>
      </c>
      <c r="B59" s="75">
        <f>B67*$I$59/1000</f>
        <v>340.01</v>
      </c>
      <c r="C59" s="75">
        <f t="shared" ref="C59:F59" si="34">C67*$I$59/1000</f>
        <v>0</v>
      </c>
      <c r="D59" s="75">
        <f t="shared" si="34"/>
        <v>0</v>
      </c>
      <c r="E59" s="75">
        <f t="shared" si="34"/>
        <v>0</v>
      </c>
      <c r="F59" s="75">
        <f t="shared" si="34"/>
        <v>0</v>
      </c>
      <c r="G59" s="97">
        <f t="shared" si="33"/>
        <v>340.01</v>
      </c>
      <c r="H59" s="71"/>
      <c r="I59" s="2">
        <v>110</v>
      </c>
      <c r="J59" s="55"/>
      <c r="K59" s="55"/>
      <c r="L59" s="55"/>
      <c r="M59" s="69"/>
      <c r="N59" s="69"/>
      <c r="O59" s="69"/>
      <c r="P59" s="55"/>
      <c r="Q59" s="55"/>
      <c r="R59" s="70"/>
      <c r="S59" s="70"/>
      <c r="T59" s="70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7" t="s">
        <v>37</v>
      </c>
      <c r="B60" s="75">
        <f>B67*$I$60/1000</f>
        <v>355.46499999999997</v>
      </c>
      <c r="C60" s="75">
        <f t="shared" ref="C60:F60" si="35">C67*$I$60/1000</f>
        <v>0</v>
      </c>
      <c r="D60" s="75">
        <f t="shared" si="35"/>
        <v>0</v>
      </c>
      <c r="E60" s="75">
        <f t="shared" si="35"/>
        <v>0</v>
      </c>
      <c r="F60" s="75">
        <f t="shared" si="35"/>
        <v>0</v>
      </c>
      <c r="G60" s="97">
        <f t="shared" si="33"/>
        <v>355.46499999999997</v>
      </c>
      <c r="H60" s="71"/>
      <c r="I60" s="2">
        <v>115</v>
      </c>
      <c r="J60" s="55"/>
      <c r="K60" s="55"/>
      <c r="L60" s="55"/>
      <c r="M60" s="69"/>
      <c r="N60" s="69"/>
      <c r="O60" s="69"/>
      <c r="P60" s="55"/>
      <c r="Q60" s="55"/>
      <c r="R60" s="70"/>
      <c r="S60" s="70"/>
      <c r="T60" s="70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87" t="s">
        <v>38</v>
      </c>
      <c r="B61" s="75">
        <f>B67*$I$61/1000</f>
        <v>374.01100000000002</v>
      </c>
      <c r="C61" s="75">
        <f t="shared" ref="C61:F61" si="36">C67*$I$61/1000</f>
        <v>0</v>
      </c>
      <c r="D61" s="75">
        <f t="shared" si="36"/>
        <v>0</v>
      </c>
      <c r="E61" s="75">
        <f t="shared" si="36"/>
        <v>0</v>
      </c>
      <c r="F61" s="75">
        <f t="shared" si="36"/>
        <v>0</v>
      </c>
      <c r="G61" s="97">
        <f t="shared" si="33"/>
        <v>374.01100000000002</v>
      </c>
      <c r="H61" s="71"/>
      <c r="I61" s="2">
        <v>121</v>
      </c>
      <c r="J61" s="55"/>
      <c r="K61" s="55"/>
      <c r="L61" s="55"/>
      <c r="M61" s="69"/>
      <c r="N61" s="69"/>
      <c r="O61" s="69"/>
      <c r="P61" s="55"/>
      <c r="Q61" s="55"/>
      <c r="R61" s="70"/>
      <c r="S61" s="70"/>
      <c r="T61" s="70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8" t="s">
        <v>33</v>
      </c>
      <c r="B62" s="75">
        <f>B67*$I$62/1000</f>
        <v>389.46600000000001</v>
      </c>
      <c r="C62" s="75">
        <f t="shared" ref="C62:F62" si="37">C67*$I$62/1000</f>
        <v>0</v>
      </c>
      <c r="D62" s="75">
        <f t="shared" si="37"/>
        <v>0</v>
      </c>
      <c r="E62" s="75">
        <f t="shared" si="37"/>
        <v>0</v>
      </c>
      <c r="F62" s="75">
        <f t="shared" si="37"/>
        <v>0</v>
      </c>
      <c r="G62" s="97">
        <f t="shared" si="33"/>
        <v>389.46600000000001</v>
      </c>
      <c r="H62" s="71"/>
      <c r="I62" s="2">
        <v>126</v>
      </c>
      <c r="J62" s="55"/>
      <c r="K62" s="55"/>
      <c r="L62" s="55"/>
      <c r="M62" s="69"/>
      <c r="N62" s="69"/>
      <c r="O62" s="69"/>
      <c r="P62" s="55"/>
      <c r="Q62" s="55"/>
      <c r="R62" s="70"/>
      <c r="S62" s="70"/>
      <c r="T62" s="70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87" t="s">
        <v>46</v>
      </c>
      <c r="B63" s="75">
        <f>B67*$I$63/1000</f>
        <v>395.64800000000002</v>
      </c>
      <c r="C63" s="75">
        <f t="shared" ref="C63:F63" si="38">C67*$I$63/1000</f>
        <v>0</v>
      </c>
      <c r="D63" s="75">
        <f t="shared" si="38"/>
        <v>0</v>
      </c>
      <c r="E63" s="75">
        <f t="shared" si="38"/>
        <v>0</v>
      </c>
      <c r="F63" s="75">
        <f t="shared" si="38"/>
        <v>0</v>
      </c>
      <c r="G63" s="97">
        <f t="shared" si="33"/>
        <v>395.64800000000002</v>
      </c>
      <c r="H63" s="71"/>
      <c r="I63" s="2">
        <v>128</v>
      </c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3"/>
      <c r="V63" s="3"/>
      <c r="Y63" s="2"/>
      <c r="Z63" s="2"/>
      <c r="AA63" s="2"/>
      <c r="AB63" s="2"/>
    </row>
    <row r="64" spans="1:30" ht="33.75" customHeight="1" x14ac:dyDescent="0.25">
      <c r="A64" s="87" t="s">
        <v>34</v>
      </c>
      <c r="B64" s="75">
        <f>B67*$I$64/1000</f>
        <v>401.83</v>
      </c>
      <c r="C64" s="75">
        <f t="shared" ref="C64:F64" si="39">C67*$I$64/1000</f>
        <v>0</v>
      </c>
      <c r="D64" s="75">
        <f t="shared" si="39"/>
        <v>0</v>
      </c>
      <c r="E64" s="75">
        <f t="shared" si="39"/>
        <v>0</v>
      </c>
      <c r="F64" s="75">
        <f t="shared" si="39"/>
        <v>0</v>
      </c>
      <c r="G64" s="97">
        <f t="shared" si="33"/>
        <v>401.83</v>
      </c>
      <c r="H64" s="71"/>
      <c r="I64" s="2">
        <v>130</v>
      </c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3"/>
      <c r="V64" s="3"/>
      <c r="Y64" s="2"/>
      <c r="Z64" s="2"/>
      <c r="AA64" s="2"/>
      <c r="AB64" s="2"/>
    </row>
    <row r="65" spans="1:28" ht="33.75" customHeight="1" x14ac:dyDescent="0.25">
      <c r="A65" s="113" t="s">
        <v>10</v>
      </c>
      <c r="B65" s="77">
        <f>SUM(B58:B64)</f>
        <v>2319.8180000000002</v>
      </c>
      <c r="C65" s="28">
        <f>SUM(C58:C64)</f>
        <v>66.674000000000007</v>
      </c>
      <c r="D65" s="28">
        <f>SUM(D58:D64)</f>
        <v>66.25</v>
      </c>
      <c r="E65" s="28">
        <f>SUM(E58:E64)</f>
        <v>66.25</v>
      </c>
      <c r="F65" s="28">
        <f>SUM(F58:F64)</f>
        <v>66.355999999999995</v>
      </c>
      <c r="G65" s="97">
        <f t="shared" si="33"/>
        <v>2585.348</v>
      </c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89" t="s">
        <v>12</v>
      </c>
      <c r="B66" s="78">
        <v>120</v>
      </c>
      <c r="C66" s="31"/>
      <c r="D66" s="31"/>
      <c r="E66" s="31"/>
      <c r="F66" s="31"/>
      <c r="G66" s="98">
        <f>+((G65/G67)/7)*1000</f>
        <v>119.48735961547349</v>
      </c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0" t="s">
        <v>13</v>
      </c>
      <c r="B67" s="102">
        <v>3091</v>
      </c>
      <c r="C67" s="102"/>
      <c r="D67" s="102"/>
      <c r="E67" s="102"/>
      <c r="F67" s="102"/>
      <c r="G67" s="106">
        <f>SUM(B67:F67)</f>
        <v>3091</v>
      </c>
      <c r="I67" s="72"/>
      <c r="M67" s="3"/>
      <c r="N67" s="3"/>
      <c r="O67" s="3"/>
      <c r="P67" s="3"/>
      <c r="Q67" s="3"/>
    </row>
    <row r="68" spans="1:28" ht="33.75" customHeight="1" x14ac:dyDescent="0.25">
      <c r="A68" s="91" t="s">
        <v>14</v>
      </c>
      <c r="B68" s="80">
        <f>(B67*B66)/1000</f>
        <v>370.92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0">
        <f>((G65*1000)/G67)/7</f>
        <v>119.48735961547349</v>
      </c>
      <c r="M68" s="3"/>
      <c r="N68" s="3"/>
      <c r="O68" s="3"/>
      <c r="P68" s="3"/>
      <c r="Q68" s="3"/>
    </row>
    <row r="69" spans="1:28" ht="33.75" customHeight="1" x14ac:dyDescent="0.25">
      <c r="A69" s="92" t="s">
        <v>15</v>
      </c>
      <c r="B69" s="81">
        <f>((B67*B66)*7)/1000</f>
        <v>2596.44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83"/>
      <c r="H69" s="51"/>
      <c r="Q69" s="3"/>
    </row>
    <row r="70" spans="1:28" ht="33.75" customHeight="1" thickBot="1" x14ac:dyDescent="0.3">
      <c r="A70" s="93" t="s">
        <v>16</v>
      </c>
      <c r="B70" s="82">
        <f>+(B65/B67)/7*1000</f>
        <v>107.21532559966725</v>
      </c>
      <c r="C70" s="48" t="e">
        <f>+(C65/C67)/7*1000</f>
        <v>#DIV/0!</v>
      </c>
      <c r="D70" s="48" t="e">
        <f>+(D65/D67)/7*1000</f>
        <v>#DIV/0!</v>
      </c>
      <c r="E70" s="48" t="e">
        <f>+(E65/E67)/7*1000</f>
        <v>#DIV/0!</v>
      </c>
      <c r="F70" s="48" t="e">
        <f>+(F65/F67)/7*1000</f>
        <v>#DIV/0!</v>
      </c>
      <c r="G70" s="111"/>
      <c r="Q70" s="3"/>
    </row>
    <row r="71" spans="1:28" ht="33.75" customHeight="1" x14ac:dyDescent="0.25"/>
    <row r="72" spans="1:28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28" ht="33.75" customHeight="1" x14ac:dyDescent="0.25"/>
    <row r="74" spans="1:28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28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28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28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28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28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N15:U15"/>
    <mergeCell ref="B36:G36"/>
    <mergeCell ref="L36:P36"/>
    <mergeCell ref="B15:M1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13" zoomScale="30" zoomScaleNormal="30" workbookViewId="0">
      <selection activeCell="B48" sqref="B48:G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35.42578125" style="19" bestFit="1" customWidth="1"/>
    <col min="9" max="9" width="28.28515625" style="19" bestFit="1" customWidth="1"/>
    <col min="10" max="12" width="33.42578125" style="19" bestFit="1" customWidth="1"/>
    <col min="13" max="13" width="29.140625" style="19" bestFit="1" customWidth="1"/>
    <col min="14" max="14" width="21.28515625" style="19" customWidth="1"/>
    <col min="15" max="15" width="21.28515625" style="19" bestFit="1" customWidth="1"/>
    <col min="16" max="16" width="22.57031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2"/>
      <c r="Z3" s="2"/>
      <c r="AA3" s="2"/>
      <c r="AB3" s="2"/>
      <c r="AC3" s="2"/>
      <c r="AD3" s="1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5" t="s">
        <v>1</v>
      </c>
      <c r="B9" s="145"/>
      <c r="C9" s="145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5"/>
      <c r="B10" s="145"/>
      <c r="C10" s="1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5" t="s">
        <v>4</v>
      </c>
      <c r="B11" s="145"/>
      <c r="C11" s="145"/>
      <c r="D11" s="1"/>
      <c r="E11" s="146">
        <v>2</v>
      </c>
      <c r="F11" s="1"/>
      <c r="G11" s="1"/>
      <c r="H11" s="1"/>
      <c r="I11" s="1"/>
      <c r="J11" s="1"/>
      <c r="K11" s="628" t="s">
        <v>50</v>
      </c>
      <c r="L11" s="628"/>
      <c r="M11" s="147"/>
      <c r="N11" s="1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5"/>
      <c r="B12" s="145"/>
      <c r="C12" s="145"/>
      <c r="D12" s="1"/>
      <c r="E12" s="5"/>
      <c r="F12" s="1"/>
      <c r="G12" s="1"/>
      <c r="H12" s="1"/>
      <c r="I12" s="1"/>
      <c r="J12" s="1"/>
      <c r="K12" s="147"/>
      <c r="L12" s="147"/>
      <c r="M12" s="147"/>
      <c r="N12" s="1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5"/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"/>
      <c r="X13" s="1"/>
      <c r="Y13" s="1"/>
    </row>
    <row r="14" spans="1:30" s="3" customFormat="1" ht="27" thickBot="1" x14ac:dyDescent="0.3">
      <c r="A14" s="1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19" t="s">
        <v>7</v>
      </c>
      <c r="B15" s="630" t="s">
        <v>18</v>
      </c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2"/>
      <c r="N15" s="633" t="s">
        <v>8</v>
      </c>
      <c r="O15" s="634"/>
      <c r="P15" s="634"/>
      <c r="Q15" s="634"/>
      <c r="R15" s="634"/>
      <c r="S15" s="634"/>
      <c r="T15" s="634"/>
      <c r="U15" s="634"/>
      <c r="V15" s="635"/>
      <c r="W15" s="12"/>
    </row>
    <row r="16" spans="1:30" ht="39.950000000000003" customHeight="1" x14ac:dyDescent="0.25">
      <c r="A16" s="120" t="s">
        <v>9</v>
      </c>
      <c r="B16" s="16"/>
      <c r="C16" s="15"/>
      <c r="D16" s="21"/>
      <c r="E16" s="15"/>
      <c r="F16" s="15"/>
      <c r="G16" s="15"/>
      <c r="H16" s="15"/>
      <c r="I16" s="15"/>
      <c r="J16" s="15"/>
      <c r="K16" s="21"/>
      <c r="L16" s="15"/>
      <c r="M16" s="21"/>
      <c r="N16" s="16"/>
      <c r="O16" s="15"/>
      <c r="P16" s="15"/>
      <c r="Q16" s="15"/>
      <c r="R16" s="15"/>
      <c r="S16" s="15"/>
      <c r="T16" s="15"/>
      <c r="U16" s="148"/>
      <c r="V16" s="17"/>
      <c r="W16" s="18" t="s">
        <v>10</v>
      </c>
      <c r="Y16" s="20"/>
      <c r="Z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1">
        <v>12</v>
      </c>
      <c r="N17" s="14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21">
        <v>7</v>
      </c>
      <c r="U17" s="149">
        <v>8</v>
      </c>
      <c r="V17" s="22">
        <v>9</v>
      </c>
      <c r="W17" s="18"/>
      <c r="Y17" s="2"/>
      <c r="Z17" s="20"/>
    </row>
    <row r="18" spans="1:30" ht="39.950000000000003" customHeight="1" x14ac:dyDescent="0.25">
      <c r="A18" s="122" t="s">
        <v>35</v>
      </c>
      <c r="B18" s="23">
        <v>17.8</v>
      </c>
      <c r="C18" s="24">
        <v>23</v>
      </c>
      <c r="D18" s="24">
        <v>18.5</v>
      </c>
      <c r="E18" s="24">
        <v>18.5</v>
      </c>
      <c r="F18" s="24">
        <v>17.7</v>
      </c>
      <c r="G18" s="24">
        <v>17.7</v>
      </c>
      <c r="H18" s="24">
        <v>16.5</v>
      </c>
      <c r="I18" s="24">
        <v>16.5</v>
      </c>
      <c r="J18" s="24">
        <v>31.4</v>
      </c>
      <c r="K18" s="24">
        <v>16.3</v>
      </c>
      <c r="L18" s="24">
        <v>16.3</v>
      </c>
      <c r="M18" s="24">
        <v>25.4</v>
      </c>
      <c r="N18" s="23">
        <v>15.189766666666667</v>
      </c>
      <c r="O18" s="24">
        <v>31.250414351851852</v>
      </c>
      <c r="P18" s="24">
        <v>21.719314814814815</v>
      </c>
      <c r="Q18" s="24">
        <v>21.618074074074073</v>
      </c>
      <c r="R18" s="24">
        <v>20.304488425925925</v>
      </c>
      <c r="S18" s="24">
        <v>20.437763888888888</v>
      </c>
      <c r="T18" s="24">
        <v>30.876821759259258</v>
      </c>
      <c r="U18" s="24">
        <v>20.126037037037037</v>
      </c>
      <c r="V18" s="150"/>
      <c r="W18" s="26">
        <f t="shared" ref="W18:W25" si="0">SUM(B18:V18)</f>
        <v>417.12268101851851</v>
      </c>
      <c r="Y18" s="2"/>
      <c r="Z18" s="20"/>
    </row>
    <row r="19" spans="1:30" ht="39.950000000000003" customHeight="1" x14ac:dyDescent="0.25">
      <c r="A19" s="123" t="s">
        <v>36</v>
      </c>
      <c r="B19" s="23">
        <v>20.646666666666668</v>
      </c>
      <c r="C19" s="24">
        <v>26.120833333333334</v>
      </c>
      <c r="D19" s="24">
        <v>20.408083333333334</v>
      </c>
      <c r="E19" s="24">
        <v>20.408083333333334</v>
      </c>
      <c r="F19" s="24">
        <v>19.260999999999999</v>
      </c>
      <c r="G19" s="24">
        <v>19.260999999999999</v>
      </c>
      <c r="H19" s="24">
        <v>17.681250000000002</v>
      </c>
      <c r="I19" s="24">
        <v>17.681250000000002</v>
      </c>
      <c r="J19" s="24">
        <v>32.538083333333333</v>
      </c>
      <c r="K19" s="24">
        <v>16.561333333333334</v>
      </c>
      <c r="L19" s="24">
        <v>16.561333333333334</v>
      </c>
      <c r="M19" s="24">
        <v>25.838666666666665</v>
      </c>
      <c r="N19" s="23">
        <v>25.001705555555557</v>
      </c>
      <c r="O19" s="24">
        <v>30.690514274691356</v>
      </c>
      <c r="P19" s="24">
        <v>16.855114197530863</v>
      </c>
      <c r="Q19" s="24">
        <v>16.871987654320986</v>
      </c>
      <c r="R19" s="24">
        <v>28.64150192901235</v>
      </c>
      <c r="S19" s="24">
        <v>22.04103935185185</v>
      </c>
      <c r="T19" s="24">
        <v>17.035113040123459</v>
      </c>
      <c r="U19" s="24">
        <v>19.56716049382716</v>
      </c>
      <c r="V19" s="150">
        <v>20.525166666666667</v>
      </c>
      <c r="W19" s="26">
        <f t="shared" si="0"/>
        <v>450.19688649691352</v>
      </c>
      <c r="Y19" s="2"/>
      <c r="Z19" s="20"/>
    </row>
    <row r="20" spans="1:30" ht="39.75" customHeight="1" x14ac:dyDescent="0.25">
      <c r="A20" s="122" t="s">
        <v>37</v>
      </c>
      <c r="B20" s="23">
        <v>20.646666666666668</v>
      </c>
      <c r="C20" s="24">
        <v>26.120833333333334</v>
      </c>
      <c r="D20" s="24">
        <v>20.408083333333334</v>
      </c>
      <c r="E20" s="24">
        <v>20.408083333333334</v>
      </c>
      <c r="F20" s="24">
        <v>19.260999999999999</v>
      </c>
      <c r="G20" s="24">
        <v>19.260999999999999</v>
      </c>
      <c r="H20" s="24">
        <v>17.681250000000002</v>
      </c>
      <c r="I20" s="24">
        <v>17.681250000000002</v>
      </c>
      <c r="J20" s="24">
        <v>32.538083333333333</v>
      </c>
      <c r="K20" s="24">
        <v>16.561333333333334</v>
      </c>
      <c r="L20" s="24">
        <v>16.561333333333334</v>
      </c>
      <c r="M20" s="24">
        <v>25.838666666666665</v>
      </c>
      <c r="N20" s="23">
        <v>25.001705555555557</v>
      </c>
      <c r="O20" s="24">
        <v>30.690514274691356</v>
      </c>
      <c r="P20" s="24">
        <v>16.855114197530863</v>
      </c>
      <c r="Q20" s="24">
        <v>16.871987654320986</v>
      </c>
      <c r="R20" s="24">
        <v>28.64150192901235</v>
      </c>
      <c r="S20" s="24">
        <v>22.04103935185185</v>
      </c>
      <c r="T20" s="24">
        <v>17.035113040123459</v>
      </c>
      <c r="U20" s="24">
        <v>19.56716049382716</v>
      </c>
      <c r="V20" s="150">
        <v>20.525166666666667</v>
      </c>
      <c r="W20" s="26">
        <f t="shared" si="0"/>
        <v>450.19688649691352</v>
      </c>
      <c r="Y20" s="2"/>
      <c r="Z20" s="20"/>
    </row>
    <row r="21" spans="1:30" ht="39.950000000000003" customHeight="1" x14ac:dyDescent="0.25">
      <c r="A21" s="122" t="s">
        <v>38</v>
      </c>
      <c r="B21" s="23">
        <v>20.646666666666668</v>
      </c>
      <c r="C21" s="24">
        <v>26.120833333333334</v>
      </c>
      <c r="D21" s="24">
        <v>20.408083333333334</v>
      </c>
      <c r="E21" s="24">
        <v>20.408083333333334</v>
      </c>
      <c r="F21" s="24">
        <v>19.260999999999999</v>
      </c>
      <c r="G21" s="24">
        <v>19.260999999999999</v>
      </c>
      <c r="H21" s="24">
        <v>17.681250000000002</v>
      </c>
      <c r="I21" s="24">
        <v>17.681250000000002</v>
      </c>
      <c r="J21" s="24">
        <v>32.538083333333333</v>
      </c>
      <c r="K21" s="24">
        <v>16.561333333333334</v>
      </c>
      <c r="L21" s="24">
        <v>16.561333333333334</v>
      </c>
      <c r="M21" s="24">
        <v>25.838666666666665</v>
      </c>
      <c r="N21" s="23">
        <v>25.001705555555557</v>
      </c>
      <c r="O21" s="24">
        <v>30.690514274691356</v>
      </c>
      <c r="P21" s="24">
        <v>16.855114197530863</v>
      </c>
      <c r="Q21" s="24">
        <v>16.871987654320986</v>
      </c>
      <c r="R21" s="24">
        <v>28.64150192901235</v>
      </c>
      <c r="S21" s="24">
        <v>22.04103935185185</v>
      </c>
      <c r="T21" s="24">
        <v>17.035113040123459</v>
      </c>
      <c r="U21" s="24">
        <v>19.56716049382716</v>
      </c>
      <c r="V21" s="150">
        <v>20.525166666666667</v>
      </c>
      <c r="W21" s="26">
        <f t="shared" si="0"/>
        <v>450.19688649691352</v>
      </c>
      <c r="Y21" s="2"/>
      <c r="Z21" s="20"/>
    </row>
    <row r="22" spans="1:30" ht="39.950000000000003" customHeight="1" x14ac:dyDescent="0.25">
      <c r="A22" s="123" t="s">
        <v>33</v>
      </c>
      <c r="B22" s="23">
        <v>20.646666666666668</v>
      </c>
      <c r="C22" s="24">
        <v>26.120833333333334</v>
      </c>
      <c r="D22" s="24">
        <v>20.408083333333334</v>
      </c>
      <c r="E22" s="24">
        <v>20.408083333333334</v>
      </c>
      <c r="F22" s="24">
        <v>19.260999999999999</v>
      </c>
      <c r="G22" s="24">
        <v>19.260999999999999</v>
      </c>
      <c r="H22" s="24">
        <v>17.681250000000002</v>
      </c>
      <c r="I22" s="24">
        <v>17.681250000000002</v>
      </c>
      <c r="J22" s="24">
        <v>32.538083333333333</v>
      </c>
      <c r="K22" s="24">
        <v>16.561333333333334</v>
      </c>
      <c r="L22" s="24">
        <v>16.561333333333334</v>
      </c>
      <c r="M22" s="24">
        <v>25.838666666666665</v>
      </c>
      <c r="N22" s="23">
        <v>25.001705555555557</v>
      </c>
      <c r="O22" s="24">
        <v>30.690514274691356</v>
      </c>
      <c r="P22" s="24">
        <v>16.855114197530863</v>
      </c>
      <c r="Q22" s="24">
        <v>16.871987654320986</v>
      </c>
      <c r="R22" s="24">
        <v>28.64150192901235</v>
      </c>
      <c r="S22" s="24">
        <v>22.04103935185185</v>
      </c>
      <c r="T22" s="24">
        <v>17.035113040123459</v>
      </c>
      <c r="U22" s="24">
        <v>19.56716049382716</v>
      </c>
      <c r="V22" s="150">
        <v>20.525166666666667</v>
      </c>
      <c r="W22" s="26">
        <f t="shared" si="0"/>
        <v>450.19688649691352</v>
      </c>
      <c r="Y22" s="2"/>
      <c r="Z22" s="20"/>
    </row>
    <row r="23" spans="1:30" ht="39.950000000000003" customHeight="1" x14ac:dyDescent="0.25">
      <c r="A23" s="122" t="s">
        <v>46</v>
      </c>
      <c r="B23" s="23">
        <v>20.646666666666668</v>
      </c>
      <c r="C23" s="24">
        <v>26.120833333333334</v>
      </c>
      <c r="D23" s="24">
        <v>20.408083333333334</v>
      </c>
      <c r="E23" s="24">
        <v>20.408083333333334</v>
      </c>
      <c r="F23" s="24">
        <v>19.260999999999999</v>
      </c>
      <c r="G23" s="24">
        <v>19.260999999999999</v>
      </c>
      <c r="H23" s="24">
        <v>17.681250000000002</v>
      </c>
      <c r="I23" s="24">
        <v>17.681250000000002</v>
      </c>
      <c r="J23" s="24">
        <v>32.538083333333333</v>
      </c>
      <c r="K23" s="24">
        <v>16.561333333333334</v>
      </c>
      <c r="L23" s="24">
        <v>16.561333333333334</v>
      </c>
      <c r="M23" s="24">
        <v>25.838666666666665</v>
      </c>
      <c r="N23" s="23">
        <v>25.001705555555557</v>
      </c>
      <c r="O23" s="24">
        <v>30.690514274691356</v>
      </c>
      <c r="P23" s="24">
        <v>16.855114197530863</v>
      </c>
      <c r="Q23" s="24">
        <v>16.871987654320986</v>
      </c>
      <c r="R23" s="24">
        <v>28.64150192901235</v>
      </c>
      <c r="S23" s="24">
        <v>22.04103935185185</v>
      </c>
      <c r="T23" s="24">
        <v>17.035113040123459</v>
      </c>
      <c r="U23" s="24">
        <v>19.56716049382716</v>
      </c>
      <c r="V23" s="150">
        <v>20.525166666666667</v>
      </c>
      <c r="W23" s="26">
        <f t="shared" si="0"/>
        <v>450.19688649691352</v>
      </c>
      <c r="Y23" s="2"/>
      <c r="Z23" s="20"/>
    </row>
    <row r="24" spans="1:30" ht="39.950000000000003" customHeight="1" x14ac:dyDescent="0.25">
      <c r="A24" s="122" t="s">
        <v>34</v>
      </c>
      <c r="B24" s="23">
        <v>20.646666666666668</v>
      </c>
      <c r="C24" s="24">
        <v>26.120833333333334</v>
      </c>
      <c r="D24" s="24">
        <v>20.408083333333334</v>
      </c>
      <c r="E24" s="24">
        <v>20.408083333333334</v>
      </c>
      <c r="F24" s="24">
        <v>19.260999999999999</v>
      </c>
      <c r="G24" s="24">
        <v>19.260999999999999</v>
      </c>
      <c r="H24" s="24">
        <v>17.681250000000002</v>
      </c>
      <c r="I24" s="24">
        <v>17.681250000000002</v>
      </c>
      <c r="J24" s="24">
        <v>32.538083333333333</v>
      </c>
      <c r="K24" s="24">
        <v>16.561333333333334</v>
      </c>
      <c r="L24" s="24">
        <v>16.561333333333334</v>
      </c>
      <c r="M24" s="24">
        <v>25.838666666666665</v>
      </c>
      <c r="N24" s="23">
        <v>25.001705555555557</v>
      </c>
      <c r="O24" s="24">
        <v>30.690514274691356</v>
      </c>
      <c r="P24" s="24">
        <v>16.855114197530863</v>
      </c>
      <c r="Q24" s="24">
        <v>16.871987654320986</v>
      </c>
      <c r="R24" s="24">
        <v>28.64150192901235</v>
      </c>
      <c r="S24" s="24">
        <v>22.04103935185185</v>
      </c>
      <c r="T24" s="24">
        <v>17.035113040123459</v>
      </c>
      <c r="U24" s="24">
        <v>19.56716049382716</v>
      </c>
      <c r="V24" s="150">
        <v>20.525166666666667</v>
      </c>
      <c r="W24" s="26">
        <f t="shared" si="0"/>
        <v>450.19688649691352</v>
      </c>
      <c r="Y24" s="2"/>
    </row>
    <row r="25" spans="1:30" ht="41.45" customHeight="1" x14ac:dyDescent="0.25">
      <c r="A25" s="123" t="s">
        <v>10</v>
      </c>
      <c r="B25" s="27">
        <f t="shared" ref="B25:C25" si="1">SUM(B18:B24)</f>
        <v>141.68000000000004</v>
      </c>
      <c r="C25" s="28">
        <f t="shared" si="1"/>
        <v>179.72500000000002</v>
      </c>
      <c r="D25" s="28">
        <f>SUM(D18:D24)</f>
        <v>140.94850000000002</v>
      </c>
      <c r="E25" s="28">
        <f t="shared" ref="E25:G25" si="2">SUM(E18:E24)</f>
        <v>140.94850000000002</v>
      </c>
      <c r="F25" s="28">
        <f t="shared" si="2"/>
        <v>133.26599999999999</v>
      </c>
      <c r="G25" s="28">
        <f t="shared" si="2"/>
        <v>133.26599999999999</v>
      </c>
      <c r="H25" s="28">
        <f>SUM(H18:H24)</f>
        <v>122.58750000000003</v>
      </c>
      <c r="I25" s="28">
        <f t="shared" ref="I25" si="3">SUM(I18:I24)</f>
        <v>122.58750000000003</v>
      </c>
      <c r="J25" s="28">
        <f>SUM(J18:J24)</f>
        <v>226.6285</v>
      </c>
      <c r="K25" s="28">
        <f>SUM(K18:K24)</f>
        <v>115.66800000000002</v>
      </c>
      <c r="L25" s="28">
        <f t="shared" ref="L25" si="4">SUM(L18:L24)</f>
        <v>115.66800000000002</v>
      </c>
      <c r="M25" s="28">
        <f>SUM(M18:M24)</f>
        <v>180.43199999999996</v>
      </c>
      <c r="N25" s="27">
        <f t="shared" ref="N25:P25" si="5">SUM(N18:N24)</f>
        <v>165.20000000000002</v>
      </c>
      <c r="O25" s="28">
        <f t="shared" si="5"/>
        <v>215.39350000000002</v>
      </c>
      <c r="P25" s="28">
        <f t="shared" si="5"/>
        <v>122.85000000000001</v>
      </c>
      <c r="Q25" s="28">
        <f>SUM(Q18:Q24)</f>
        <v>122.85000000000001</v>
      </c>
      <c r="R25" s="28">
        <f t="shared" ref="R25:V25" si="6">SUM(R18:R24)</f>
        <v>192.15350000000001</v>
      </c>
      <c r="S25" s="28">
        <f t="shared" si="6"/>
        <v>152.684</v>
      </c>
      <c r="T25" s="28">
        <f t="shared" si="6"/>
        <v>133.08750000000003</v>
      </c>
      <c r="U25" s="28">
        <f t="shared" ref="U25" si="7">SUM(U18:U24)</f>
        <v>137.529</v>
      </c>
      <c r="V25" s="151">
        <f t="shared" si="6"/>
        <v>123.151</v>
      </c>
      <c r="W25" s="26">
        <f t="shared" si="0"/>
        <v>3118.3040000000005</v>
      </c>
    </row>
    <row r="26" spans="1:30" s="2" customFormat="1" ht="36.75" customHeight="1" x14ac:dyDescent="0.25">
      <c r="A26" s="124" t="s">
        <v>12</v>
      </c>
      <c r="B26" s="30">
        <v>40</v>
      </c>
      <c r="C26" s="31">
        <v>39.5</v>
      </c>
      <c r="D26" s="31">
        <v>38.5</v>
      </c>
      <c r="E26" s="31">
        <v>38.5</v>
      </c>
      <c r="F26" s="31">
        <v>38</v>
      </c>
      <c r="G26" s="31">
        <v>38</v>
      </c>
      <c r="H26" s="31">
        <v>37.5</v>
      </c>
      <c r="I26" s="31">
        <v>37.5</v>
      </c>
      <c r="J26" s="31">
        <v>36.5</v>
      </c>
      <c r="K26" s="31">
        <v>36</v>
      </c>
      <c r="L26" s="31">
        <v>36</v>
      </c>
      <c r="M26" s="31">
        <v>36</v>
      </c>
      <c r="N26" s="30">
        <v>40</v>
      </c>
      <c r="O26" s="31">
        <v>39.5</v>
      </c>
      <c r="P26" s="31">
        <v>39</v>
      </c>
      <c r="Q26" s="31">
        <v>39</v>
      </c>
      <c r="R26" s="31">
        <v>38.5</v>
      </c>
      <c r="S26" s="31">
        <v>38</v>
      </c>
      <c r="T26" s="31">
        <v>37.5</v>
      </c>
      <c r="U26" s="31">
        <v>37</v>
      </c>
      <c r="V26" s="152">
        <v>36.5</v>
      </c>
      <c r="W26" s="33">
        <f>+((W25/W27)/7)*1000</f>
        <v>37.960971452918621</v>
      </c>
    </row>
    <row r="27" spans="1:30" s="2" customFormat="1" ht="33" customHeight="1" x14ac:dyDescent="0.25">
      <c r="A27" s="125" t="s">
        <v>13</v>
      </c>
      <c r="B27" s="34">
        <v>506</v>
      </c>
      <c r="C27" s="35">
        <v>650</v>
      </c>
      <c r="D27" s="35">
        <v>523</v>
      </c>
      <c r="E27" s="35">
        <v>523</v>
      </c>
      <c r="F27" s="35">
        <v>501</v>
      </c>
      <c r="G27" s="35">
        <v>501</v>
      </c>
      <c r="H27" s="35">
        <v>467</v>
      </c>
      <c r="I27" s="35">
        <v>467</v>
      </c>
      <c r="J27" s="35">
        <v>887</v>
      </c>
      <c r="K27" s="35">
        <v>459</v>
      </c>
      <c r="L27" s="35">
        <v>459</v>
      </c>
      <c r="M27" s="35">
        <v>716</v>
      </c>
      <c r="N27" s="34">
        <v>590</v>
      </c>
      <c r="O27" s="35">
        <v>779</v>
      </c>
      <c r="P27" s="35">
        <v>450</v>
      </c>
      <c r="Q27" s="35">
        <v>450</v>
      </c>
      <c r="R27" s="35">
        <v>713</v>
      </c>
      <c r="S27" s="35">
        <v>574</v>
      </c>
      <c r="T27" s="35">
        <v>507</v>
      </c>
      <c r="U27" s="35">
        <v>531</v>
      </c>
      <c r="V27" s="153">
        <v>482</v>
      </c>
      <c r="W27" s="37">
        <f>SUM(B27:V27)</f>
        <v>11735</v>
      </c>
      <c r="X27" s="2">
        <f>((W25*1000)/W27)/7</f>
        <v>37.960971452918621</v>
      </c>
    </row>
    <row r="28" spans="1:30" s="2" customFormat="1" ht="33" customHeight="1" x14ac:dyDescent="0.25">
      <c r="A28" s="126" t="s">
        <v>14</v>
      </c>
      <c r="B28" s="38">
        <f>((B27*B26)*7/1000-B18)/6</f>
        <v>20.646666666666668</v>
      </c>
      <c r="C28" s="39">
        <f t="shared" ref="C28:V28" si="8">((C27*C26)*7/1000-C18)/6</f>
        <v>26.120833333333334</v>
      </c>
      <c r="D28" s="39">
        <f t="shared" si="8"/>
        <v>20.408083333333334</v>
      </c>
      <c r="E28" s="39">
        <f t="shared" si="8"/>
        <v>20.408083333333334</v>
      </c>
      <c r="F28" s="39">
        <f t="shared" si="8"/>
        <v>19.260999999999999</v>
      </c>
      <c r="G28" s="39">
        <f t="shared" si="8"/>
        <v>19.260999999999999</v>
      </c>
      <c r="H28" s="39">
        <f t="shared" si="8"/>
        <v>17.681250000000002</v>
      </c>
      <c r="I28" s="39">
        <f t="shared" si="8"/>
        <v>17.681250000000002</v>
      </c>
      <c r="J28" s="39">
        <f t="shared" si="8"/>
        <v>32.538083333333333</v>
      </c>
      <c r="K28" s="39">
        <f t="shared" si="8"/>
        <v>16.561333333333334</v>
      </c>
      <c r="L28" s="39">
        <f t="shared" si="8"/>
        <v>16.561333333333334</v>
      </c>
      <c r="M28" s="39">
        <f t="shared" si="8"/>
        <v>25.838666666666665</v>
      </c>
      <c r="N28" s="38">
        <f t="shared" si="8"/>
        <v>25.001705555555557</v>
      </c>
      <c r="O28" s="39">
        <f t="shared" si="8"/>
        <v>30.690514274691356</v>
      </c>
      <c r="P28" s="39">
        <f t="shared" si="8"/>
        <v>16.855114197530863</v>
      </c>
      <c r="Q28" s="39">
        <f t="shared" si="8"/>
        <v>16.871987654320986</v>
      </c>
      <c r="R28" s="39">
        <f t="shared" si="8"/>
        <v>28.64150192901235</v>
      </c>
      <c r="S28" s="39">
        <f t="shared" si="8"/>
        <v>22.04103935185185</v>
      </c>
      <c r="T28" s="39">
        <f t="shared" si="8"/>
        <v>17.035113040123459</v>
      </c>
      <c r="U28" s="39">
        <f t="shared" ref="U28" si="9">((U27*U26)*7/1000-U18)/6</f>
        <v>19.56716049382716</v>
      </c>
      <c r="V28" s="154">
        <f t="shared" si="8"/>
        <v>20.525166666666667</v>
      </c>
      <c r="W28" s="41"/>
    </row>
    <row r="29" spans="1:30" ht="33.75" customHeight="1" x14ac:dyDescent="0.25">
      <c r="A29" s="127" t="s">
        <v>15</v>
      </c>
      <c r="B29" s="42">
        <f t="shared" ref="B29:C29" si="10">((B27*B26)*7)/1000</f>
        <v>141.68</v>
      </c>
      <c r="C29" s="43">
        <f t="shared" si="10"/>
        <v>179.72499999999999</v>
      </c>
      <c r="D29" s="43">
        <f>((D27*D26)*7)/1000</f>
        <v>140.9485</v>
      </c>
      <c r="E29" s="43">
        <f>((E27*E26)*7)/1000</f>
        <v>140.9485</v>
      </c>
      <c r="F29" s="43">
        <f t="shared" ref="F29:V29" si="11">((F27*F26)*7)/1000</f>
        <v>133.26599999999999</v>
      </c>
      <c r="G29" s="43">
        <f t="shared" si="11"/>
        <v>133.26599999999999</v>
      </c>
      <c r="H29" s="43">
        <f t="shared" si="11"/>
        <v>122.58750000000001</v>
      </c>
      <c r="I29" s="43">
        <f t="shared" si="11"/>
        <v>122.58750000000001</v>
      </c>
      <c r="J29" s="43">
        <f t="shared" si="11"/>
        <v>226.6285</v>
      </c>
      <c r="K29" s="43">
        <f t="shared" si="11"/>
        <v>115.66800000000001</v>
      </c>
      <c r="L29" s="43">
        <f t="shared" si="11"/>
        <v>115.66800000000001</v>
      </c>
      <c r="M29" s="43">
        <f t="shared" si="11"/>
        <v>180.43199999999999</v>
      </c>
      <c r="N29" s="42">
        <f t="shared" si="11"/>
        <v>165.2</v>
      </c>
      <c r="O29" s="43">
        <f t="shared" si="11"/>
        <v>215.39349999999999</v>
      </c>
      <c r="P29" s="43">
        <f t="shared" si="11"/>
        <v>122.85</v>
      </c>
      <c r="Q29" s="44">
        <f t="shared" si="11"/>
        <v>122.85</v>
      </c>
      <c r="R29" s="44">
        <f t="shared" si="11"/>
        <v>192.15350000000001</v>
      </c>
      <c r="S29" s="44">
        <f t="shared" si="11"/>
        <v>152.684</v>
      </c>
      <c r="T29" s="44">
        <f t="shared" si="11"/>
        <v>133.08750000000001</v>
      </c>
      <c r="U29" s="44">
        <f t="shared" ref="U29" si="12">((U27*U26)*7)/1000</f>
        <v>137.529</v>
      </c>
      <c r="V29" s="155">
        <f t="shared" si="11"/>
        <v>123.151</v>
      </c>
      <c r="W29" s="46"/>
    </row>
    <row r="30" spans="1:30" ht="33.75" customHeight="1" thickBot="1" x14ac:dyDescent="0.3">
      <c r="A30" s="128" t="s">
        <v>16</v>
      </c>
      <c r="B30" s="47">
        <f t="shared" ref="B30:C30" si="13">+(B25/B27)/7*1000</f>
        <v>40.000000000000014</v>
      </c>
      <c r="C30" s="48">
        <f t="shared" si="13"/>
        <v>39.5</v>
      </c>
      <c r="D30" s="48">
        <f>+(D25/D27)/7*1000</f>
        <v>38.500000000000014</v>
      </c>
      <c r="E30" s="48">
        <f t="shared" ref="E30:G30" si="14">+(E25/E27)/7*1000</f>
        <v>38.500000000000014</v>
      </c>
      <c r="F30" s="48">
        <f t="shared" si="14"/>
        <v>37.999999999999993</v>
      </c>
      <c r="G30" s="48">
        <f t="shared" si="14"/>
        <v>37.999999999999993</v>
      </c>
      <c r="H30" s="48">
        <f>+(H25/H27)/7*1000</f>
        <v>37.500000000000014</v>
      </c>
      <c r="I30" s="48">
        <f t="shared" ref="I30" si="15">+(I25/I27)/7*1000</f>
        <v>37.500000000000014</v>
      </c>
      <c r="J30" s="48">
        <f>+(J25/J27)/7*1000</f>
        <v>36.5</v>
      </c>
      <c r="K30" s="48">
        <f>+(K25/K27)/7*1000</f>
        <v>36.000000000000014</v>
      </c>
      <c r="L30" s="48">
        <f t="shared" ref="L30" si="16">+(L25/L27)/7*1000</f>
        <v>36.000000000000014</v>
      </c>
      <c r="M30" s="48">
        <f>+(M25/M27)/7*1000</f>
        <v>35.999999999999993</v>
      </c>
      <c r="N30" s="47">
        <f t="shared" ref="N30:V30" si="17">+(N25/N27)/7*1000</f>
        <v>40</v>
      </c>
      <c r="O30" s="48">
        <f t="shared" si="17"/>
        <v>39.5</v>
      </c>
      <c r="P30" s="48">
        <f t="shared" si="17"/>
        <v>39</v>
      </c>
      <c r="Q30" s="48">
        <f t="shared" si="17"/>
        <v>39</v>
      </c>
      <c r="R30" s="48">
        <f t="shared" si="17"/>
        <v>38.5</v>
      </c>
      <c r="S30" s="48">
        <f t="shared" si="17"/>
        <v>38</v>
      </c>
      <c r="T30" s="48">
        <f t="shared" si="17"/>
        <v>37.500000000000014</v>
      </c>
      <c r="U30" s="48">
        <f t="shared" ref="U30" si="18">+(U25/U27)/7*1000</f>
        <v>37</v>
      </c>
      <c r="V30" s="156">
        <f t="shared" si="17"/>
        <v>36.5</v>
      </c>
      <c r="W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53"/>
      <c r="C35" s="53"/>
      <c r="D35" s="53"/>
      <c r="E35" s="53"/>
      <c r="F35" s="53"/>
      <c r="G35" s="53"/>
      <c r="H35" s="53"/>
      <c r="I35" s="133"/>
      <c r="J35" s="13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x14ac:dyDescent="0.25">
      <c r="A36" s="84" t="s">
        <v>17</v>
      </c>
      <c r="B36" s="636" t="s">
        <v>8</v>
      </c>
      <c r="C36" s="622"/>
      <c r="D36" s="622"/>
      <c r="E36" s="622"/>
      <c r="F36" s="622"/>
      <c r="G36" s="622"/>
      <c r="H36" s="623"/>
      <c r="I36" s="95"/>
      <c r="J36" s="134"/>
      <c r="K36" s="135"/>
      <c r="L36" s="112" t="s">
        <v>19</v>
      </c>
      <c r="M36" s="622" t="s">
        <v>8</v>
      </c>
      <c r="N36" s="622"/>
      <c r="O36" s="622"/>
      <c r="P36" s="622"/>
      <c r="Q36" s="623"/>
      <c r="R36" s="105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94"/>
      <c r="C37" s="15"/>
      <c r="D37" s="15"/>
      <c r="E37" s="15"/>
      <c r="F37" s="15"/>
      <c r="G37" s="15"/>
      <c r="H37" s="15"/>
      <c r="I37" s="96" t="s">
        <v>10</v>
      </c>
      <c r="J37" s="136"/>
      <c r="K37" s="136"/>
      <c r="L37" s="103"/>
      <c r="M37" s="94"/>
      <c r="N37" s="15"/>
      <c r="O37" s="15"/>
      <c r="P37" s="15"/>
      <c r="Q37" s="15"/>
      <c r="R37" s="96" t="s">
        <v>10</v>
      </c>
      <c r="S37" s="58"/>
      <c r="T37" s="58"/>
      <c r="U37" s="3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74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6</v>
      </c>
      <c r="I38" s="96"/>
      <c r="J38" s="133"/>
      <c r="K38" s="137"/>
      <c r="L38" s="104" t="s">
        <v>11</v>
      </c>
      <c r="M38" s="94">
        <v>1</v>
      </c>
      <c r="N38" s="57">
        <v>2</v>
      </c>
      <c r="O38" s="57">
        <v>3</v>
      </c>
      <c r="P38" s="57">
        <v>4</v>
      </c>
      <c r="Q38" s="57">
        <v>5</v>
      </c>
      <c r="R38" s="96"/>
      <c r="S38" s="58"/>
      <c r="T38" s="58"/>
      <c r="U38" s="59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75">
        <v>14.081666666666665</v>
      </c>
      <c r="C39" s="75">
        <v>16.111249999999998</v>
      </c>
      <c r="D39" s="75">
        <v>16.073333333333334</v>
      </c>
      <c r="E39" s="75">
        <v>26.569333333333333</v>
      </c>
      <c r="F39" s="75">
        <v>27.580500000000001</v>
      </c>
      <c r="G39" s="75">
        <v>15.383083333333333</v>
      </c>
      <c r="H39" s="75"/>
      <c r="I39" s="97">
        <f t="shared" ref="I39:I46" si="19">SUM(B39:H39)</f>
        <v>115.79916666666666</v>
      </c>
      <c r="J39" s="138"/>
      <c r="K39" s="137"/>
      <c r="L39" s="87" t="s">
        <v>35</v>
      </c>
      <c r="M39" s="75">
        <v>400.416</v>
      </c>
      <c r="N39" s="75">
        <v>0</v>
      </c>
      <c r="O39" s="75">
        <v>0</v>
      </c>
      <c r="P39" s="75">
        <v>0</v>
      </c>
      <c r="Q39" s="75">
        <v>0</v>
      </c>
      <c r="R39" s="97">
        <f t="shared" ref="R39:R46" si="20">SUM(M39:Q39)</f>
        <v>400.416</v>
      </c>
      <c r="S39" s="2">
        <v>129</v>
      </c>
      <c r="T39" s="60"/>
      <c r="U39" s="59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75">
        <v>8.6999999999999993</v>
      </c>
      <c r="C40" s="75">
        <v>12.4</v>
      </c>
      <c r="D40" s="75">
        <v>28.1</v>
      </c>
      <c r="E40" s="75">
        <v>25.2</v>
      </c>
      <c r="F40" s="75">
        <v>26</v>
      </c>
      <c r="G40" s="75">
        <v>27.2</v>
      </c>
      <c r="H40" s="75">
        <v>17.5</v>
      </c>
      <c r="I40" s="97">
        <f t="shared" si="19"/>
        <v>145.10000000000002</v>
      </c>
      <c r="J40" s="133"/>
      <c r="K40" s="137"/>
      <c r="L40" s="88" t="s">
        <v>36</v>
      </c>
      <c r="M40" s="75">
        <f>M48*$S$40/1000</f>
        <v>17.91</v>
      </c>
      <c r="N40" s="75">
        <f>N48*$S$40/1000</f>
        <v>22.14</v>
      </c>
      <c r="O40" s="75">
        <f>O48*$S$40/1000</f>
        <v>11.07</v>
      </c>
      <c r="P40" s="75">
        <f>P48*$S$40/1000</f>
        <v>219.69</v>
      </c>
      <c r="Q40" s="75">
        <f>Q48*$S$40/1000</f>
        <v>0</v>
      </c>
      <c r="R40" s="97">
        <f t="shared" si="20"/>
        <v>270.81</v>
      </c>
      <c r="S40" s="2">
        <v>90</v>
      </c>
      <c r="T40" s="60"/>
      <c r="U40" s="59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75">
        <v>8.6999999999999993</v>
      </c>
      <c r="C41" s="75">
        <v>12.4</v>
      </c>
      <c r="D41" s="75">
        <v>28.1</v>
      </c>
      <c r="E41" s="75">
        <v>25.2</v>
      </c>
      <c r="F41" s="75">
        <v>26</v>
      </c>
      <c r="G41" s="75">
        <v>27.2</v>
      </c>
      <c r="H41" s="75">
        <v>17.5</v>
      </c>
      <c r="I41" s="97">
        <f t="shared" si="19"/>
        <v>145.10000000000002</v>
      </c>
      <c r="J41" s="133"/>
      <c r="K41" s="137"/>
      <c r="L41" s="87" t="s">
        <v>37</v>
      </c>
      <c r="M41" s="75">
        <v>18</v>
      </c>
      <c r="N41" s="75">
        <v>22.2</v>
      </c>
      <c r="O41" s="75">
        <v>11.1</v>
      </c>
      <c r="P41" s="75">
        <v>221</v>
      </c>
      <c r="Q41" s="75">
        <f>Q48*$S$41/1000</f>
        <v>0</v>
      </c>
      <c r="R41" s="97">
        <f t="shared" si="20"/>
        <v>272.3</v>
      </c>
      <c r="S41" s="2">
        <v>90</v>
      </c>
      <c r="T41" s="60"/>
      <c r="U41" s="59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75">
        <v>8.6999999999999993</v>
      </c>
      <c r="C42" s="75">
        <v>12.4</v>
      </c>
      <c r="D42" s="75">
        <v>28.1</v>
      </c>
      <c r="E42" s="75">
        <v>25.2</v>
      </c>
      <c r="F42" s="75">
        <v>26</v>
      </c>
      <c r="G42" s="75">
        <v>27.2</v>
      </c>
      <c r="H42" s="75">
        <v>17.5</v>
      </c>
      <c r="I42" s="97">
        <f t="shared" si="19"/>
        <v>145.10000000000002</v>
      </c>
      <c r="J42" s="133"/>
      <c r="K42" s="137"/>
      <c r="L42" s="87" t="s">
        <v>38</v>
      </c>
      <c r="M42" s="75">
        <v>18</v>
      </c>
      <c r="N42" s="75">
        <v>22.2</v>
      </c>
      <c r="O42" s="75">
        <v>11.1</v>
      </c>
      <c r="P42" s="75">
        <v>221</v>
      </c>
      <c r="Q42" s="75">
        <f>Q48*$S$42/1000</f>
        <v>0</v>
      </c>
      <c r="R42" s="97">
        <f t="shared" si="20"/>
        <v>272.3</v>
      </c>
      <c r="S42" s="2">
        <v>90</v>
      </c>
      <c r="T42" s="60"/>
      <c r="U42" s="59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75">
        <v>8.6999999999999993</v>
      </c>
      <c r="C43" s="75">
        <v>12.4</v>
      </c>
      <c r="D43" s="75">
        <v>28.1</v>
      </c>
      <c r="E43" s="75">
        <v>25.2</v>
      </c>
      <c r="F43" s="75">
        <v>26</v>
      </c>
      <c r="G43" s="75">
        <v>27.2</v>
      </c>
      <c r="H43" s="75">
        <v>17.5</v>
      </c>
      <c r="I43" s="97">
        <f t="shared" si="19"/>
        <v>145.10000000000002</v>
      </c>
      <c r="J43" s="133"/>
      <c r="K43" s="137"/>
      <c r="L43" s="88" t="s">
        <v>33</v>
      </c>
      <c r="M43" s="75">
        <f>M48*$S$43/1000</f>
        <v>10.945</v>
      </c>
      <c r="N43" s="75">
        <f>N48*$S$43/1000</f>
        <v>13.53</v>
      </c>
      <c r="O43" s="75">
        <f>O48*$S$43/1000</f>
        <v>6.7649999999999997</v>
      </c>
      <c r="P43" s="75">
        <f>P48*$S$43/1000</f>
        <v>134.255</v>
      </c>
      <c r="Q43" s="75">
        <f>Q48*$S$43/1000</f>
        <v>0</v>
      </c>
      <c r="R43" s="97">
        <f t="shared" si="20"/>
        <v>165.495</v>
      </c>
      <c r="S43" s="2">
        <v>55</v>
      </c>
      <c r="T43" s="60"/>
      <c r="U43" s="59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75">
        <v>8.6999999999999993</v>
      </c>
      <c r="C44" s="75">
        <v>12.4</v>
      </c>
      <c r="D44" s="75">
        <v>28.1</v>
      </c>
      <c r="E44" s="75">
        <v>25.2</v>
      </c>
      <c r="F44" s="75">
        <v>26</v>
      </c>
      <c r="G44" s="75">
        <v>27.2</v>
      </c>
      <c r="H44" s="75">
        <v>17.5</v>
      </c>
      <c r="I44" s="97">
        <f t="shared" si="19"/>
        <v>145.10000000000002</v>
      </c>
      <c r="J44" s="133"/>
      <c r="K44" s="137"/>
      <c r="L44" s="87" t="s">
        <v>46</v>
      </c>
      <c r="M44" s="75">
        <f>M48*$S$44/1000</f>
        <v>10.945</v>
      </c>
      <c r="N44" s="75">
        <f>N48*$S$44/1000</f>
        <v>13.53</v>
      </c>
      <c r="O44" s="75">
        <f>O48*$S$44/1000</f>
        <v>6.7649999999999997</v>
      </c>
      <c r="P44" s="75">
        <f>P48*$S$44/1000</f>
        <v>134.255</v>
      </c>
      <c r="Q44" s="75">
        <f>Q48*$S$44/1000</f>
        <v>0</v>
      </c>
      <c r="R44" s="97">
        <f t="shared" si="20"/>
        <v>165.495</v>
      </c>
      <c r="S44" s="2">
        <v>55</v>
      </c>
      <c r="T44" s="60"/>
      <c r="U44" s="59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75">
        <v>8.6999999999999993</v>
      </c>
      <c r="C45" s="75">
        <v>12.4</v>
      </c>
      <c r="D45" s="75">
        <v>28.1</v>
      </c>
      <c r="E45" s="75">
        <v>25.2</v>
      </c>
      <c r="F45" s="75">
        <v>26</v>
      </c>
      <c r="G45" s="75">
        <v>27.2</v>
      </c>
      <c r="H45" s="75">
        <v>17.5</v>
      </c>
      <c r="I45" s="97">
        <f t="shared" si="19"/>
        <v>145.10000000000002</v>
      </c>
      <c r="J45" s="133"/>
      <c r="K45" s="137"/>
      <c r="L45" s="87" t="s">
        <v>34</v>
      </c>
      <c r="M45" s="75">
        <f>M48*$S$45/1000</f>
        <v>10.945</v>
      </c>
      <c r="N45" s="75">
        <f>N48*$S$45/1000</f>
        <v>13.53</v>
      </c>
      <c r="O45" s="75">
        <f>O48*$S$45/1000</f>
        <v>6.7649999999999997</v>
      </c>
      <c r="P45" s="75">
        <f>P48*$S$45/1000</f>
        <v>134.255</v>
      </c>
      <c r="Q45" s="75">
        <f>Q48*$S$45/1000</f>
        <v>0</v>
      </c>
      <c r="R45" s="97">
        <f t="shared" si="20"/>
        <v>165.495</v>
      </c>
      <c r="S45" s="2">
        <v>55</v>
      </c>
      <c r="T45" s="60"/>
      <c r="U45" s="59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77">
        <f t="shared" ref="B46:H46" si="21">SUM(B39:B45)</f>
        <v>66.281666666666666</v>
      </c>
      <c r="C46" s="28">
        <f t="shared" si="21"/>
        <v>90.511250000000004</v>
      </c>
      <c r="D46" s="28">
        <f t="shared" si="21"/>
        <v>184.67333333333332</v>
      </c>
      <c r="E46" s="28">
        <f t="shared" si="21"/>
        <v>177.76933333333332</v>
      </c>
      <c r="F46" s="28">
        <f t="shared" si="21"/>
        <v>183.5805</v>
      </c>
      <c r="G46" s="28">
        <f t="shared" ref="G46" si="22">SUM(G39:G45)</f>
        <v>178.58308333333332</v>
      </c>
      <c r="H46" s="28">
        <f t="shared" si="21"/>
        <v>105</v>
      </c>
      <c r="I46" s="97">
        <f t="shared" si="19"/>
        <v>986.39916666666659</v>
      </c>
      <c r="J46" s="60"/>
      <c r="L46" s="73" t="s">
        <v>10</v>
      </c>
      <c r="M46" s="77">
        <f>SUM(M39:M45)</f>
        <v>487.161</v>
      </c>
      <c r="N46" s="28">
        <f>SUM(N39:N45)</f>
        <v>107.13000000000001</v>
      </c>
      <c r="O46" s="28">
        <f>SUM(O39:O45)</f>
        <v>53.565000000000005</v>
      </c>
      <c r="P46" s="28">
        <f>SUM(P39:P45)</f>
        <v>1064.4549999999999</v>
      </c>
      <c r="Q46" s="28">
        <f>SUM(Q39:Q45)</f>
        <v>0</v>
      </c>
      <c r="R46" s="97">
        <f t="shared" si="20"/>
        <v>1712.3110000000001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78"/>
      <c r="C47" s="31"/>
      <c r="D47" s="31"/>
      <c r="E47" s="31"/>
      <c r="F47" s="31"/>
      <c r="G47" s="31"/>
      <c r="H47" s="31"/>
      <c r="I47" s="98">
        <f>+((I46/I48)/7)*1000</f>
        <v>38.617201059651045</v>
      </c>
      <c r="J47" s="60"/>
      <c r="L47" s="129" t="s">
        <v>12</v>
      </c>
      <c r="M47" s="78">
        <v>81.599999999999994</v>
      </c>
      <c r="N47" s="31"/>
      <c r="O47" s="31"/>
      <c r="P47" s="31"/>
      <c r="Q47" s="31"/>
      <c r="R47" s="98">
        <f>+((R46/R48)/7)*1000</f>
        <v>81.294734843089785</v>
      </c>
      <c r="S47" s="61"/>
      <c r="T47" s="61"/>
    </row>
    <row r="48" spans="1:30" ht="33.75" customHeight="1" x14ac:dyDescent="0.25">
      <c r="A48" s="90" t="s">
        <v>13</v>
      </c>
      <c r="B48" s="79">
        <v>210</v>
      </c>
      <c r="C48" s="35">
        <v>313</v>
      </c>
      <c r="D48" s="35">
        <v>708</v>
      </c>
      <c r="E48" s="35">
        <v>636</v>
      </c>
      <c r="F48" s="35">
        <v>655</v>
      </c>
      <c r="G48" s="35">
        <v>686</v>
      </c>
      <c r="H48" s="35">
        <v>441</v>
      </c>
      <c r="I48" s="99">
        <f>SUM(B48:H48)</f>
        <v>3649</v>
      </c>
      <c r="J48" s="60"/>
      <c r="K48" s="62"/>
      <c r="L48" s="90" t="s">
        <v>13</v>
      </c>
      <c r="M48" s="102">
        <v>199</v>
      </c>
      <c r="N48" s="102">
        <v>246</v>
      </c>
      <c r="O48" s="102">
        <v>123</v>
      </c>
      <c r="P48" s="102">
        <v>2441</v>
      </c>
      <c r="Q48" s="102"/>
      <c r="R48" s="106">
        <f>SUM(M48:Q48)</f>
        <v>3009</v>
      </c>
      <c r="S48" s="63"/>
      <c r="T48" s="63"/>
    </row>
    <row r="49" spans="1:31" ht="33.75" customHeight="1" x14ac:dyDescent="0.25">
      <c r="A49" s="91" t="s">
        <v>14</v>
      </c>
      <c r="B49" s="80">
        <f t="shared" ref="B49:H49" si="23">((B48*B47)*7/1000-B39)/6</f>
        <v>-2.3469444444444441</v>
      </c>
      <c r="C49" s="39">
        <f>((C48*C47)*7/1000-C39)/6</f>
        <v>-2.6852083333333332</v>
      </c>
      <c r="D49" s="39">
        <f t="shared" si="23"/>
        <v>-2.6788888888888889</v>
      </c>
      <c r="E49" s="39">
        <f t="shared" si="23"/>
        <v>-4.4282222222222218</v>
      </c>
      <c r="F49" s="39">
        <f t="shared" si="23"/>
        <v>-4.5967500000000001</v>
      </c>
      <c r="G49" s="39">
        <f t="shared" ref="G49" si="24">((G48*G47)*7/1000-G39)/6</f>
        <v>-2.5638472222222224</v>
      </c>
      <c r="H49" s="39">
        <f t="shared" si="23"/>
        <v>0</v>
      </c>
      <c r="I49" s="100">
        <f>((I46*1000)/I48)/7</f>
        <v>38.617201059651045</v>
      </c>
      <c r="J49" s="60"/>
      <c r="L49" s="91" t="s">
        <v>14</v>
      </c>
      <c r="M49" s="80">
        <f>(M48*M47)/1000</f>
        <v>16.238399999999999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39">
        <f>(Q48*Q47)/1000</f>
        <v>0</v>
      </c>
      <c r="R49" s="107">
        <f>((R46*1000)/R48)/7</f>
        <v>81.294734843089799</v>
      </c>
      <c r="S49" s="63"/>
      <c r="T49" s="63"/>
    </row>
    <row r="50" spans="1:31" ht="33.75" customHeight="1" x14ac:dyDescent="0.25">
      <c r="A50" s="92" t="s">
        <v>15</v>
      </c>
      <c r="B50" s="81">
        <f t="shared" ref="B50:H50" si="25">((B48*B47)*7)/1000</f>
        <v>0</v>
      </c>
      <c r="C50" s="43">
        <f t="shared" si="25"/>
        <v>0</v>
      </c>
      <c r="D50" s="43">
        <f t="shared" si="25"/>
        <v>0</v>
      </c>
      <c r="E50" s="43">
        <f t="shared" si="25"/>
        <v>0</v>
      </c>
      <c r="F50" s="43">
        <f t="shared" si="25"/>
        <v>0</v>
      </c>
      <c r="G50" s="43">
        <f t="shared" ref="G50" si="26">((G48*G47)*7)/1000</f>
        <v>0</v>
      </c>
      <c r="H50" s="43">
        <f t="shared" si="25"/>
        <v>0</v>
      </c>
      <c r="I50" s="83"/>
      <c r="J50" s="60"/>
      <c r="L50" s="92" t="s">
        <v>15</v>
      </c>
      <c r="M50" s="81">
        <f>((M48*M47)*7)/1000</f>
        <v>113.6688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43">
        <f>((Q48*Q47)*7)/1000</f>
        <v>0</v>
      </c>
      <c r="R50" s="108"/>
    </row>
    <row r="51" spans="1:31" ht="33.75" customHeight="1" thickBot="1" x14ac:dyDescent="0.3">
      <c r="A51" s="93" t="s">
        <v>16</v>
      </c>
      <c r="B51" s="82">
        <f t="shared" ref="B51:H51" si="27">+(B46/B48)/7*1000</f>
        <v>45.089569160997733</v>
      </c>
      <c r="C51" s="48">
        <f t="shared" si="27"/>
        <v>41.31047466910087</v>
      </c>
      <c r="D51" s="48">
        <f t="shared" si="27"/>
        <v>37.262577347323116</v>
      </c>
      <c r="E51" s="48">
        <f t="shared" si="27"/>
        <v>39.930218628331836</v>
      </c>
      <c r="F51" s="48">
        <f t="shared" si="27"/>
        <v>40.039367502726286</v>
      </c>
      <c r="G51" s="48">
        <f t="shared" ref="G51" si="28">+(G46/G48)/7*1000</f>
        <v>37.189313480494235</v>
      </c>
      <c r="H51" s="48">
        <f t="shared" si="27"/>
        <v>34.013605442176868</v>
      </c>
      <c r="I51" s="101"/>
      <c r="J51" s="60"/>
      <c r="K51" s="51"/>
      <c r="L51" s="93" t="s">
        <v>16</v>
      </c>
      <c r="M51" s="82">
        <f>+(M46/M48)/7*1000</f>
        <v>349.72074659009331</v>
      </c>
      <c r="N51" s="48">
        <f>+(N46/N48)/7*1000</f>
        <v>62.212543554006977</v>
      </c>
      <c r="O51" s="48">
        <f>+(O46/O48)/7*1000</f>
        <v>62.212543554006977</v>
      </c>
      <c r="P51" s="48">
        <f>+(P46/P48)/7*1000</f>
        <v>62.296190086030315</v>
      </c>
      <c r="Q51" s="48" t="e">
        <f>+(Q46/Q48)/7*1000</f>
        <v>#DIV/0!</v>
      </c>
      <c r="R51" s="49"/>
      <c r="S51" s="52"/>
      <c r="T51" s="52"/>
    </row>
    <row r="52" spans="1:31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31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31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/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12" t="s">
        <v>21</v>
      </c>
      <c r="B55" s="636" t="s">
        <v>8</v>
      </c>
      <c r="C55" s="622"/>
      <c r="D55" s="622"/>
      <c r="E55" s="622"/>
      <c r="F55" s="622"/>
      <c r="G55" s="623"/>
      <c r="H55" s="109"/>
      <c r="I55" s="67"/>
      <c r="J55" s="67"/>
      <c r="K55" s="68"/>
      <c r="L55" s="68"/>
      <c r="U55" s="53"/>
      <c r="V55" s="53"/>
      <c r="W55" s="53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5" t="s">
        <v>20</v>
      </c>
      <c r="B56" s="94"/>
      <c r="C56" s="15"/>
      <c r="D56" s="15"/>
      <c r="E56" s="15"/>
      <c r="F56" s="15"/>
      <c r="G56" s="15"/>
      <c r="H56" s="96" t="s">
        <v>10</v>
      </c>
      <c r="J56" s="55"/>
      <c r="K56" s="55"/>
      <c r="L56" s="55"/>
      <c r="M56" s="55"/>
      <c r="N56" s="69"/>
      <c r="O56" s="69"/>
      <c r="P56" s="69"/>
      <c r="Q56" s="55"/>
      <c r="R56" s="55"/>
      <c r="S56" s="70"/>
      <c r="T56" s="70"/>
      <c r="U56" s="70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5" t="s">
        <v>11</v>
      </c>
      <c r="B57" s="94">
        <v>1</v>
      </c>
      <c r="C57" s="57">
        <v>2</v>
      </c>
      <c r="D57" s="57">
        <v>3</v>
      </c>
      <c r="E57" s="57">
        <v>4</v>
      </c>
      <c r="F57" s="57">
        <v>5</v>
      </c>
      <c r="G57" s="57" t="s">
        <v>51</v>
      </c>
      <c r="H57" s="96"/>
      <c r="I57" s="55"/>
      <c r="J57" s="55"/>
      <c r="K57" s="55"/>
      <c r="L57" s="55"/>
      <c r="M57" s="55"/>
      <c r="N57" s="69"/>
      <c r="O57" s="69"/>
      <c r="P57" s="69"/>
      <c r="Q57" s="55"/>
      <c r="R57" s="55"/>
      <c r="S57" s="70"/>
      <c r="T57" s="70"/>
      <c r="U57" s="70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7" t="s">
        <v>35</v>
      </c>
      <c r="B58" s="75">
        <v>401.83</v>
      </c>
      <c r="C58" s="75"/>
      <c r="D58" s="75"/>
      <c r="E58" s="75"/>
      <c r="F58" s="75"/>
      <c r="G58" s="75"/>
      <c r="H58" s="97">
        <f t="shared" ref="H58:H65" si="29">SUM(B58:G58)</f>
        <v>401.83</v>
      </c>
      <c r="I58" s="71"/>
      <c r="J58" s="2">
        <v>130</v>
      </c>
      <c r="K58" s="55"/>
      <c r="L58" s="55"/>
      <c r="M58" s="55"/>
      <c r="N58" s="69"/>
      <c r="O58" s="69"/>
      <c r="P58" s="69"/>
      <c r="Q58" s="55"/>
      <c r="R58" s="55"/>
      <c r="S58" s="70"/>
      <c r="T58" s="70"/>
      <c r="U58" s="70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8" t="s">
        <v>36</v>
      </c>
      <c r="B59" s="75">
        <v>276.3</v>
      </c>
      <c r="C59" s="75"/>
      <c r="D59" s="75"/>
      <c r="E59" s="75"/>
      <c r="F59" s="75"/>
      <c r="G59" s="75"/>
      <c r="H59" s="97">
        <f t="shared" si="29"/>
        <v>276.3</v>
      </c>
      <c r="I59" s="71"/>
      <c r="J59" s="2">
        <v>90</v>
      </c>
      <c r="K59" s="55"/>
      <c r="L59" s="55"/>
      <c r="M59" s="55"/>
      <c r="N59" s="69"/>
      <c r="O59" s="69"/>
      <c r="P59" s="69"/>
      <c r="Q59" s="55"/>
      <c r="R59" s="55"/>
      <c r="S59" s="70"/>
      <c r="T59" s="70"/>
      <c r="U59" s="70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7" t="s">
        <v>37</v>
      </c>
      <c r="B60" s="75">
        <v>276.3</v>
      </c>
      <c r="C60" s="75"/>
      <c r="D60" s="75"/>
      <c r="E60" s="75"/>
      <c r="F60" s="75"/>
      <c r="G60" s="75"/>
      <c r="H60" s="97">
        <f t="shared" si="29"/>
        <v>276.3</v>
      </c>
      <c r="I60" s="71"/>
      <c r="J60" s="2">
        <v>90</v>
      </c>
      <c r="K60" s="55"/>
      <c r="L60" s="55"/>
      <c r="M60" s="55"/>
      <c r="N60" s="69"/>
      <c r="O60" s="69"/>
      <c r="P60" s="69"/>
      <c r="Q60" s="55"/>
      <c r="R60" s="55"/>
      <c r="S60" s="70"/>
      <c r="T60" s="70"/>
      <c r="U60" s="70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7" t="s">
        <v>38</v>
      </c>
      <c r="B61" s="75">
        <v>276.3</v>
      </c>
      <c r="C61" s="75"/>
      <c r="D61" s="75"/>
      <c r="E61" s="75"/>
      <c r="F61" s="75"/>
      <c r="G61" s="75"/>
      <c r="H61" s="97">
        <f t="shared" si="29"/>
        <v>276.3</v>
      </c>
      <c r="I61" s="71"/>
      <c r="J61" s="2">
        <v>90</v>
      </c>
      <c r="K61" s="55"/>
      <c r="L61" s="55"/>
      <c r="M61" s="55"/>
      <c r="N61" s="69"/>
      <c r="O61" s="69"/>
      <c r="P61" s="69"/>
      <c r="Q61" s="55"/>
      <c r="R61" s="55"/>
      <c r="S61" s="70"/>
      <c r="T61" s="70"/>
      <c r="U61" s="70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8" t="s">
        <v>33</v>
      </c>
      <c r="B62" s="75">
        <f t="shared" ref="B62:G62" si="30">B67*$J$62/1000</f>
        <v>15.555</v>
      </c>
      <c r="C62" s="75">
        <f t="shared" si="30"/>
        <v>23.302</v>
      </c>
      <c r="D62" s="75">
        <f t="shared" si="30"/>
        <v>25.193000000000001</v>
      </c>
      <c r="E62" s="75">
        <f t="shared" si="30"/>
        <v>24.094999999999999</v>
      </c>
      <c r="F62" s="75">
        <f t="shared" si="30"/>
        <v>22.875</v>
      </c>
      <c r="G62" s="75">
        <f t="shared" si="30"/>
        <v>76.006</v>
      </c>
      <c r="H62" s="97">
        <f t="shared" si="29"/>
        <v>187.02600000000001</v>
      </c>
      <c r="I62" s="71"/>
      <c r="J62" s="2">
        <v>61</v>
      </c>
      <c r="K62" s="55"/>
      <c r="L62" s="55"/>
      <c r="M62" s="55"/>
      <c r="N62" s="69"/>
      <c r="O62" s="69"/>
      <c r="P62" s="69"/>
      <c r="Q62" s="55"/>
      <c r="R62" s="55"/>
      <c r="S62" s="70"/>
      <c r="T62" s="70"/>
      <c r="U62" s="70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7" t="s">
        <v>46</v>
      </c>
      <c r="B63" s="75">
        <f t="shared" ref="B63:G63" si="31">B67*$J$63/1000</f>
        <v>15.555</v>
      </c>
      <c r="C63" s="75">
        <f t="shared" si="31"/>
        <v>23.302</v>
      </c>
      <c r="D63" s="75">
        <f t="shared" si="31"/>
        <v>25.193000000000001</v>
      </c>
      <c r="E63" s="75">
        <f t="shared" si="31"/>
        <v>24.094999999999999</v>
      </c>
      <c r="F63" s="75">
        <f t="shared" si="31"/>
        <v>22.875</v>
      </c>
      <c r="G63" s="75">
        <f t="shared" si="31"/>
        <v>76.006</v>
      </c>
      <c r="H63" s="97">
        <f t="shared" si="29"/>
        <v>187.02600000000001</v>
      </c>
      <c r="I63" s="71"/>
      <c r="J63" s="2">
        <v>61</v>
      </c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3"/>
      <c r="W63" s="3"/>
      <c r="Z63" s="2"/>
      <c r="AA63" s="2"/>
      <c r="AB63" s="2"/>
      <c r="AC63" s="2"/>
    </row>
    <row r="64" spans="1:31" ht="33.75" customHeight="1" x14ac:dyDescent="0.25">
      <c r="A64" s="87" t="s">
        <v>34</v>
      </c>
      <c r="B64" s="75">
        <f t="shared" ref="B64:G64" si="32">B67*$J$64/1000</f>
        <v>15.555</v>
      </c>
      <c r="C64" s="75">
        <f t="shared" si="32"/>
        <v>23.302</v>
      </c>
      <c r="D64" s="75">
        <f t="shared" si="32"/>
        <v>25.193000000000001</v>
      </c>
      <c r="E64" s="75">
        <f t="shared" si="32"/>
        <v>24.094999999999999</v>
      </c>
      <c r="F64" s="75">
        <f t="shared" si="32"/>
        <v>22.875</v>
      </c>
      <c r="G64" s="75">
        <f t="shared" si="32"/>
        <v>76.006</v>
      </c>
      <c r="H64" s="97">
        <f t="shared" si="29"/>
        <v>187.02600000000001</v>
      </c>
      <c r="I64" s="71"/>
      <c r="J64" s="2">
        <v>61</v>
      </c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3"/>
      <c r="W64" s="3"/>
      <c r="Z64" s="2"/>
      <c r="AA64" s="2"/>
      <c r="AB64" s="2"/>
      <c r="AC64" s="2"/>
    </row>
    <row r="65" spans="1:29" ht="33.75" customHeight="1" x14ac:dyDescent="0.25">
      <c r="A65" s="113" t="s">
        <v>10</v>
      </c>
      <c r="B65" s="77">
        <f>SUM(B58:B64)</f>
        <v>1277.3950000000002</v>
      </c>
      <c r="C65" s="28">
        <f>SUM(C58:C64)</f>
        <v>69.906000000000006</v>
      </c>
      <c r="D65" s="28">
        <f>SUM(D58:D64)</f>
        <v>75.579000000000008</v>
      </c>
      <c r="E65" s="28">
        <f>SUM(E58:E64)</f>
        <v>72.284999999999997</v>
      </c>
      <c r="F65" s="28">
        <f t="shared" ref="F65:G65" si="33">SUM(F58:F64)</f>
        <v>68.625</v>
      </c>
      <c r="G65" s="28">
        <f t="shared" si="33"/>
        <v>228.018</v>
      </c>
      <c r="H65" s="97">
        <f t="shared" si="29"/>
        <v>1791.8080000000002</v>
      </c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9" t="s">
        <v>12</v>
      </c>
      <c r="B66" s="78">
        <v>83.7</v>
      </c>
      <c r="C66" s="31">
        <v>83.7</v>
      </c>
      <c r="D66" s="31">
        <v>83.7</v>
      </c>
      <c r="E66" s="31">
        <v>83.7</v>
      </c>
      <c r="F66" s="31">
        <v>83.7</v>
      </c>
      <c r="G66" s="31">
        <v>83.7</v>
      </c>
      <c r="H66" s="98">
        <f>+((H65/H67)/7)*1000</f>
        <v>83.487466219364464</v>
      </c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0" t="s">
        <v>13</v>
      </c>
      <c r="B67" s="102">
        <v>255</v>
      </c>
      <c r="C67" s="102">
        <v>382</v>
      </c>
      <c r="D67" s="102">
        <v>413</v>
      </c>
      <c r="E67" s="102">
        <v>395</v>
      </c>
      <c r="F67" s="102">
        <v>375</v>
      </c>
      <c r="G67" s="102">
        <v>1246</v>
      </c>
      <c r="H67" s="106">
        <f>SUM(B67:G67)</f>
        <v>3066</v>
      </c>
      <c r="J67" s="72"/>
      <c r="N67" s="3"/>
      <c r="O67" s="3"/>
      <c r="P67" s="3"/>
      <c r="Q67" s="3"/>
      <c r="R67" s="3"/>
    </row>
    <row r="68" spans="1:29" ht="33.75" customHeight="1" x14ac:dyDescent="0.25">
      <c r="A68" s="91" t="s">
        <v>14</v>
      </c>
      <c r="B68" s="80">
        <f t="shared" ref="B68:G68" si="34">(B67*B66)/1000</f>
        <v>21.343499999999999</v>
      </c>
      <c r="C68" s="39">
        <f t="shared" si="34"/>
        <v>31.973400000000002</v>
      </c>
      <c r="D68" s="39">
        <f t="shared" si="34"/>
        <v>34.568100000000001</v>
      </c>
      <c r="E68" s="39">
        <f t="shared" si="34"/>
        <v>33.061500000000002</v>
      </c>
      <c r="F68" s="39">
        <f t="shared" si="34"/>
        <v>31.387499999999999</v>
      </c>
      <c r="G68" s="39">
        <f t="shared" si="34"/>
        <v>104.2902</v>
      </c>
      <c r="H68" s="110">
        <f>((H65*1000)/H67)/7</f>
        <v>83.487466219364464</v>
      </c>
      <c r="N68" s="3"/>
      <c r="O68" s="3"/>
      <c r="P68" s="3"/>
      <c r="Q68" s="3"/>
      <c r="R68" s="3"/>
    </row>
    <row r="69" spans="1:29" ht="33.75" customHeight="1" x14ac:dyDescent="0.25">
      <c r="A69" s="92" t="s">
        <v>15</v>
      </c>
      <c r="B69" s="81">
        <f t="shared" ref="B69:G69" si="35">((B67*B66)*7)/1000</f>
        <v>149.40450000000001</v>
      </c>
      <c r="C69" s="43">
        <f t="shared" si="35"/>
        <v>223.81380000000001</v>
      </c>
      <c r="D69" s="43">
        <f t="shared" si="35"/>
        <v>241.97669999999999</v>
      </c>
      <c r="E69" s="43">
        <f t="shared" si="35"/>
        <v>231.43049999999999</v>
      </c>
      <c r="F69" s="43">
        <f t="shared" si="35"/>
        <v>219.71250000000001</v>
      </c>
      <c r="G69" s="43">
        <f t="shared" si="35"/>
        <v>730.03140000000008</v>
      </c>
      <c r="H69" s="83"/>
      <c r="I69" s="51"/>
      <c r="R69" s="3"/>
    </row>
    <row r="70" spans="1:29" ht="33.75" customHeight="1" thickBot="1" x14ac:dyDescent="0.3">
      <c r="A70" s="93" t="s">
        <v>16</v>
      </c>
      <c r="B70" s="82">
        <f t="shared" ref="B70:G70" si="36">+(B65/B67)/7*1000</f>
        <v>715.62745098039227</v>
      </c>
      <c r="C70" s="48">
        <f t="shared" si="36"/>
        <v>26.142857142857146</v>
      </c>
      <c r="D70" s="48">
        <f t="shared" si="36"/>
        <v>26.142857142857146</v>
      </c>
      <c r="E70" s="48">
        <f t="shared" si="36"/>
        <v>26.142857142857142</v>
      </c>
      <c r="F70" s="48">
        <f t="shared" si="36"/>
        <v>26.142857142857142</v>
      </c>
      <c r="G70" s="48">
        <f t="shared" si="36"/>
        <v>26.142857142857142</v>
      </c>
      <c r="H70" s="111"/>
      <c r="R70" s="3"/>
    </row>
    <row r="71" spans="1:29" ht="33.75" customHeight="1" x14ac:dyDescent="0.25"/>
    <row r="72" spans="1:29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29" ht="33.75" customHeight="1" x14ac:dyDescent="0.25"/>
    <row r="74" spans="1:29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29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29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29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29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29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G55"/>
    <mergeCell ref="J54:K54"/>
    <mergeCell ref="A3:C3"/>
    <mergeCell ref="E9:G9"/>
    <mergeCell ref="R9:S9"/>
    <mergeCell ref="K11:L11"/>
    <mergeCell ref="B15:M15"/>
    <mergeCell ref="N15:V15"/>
    <mergeCell ref="M36:Q36"/>
    <mergeCell ref="B36:H36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0" zoomScale="30" zoomScaleNormal="30" workbookViewId="0">
      <selection activeCell="B48" sqref="B48:G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35.42578125" style="19" bestFit="1" customWidth="1"/>
    <col min="9" max="9" width="28.28515625" style="19" bestFit="1" customWidth="1"/>
    <col min="10" max="12" width="33.42578125" style="19" bestFit="1" customWidth="1"/>
    <col min="13" max="13" width="29.140625" style="19" bestFit="1" customWidth="1"/>
    <col min="14" max="14" width="21.28515625" style="19" customWidth="1"/>
    <col min="15" max="15" width="21.28515625" style="19" bestFit="1" customWidth="1"/>
    <col min="16" max="16" width="22.57031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2</v>
      </c>
      <c r="F11" s="1"/>
      <c r="G11" s="1"/>
      <c r="H11" s="1"/>
      <c r="I11" s="1"/>
      <c r="J11" s="1"/>
      <c r="K11" s="628" t="s">
        <v>50</v>
      </c>
      <c r="L11" s="628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19" t="s">
        <v>7</v>
      </c>
      <c r="B15" s="630" t="s">
        <v>18</v>
      </c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2"/>
      <c r="N15" s="633" t="s">
        <v>8</v>
      </c>
      <c r="O15" s="634"/>
      <c r="P15" s="634"/>
      <c r="Q15" s="634"/>
      <c r="R15" s="634"/>
      <c r="S15" s="634"/>
      <c r="T15" s="634"/>
      <c r="U15" s="634"/>
      <c r="V15" s="635"/>
      <c r="W15" s="12"/>
    </row>
    <row r="16" spans="1:30" ht="39.950000000000003" customHeight="1" x14ac:dyDescent="0.25">
      <c r="A16" s="120" t="s">
        <v>9</v>
      </c>
      <c r="B16" s="16"/>
      <c r="C16" s="15"/>
      <c r="D16" s="21"/>
      <c r="E16" s="15"/>
      <c r="F16" s="15"/>
      <c r="G16" s="15"/>
      <c r="H16" s="15"/>
      <c r="I16" s="15"/>
      <c r="J16" s="15"/>
      <c r="K16" s="21"/>
      <c r="L16" s="15"/>
      <c r="M16" s="21"/>
      <c r="N16" s="16"/>
      <c r="O16" s="15"/>
      <c r="P16" s="15"/>
      <c r="Q16" s="15"/>
      <c r="R16" s="15"/>
      <c r="S16" s="15"/>
      <c r="T16" s="15"/>
      <c r="U16" s="148"/>
      <c r="V16" s="17"/>
      <c r="W16" s="18" t="s">
        <v>10</v>
      </c>
      <c r="Y16" s="20"/>
      <c r="Z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1">
        <v>12</v>
      </c>
      <c r="N17" s="14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21">
        <v>7</v>
      </c>
      <c r="U17" s="149">
        <v>8</v>
      </c>
      <c r="V17" s="22">
        <v>9</v>
      </c>
      <c r="W17" s="18"/>
      <c r="Y17" s="2"/>
      <c r="Z17" s="20"/>
    </row>
    <row r="18" spans="1:30" ht="39.950000000000003" customHeight="1" x14ac:dyDescent="0.25">
      <c r="A18" s="122" t="s">
        <v>35</v>
      </c>
      <c r="B18" s="23">
        <v>20.646666666666668</v>
      </c>
      <c r="C18" s="24">
        <v>26.120833333333334</v>
      </c>
      <c r="D18" s="24">
        <v>20.408083333333334</v>
      </c>
      <c r="E18" s="24">
        <v>20.408083333333334</v>
      </c>
      <c r="F18" s="24">
        <v>19.260999999999999</v>
      </c>
      <c r="G18" s="24">
        <v>19.260999999999999</v>
      </c>
      <c r="H18" s="24">
        <v>17.681250000000002</v>
      </c>
      <c r="I18" s="24">
        <v>17.681250000000002</v>
      </c>
      <c r="J18" s="24">
        <v>32.538083333333333</v>
      </c>
      <c r="K18" s="24">
        <v>16.561333333333334</v>
      </c>
      <c r="L18" s="24">
        <v>16.561333333333334</v>
      </c>
      <c r="M18" s="24">
        <v>25.838666666666665</v>
      </c>
      <c r="N18" s="23">
        <v>25.001705555555557</v>
      </c>
      <c r="O18" s="24">
        <v>30.690514274691356</v>
      </c>
      <c r="P18" s="24">
        <v>16.855114197530863</v>
      </c>
      <c r="Q18" s="24">
        <v>16.871987654320986</v>
      </c>
      <c r="R18" s="24">
        <v>28.64150192901235</v>
      </c>
      <c r="S18" s="24">
        <v>22.04103935185185</v>
      </c>
      <c r="T18" s="24">
        <v>17.035113040123459</v>
      </c>
      <c r="U18" s="24">
        <v>19.56716049382716</v>
      </c>
      <c r="V18" s="150">
        <v>20.525166666666667</v>
      </c>
      <c r="W18" s="26">
        <f t="shared" ref="W18:W25" si="0">SUM(B18:V18)</f>
        <v>450.19688649691352</v>
      </c>
      <c r="Y18" s="2"/>
      <c r="Z18" s="20"/>
    </row>
    <row r="19" spans="1:30" ht="39.950000000000003" customHeight="1" x14ac:dyDescent="0.25">
      <c r="A19" s="123" t="s">
        <v>36</v>
      </c>
      <c r="B19" s="23">
        <v>25.505866666666662</v>
      </c>
      <c r="C19" s="24">
        <v>32.482733333333336</v>
      </c>
      <c r="D19" s="24">
        <v>25.572483333333331</v>
      </c>
      <c r="E19" s="24">
        <v>25.206383333333331</v>
      </c>
      <c r="F19" s="24">
        <v>23.853100000000001</v>
      </c>
      <c r="G19" s="24">
        <v>24.203800000000001</v>
      </c>
      <c r="H19" s="24">
        <v>22.288849999999996</v>
      </c>
      <c r="I19" s="24">
        <v>21.852749999999997</v>
      </c>
      <c r="J19" s="24">
        <v>41.301683333333337</v>
      </c>
      <c r="K19" s="24">
        <v>20.463933333333333</v>
      </c>
      <c r="L19" s="24">
        <v>21.106533333333331</v>
      </c>
      <c r="M19" s="24">
        <v>31.921066666666668</v>
      </c>
      <c r="N19" s="23">
        <v>29.397658888888891</v>
      </c>
      <c r="O19" s="24">
        <v>38.947497145061725</v>
      </c>
      <c r="P19" s="24">
        <v>22.143977160493826</v>
      </c>
      <c r="Q19" s="24">
        <v>22.140602469135803</v>
      </c>
      <c r="R19" s="24">
        <v>34.14369961419753</v>
      </c>
      <c r="S19" s="24">
        <v>27.333992129629632</v>
      </c>
      <c r="T19" s="24">
        <v>24.220577391975308</v>
      </c>
      <c r="U19" s="24">
        <v>24.282567901234565</v>
      </c>
      <c r="V19" s="150">
        <v>21.199966666666668</v>
      </c>
      <c r="W19" s="26">
        <f t="shared" si="0"/>
        <v>559.56972270061726</v>
      </c>
      <c r="Y19" s="2"/>
      <c r="Z19" s="20"/>
    </row>
    <row r="20" spans="1:30" ht="39.75" customHeight="1" x14ac:dyDescent="0.25">
      <c r="A20" s="122" t="s">
        <v>37</v>
      </c>
      <c r="B20" s="23">
        <v>25.505866666666662</v>
      </c>
      <c r="C20" s="24">
        <v>32.482733333333336</v>
      </c>
      <c r="D20" s="24">
        <v>25.572483333333331</v>
      </c>
      <c r="E20" s="24">
        <v>25.206383333333331</v>
      </c>
      <c r="F20" s="24">
        <v>23.853100000000001</v>
      </c>
      <c r="G20" s="24">
        <v>24.203800000000001</v>
      </c>
      <c r="H20" s="24">
        <v>22.288849999999996</v>
      </c>
      <c r="I20" s="24">
        <v>21.852749999999997</v>
      </c>
      <c r="J20" s="24">
        <v>41.301683333333337</v>
      </c>
      <c r="K20" s="24">
        <v>20.463933333333333</v>
      </c>
      <c r="L20" s="24">
        <v>21.106533333333331</v>
      </c>
      <c r="M20" s="24">
        <v>31.921066666666668</v>
      </c>
      <c r="N20" s="23">
        <v>29.397658888888891</v>
      </c>
      <c r="O20" s="24">
        <v>38.947497145061725</v>
      </c>
      <c r="P20" s="24">
        <v>22.143977160493826</v>
      </c>
      <c r="Q20" s="24">
        <v>22.140602469135803</v>
      </c>
      <c r="R20" s="24">
        <v>34.14369961419753</v>
      </c>
      <c r="S20" s="24">
        <v>27.333992129629632</v>
      </c>
      <c r="T20" s="24">
        <v>24.220577391975308</v>
      </c>
      <c r="U20" s="24">
        <v>24.282567901234565</v>
      </c>
      <c r="V20" s="150">
        <v>21.199966666666668</v>
      </c>
      <c r="W20" s="26">
        <f t="shared" si="0"/>
        <v>559.56972270061726</v>
      </c>
      <c r="Y20" s="2"/>
      <c r="Z20" s="20"/>
    </row>
    <row r="21" spans="1:30" ht="39.950000000000003" customHeight="1" x14ac:dyDescent="0.25">
      <c r="A21" s="122" t="s">
        <v>38</v>
      </c>
      <c r="B21" s="23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3"/>
      <c r="O21" s="24"/>
      <c r="P21" s="24"/>
      <c r="Q21" s="24"/>
      <c r="R21" s="24"/>
      <c r="S21" s="24"/>
      <c r="T21" s="24"/>
      <c r="U21" s="24"/>
      <c r="V21" s="150"/>
      <c r="W21" s="26">
        <f t="shared" si="0"/>
        <v>0</v>
      </c>
      <c r="Y21" s="2"/>
      <c r="Z21" s="20"/>
    </row>
    <row r="22" spans="1:30" ht="39.950000000000003" customHeight="1" x14ac:dyDescent="0.25">
      <c r="A22" s="123" t="s">
        <v>33</v>
      </c>
      <c r="B22" s="23">
        <v>25.505866666666662</v>
      </c>
      <c r="C22" s="24">
        <v>32.482733333333336</v>
      </c>
      <c r="D22" s="24">
        <v>25.572483333333331</v>
      </c>
      <c r="E22" s="24">
        <v>25.206383333333331</v>
      </c>
      <c r="F22" s="24">
        <v>23.853100000000001</v>
      </c>
      <c r="G22" s="24">
        <v>24.203800000000001</v>
      </c>
      <c r="H22" s="24">
        <v>22.288849999999996</v>
      </c>
      <c r="I22" s="24">
        <v>21.852749999999997</v>
      </c>
      <c r="J22" s="24">
        <v>41.301683333333337</v>
      </c>
      <c r="K22" s="24">
        <v>20.463933333333333</v>
      </c>
      <c r="L22" s="24">
        <v>21.106533333333331</v>
      </c>
      <c r="M22" s="24">
        <v>31.921066666666668</v>
      </c>
      <c r="N22" s="23">
        <v>29.397658888888891</v>
      </c>
      <c r="O22" s="24">
        <v>38.947497145061725</v>
      </c>
      <c r="P22" s="24">
        <v>22.143977160493826</v>
      </c>
      <c r="Q22" s="24">
        <v>22.140602469135803</v>
      </c>
      <c r="R22" s="24">
        <v>34.14369961419753</v>
      </c>
      <c r="S22" s="24">
        <v>27.333992129629632</v>
      </c>
      <c r="T22" s="24">
        <v>24.220577391975308</v>
      </c>
      <c r="U22" s="24">
        <v>24.282567901234565</v>
      </c>
      <c r="V22" s="150">
        <v>21.199966666666668</v>
      </c>
      <c r="W22" s="26">
        <f t="shared" si="0"/>
        <v>559.56972270061726</v>
      </c>
      <c r="Y22" s="2"/>
      <c r="Z22" s="20"/>
    </row>
    <row r="23" spans="1:30" ht="39.950000000000003" customHeight="1" x14ac:dyDescent="0.25">
      <c r="A23" s="122" t="s">
        <v>46</v>
      </c>
      <c r="B23" s="23">
        <v>25.505866666666662</v>
      </c>
      <c r="C23" s="24">
        <v>32.482733333333336</v>
      </c>
      <c r="D23" s="24">
        <v>25.572483333333331</v>
      </c>
      <c r="E23" s="24">
        <v>25.206383333333331</v>
      </c>
      <c r="F23" s="24">
        <v>23.853100000000001</v>
      </c>
      <c r="G23" s="24">
        <v>24.203800000000001</v>
      </c>
      <c r="H23" s="24">
        <v>22.288849999999996</v>
      </c>
      <c r="I23" s="24">
        <v>21.852749999999997</v>
      </c>
      <c r="J23" s="24">
        <v>41.301683333333337</v>
      </c>
      <c r="K23" s="24">
        <v>20.463933333333333</v>
      </c>
      <c r="L23" s="24">
        <v>21.106533333333331</v>
      </c>
      <c r="M23" s="24">
        <v>31.921066666666668</v>
      </c>
      <c r="N23" s="23">
        <v>29.397658888888891</v>
      </c>
      <c r="O23" s="24">
        <v>38.947497145061725</v>
      </c>
      <c r="P23" s="24">
        <v>22.143977160493826</v>
      </c>
      <c r="Q23" s="24">
        <v>22.140602469135803</v>
      </c>
      <c r="R23" s="24">
        <v>34.14369961419753</v>
      </c>
      <c r="S23" s="24">
        <v>27.333992129629632</v>
      </c>
      <c r="T23" s="24">
        <v>24.220577391975308</v>
      </c>
      <c r="U23" s="24">
        <v>24.282567901234565</v>
      </c>
      <c r="V23" s="150">
        <v>21.199966666666668</v>
      </c>
      <c r="W23" s="26">
        <f t="shared" si="0"/>
        <v>559.56972270061726</v>
      </c>
      <c r="Y23" s="2"/>
      <c r="Z23" s="20"/>
    </row>
    <row r="24" spans="1:30" ht="39.950000000000003" customHeight="1" x14ac:dyDescent="0.25">
      <c r="A24" s="122" t="s">
        <v>34</v>
      </c>
      <c r="B24" s="23">
        <v>25.505866666666662</v>
      </c>
      <c r="C24" s="24">
        <v>32.482733333333336</v>
      </c>
      <c r="D24" s="24">
        <v>25.572483333333331</v>
      </c>
      <c r="E24" s="24">
        <v>25.206383333333331</v>
      </c>
      <c r="F24" s="24">
        <v>23.853100000000001</v>
      </c>
      <c r="G24" s="24">
        <v>24.203800000000001</v>
      </c>
      <c r="H24" s="24">
        <v>22.288849999999996</v>
      </c>
      <c r="I24" s="24">
        <v>21.852749999999997</v>
      </c>
      <c r="J24" s="24">
        <v>41.301683333333337</v>
      </c>
      <c r="K24" s="24">
        <v>20.463933333333333</v>
      </c>
      <c r="L24" s="24">
        <v>21.106533333333331</v>
      </c>
      <c r="M24" s="24">
        <v>31.921066666666668</v>
      </c>
      <c r="N24" s="23">
        <v>29.397658888888891</v>
      </c>
      <c r="O24" s="24">
        <v>38.947497145061725</v>
      </c>
      <c r="P24" s="24">
        <v>22.143977160493826</v>
      </c>
      <c r="Q24" s="24">
        <v>22.140602469135803</v>
      </c>
      <c r="R24" s="24">
        <v>34.14369961419753</v>
      </c>
      <c r="S24" s="24">
        <v>27.333992129629632</v>
      </c>
      <c r="T24" s="24">
        <v>24.220577391975308</v>
      </c>
      <c r="U24" s="24">
        <v>24.282567901234565</v>
      </c>
      <c r="V24" s="150">
        <v>21.199966666666668</v>
      </c>
      <c r="W24" s="26">
        <f t="shared" si="0"/>
        <v>559.56972270061726</v>
      </c>
      <c r="Y24" s="2"/>
    </row>
    <row r="25" spans="1:30" ht="41.45" customHeight="1" x14ac:dyDescent="0.25">
      <c r="A25" s="123" t="s">
        <v>10</v>
      </c>
      <c r="B25" s="27">
        <f t="shared" ref="B25:C25" si="1">SUM(B18:B24)</f>
        <v>148.17599999999999</v>
      </c>
      <c r="C25" s="28">
        <f t="shared" si="1"/>
        <v>188.53449999999998</v>
      </c>
      <c r="D25" s="28">
        <f>SUM(D18:D24)</f>
        <v>148.2705</v>
      </c>
      <c r="E25" s="28">
        <f t="shared" ref="E25:G25" si="2">SUM(E18:E24)</f>
        <v>146.44</v>
      </c>
      <c r="F25" s="28">
        <f t="shared" si="2"/>
        <v>138.5265</v>
      </c>
      <c r="G25" s="28">
        <f t="shared" si="2"/>
        <v>140.28</v>
      </c>
      <c r="H25" s="28">
        <f>SUM(H18:H24)</f>
        <v>129.12549999999999</v>
      </c>
      <c r="I25" s="28">
        <f t="shared" ref="I25" si="3">SUM(I18:I24)</f>
        <v>126.94499999999999</v>
      </c>
      <c r="J25" s="28">
        <f>SUM(J18:J24)</f>
        <v>239.04649999999998</v>
      </c>
      <c r="K25" s="28">
        <f>SUM(K18:K24)</f>
        <v>118.88099999999999</v>
      </c>
      <c r="L25" s="28">
        <f t="shared" ref="L25" si="4">SUM(L18:L24)</f>
        <v>122.09399999999999</v>
      </c>
      <c r="M25" s="28">
        <f>SUM(M18:M24)</f>
        <v>185.44399999999999</v>
      </c>
      <c r="N25" s="27">
        <f t="shared" ref="N25:P25" si="5">SUM(N18:N24)</f>
        <v>171.98999999999998</v>
      </c>
      <c r="O25" s="28">
        <f t="shared" si="5"/>
        <v>225.428</v>
      </c>
      <c r="P25" s="28">
        <f t="shared" si="5"/>
        <v>127.57499999999999</v>
      </c>
      <c r="Q25" s="28">
        <f>SUM(Q18:Q24)</f>
        <v>127.57499999999999</v>
      </c>
      <c r="R25" s="28">
        <f t="shared" ref="R25:V25" si="6">SUM(R18:R24)</f>
        <v>199.36</v>
      </c>
      <c r="S25" s="28">
        <f t="shared" si="6"/>
        <v>158.71100000000001</v>
      </c>
      <c r="T25" s="28">
        <f t="shared" si="6"/>
        <v>138.13800000000001</v>
      </c>
      <c r="U25" s="28">
        <f t="shared" si="6"/>
        <v>140.97999999999996</v>
      </c>
      <c r="V25" s="151">
        <f t="shared" si="6"/>
        <v>126.52500000000001</v>
      </c>
      <c r="W25" s="26">
        <f t="shared" si="0"/>
        <v>3248.0455000000002</v>
      </c>
    </row>
    <row r="26" spans="1:30" s="2" customFormat="1" ht="36.75" customHeight="1" x14ac:dyDescent="0.25">
      <c r="A26" s="124" t="s">
        <v>12</v>
      </c>
      <c r="B26" s="30">
        <v>42</v>
      </c>
      <c r="C26" s="31">
        <v>41.5</v>
      </c>
      <c r="D26" s="31">
        <v>40.5</v>
      </c>
      <c r="E26" s="31">
        <v>40</v>
      </c>
      <c r="F26" s="31">
        <v>39.5</v>
      </c>
      <c r="G26" s="31">
        <v>40</v>
      </c>
      <c r="H26" s="31">
        <v>39.5</v>
      </c>
      <c r="I26" s="31">
        <v>39</v>
      </c>
      <c r="J26" s="31">
        <v>38.5</v>
      </c>
      <c r="K26" s="31">
        <v>37</v>
      </c>
      <c r="L26" s="31">
        <v>38</v>
      </c>
      <c r="M26" s="31">
        <v>37</v>
      </c>
      <c r="N26" s="30">
        <v>42</v>
      </c>
      <c r="O26" s="31">
        <v>41.5</v>
      </c>
      <c r="P26" s="31">
        <v>40.5</v>
      </c>
      <c r="Q26" s="31">
        <v>40.5</v>
      </c>
      <c r="R26" s="31">
        <v>40</v>
      </c>
      <c r="S26" s="31">
        <v>39.5</v>
      </c>
      <c r="T26" s="31">
        <v>39</v>
      </c>
      <c r="U26" s="31">
        <v>38</v>
      </c>
      <c r="V26" s="152">
        <v>37.5</v>
      </c>
      <c r="W26" s="33">
        <f>+((W25/W27)/7)*1000</f>
        <v>39.59437665329807</v>
      </c>
    </row>
    <row r="27" spans="1:30" s="2" customFormat="1" ht="33" customHeight="1" x14ac:dyDescent="0.25">
      <c r="A27" s="125" t="s">
        <v>13</v>
      </c>
      <c r="B27" s="34">
        <v>504</v>
      </c>
      <c r="C27" s="35">
        <v>649</v>
      </c>
      <c r="D27" s="35">
        <v>523</v>
      </c>
      <c r="E27" s="35">
        <v>523</v>
      </c>
      <c r="F27" s="35">
        <v>501</v>
      </c>
      <c r="G27" s="35">
        <v>501</v>
      </c>
      <c r="H27" s="35">
        <v>467</v>
      </c>
      <c r="I27" s="35">
        <v>465</v>
      </c>
      <c r="J27" s="35">
        <v>887</v>
      </c>
      <c r="K27" s="35">
        <v>459</v>
      </c>
      <c r="L27" s="35">
        <v>459</v>
      </c>
      <c r="M27" s="35">
        <v>716</v>
      </c>
      <c r="N27" s="34">
        <v>585</v>
      </c>
      <c r="O27" s="35">
        <v>776</v>
      </c>
      <c r="P27" s="35">
        <v>450</v>
      </c>
      <c r="Q27" s="35">
        <v>450</v>
      </c>
      <c r="R27" s="35">
        <v>712</v>
      </c>
      <c r="S27" s="35">
        <v>574</v>
      </c>
      <c r="T27" s="35">
        <v>506</v>
      </c>
      <c r="U27" s="35">
        <v>530</v>
      </c>
      <c r="V27" s="153">
        <v>482</v>
      </c>
      <c r="W27" s="37">
        <f>SUM(B27:V27)</f>
        <v>11719</v>
      </c>
      <c r="X27" s="2">
        <f>((W25*1000)/W27)/7</f>
        <v>39.594376653298063</v>
      </c>
    </row>
    <row r="28" spans="1:30" s="2" customFormat="1" ht="33" customHeight="1" x14ac:dyDescent="0.25">
      <c r="A28" s="126" t="s">
        <v>14</v>
      </c>
      <c r="B28" s="38">
        <f>((B27*B26)*7/1000-B18)/5</f>
        <v>25.505866666666662</v>
      </c>
      <c r="C28" s="39">
        <f t="shared" ref="C28:V28" si="7">((C27*C26)*7/1000-C18)/5</f>
        <v>32.482733333333336</v>
      </c>
      <c r="D28" s="39">
        <f t="shared" si="7"/>
        <v>25.572483333333331</v>
      </c>
      <c r="E28" s="39">
        <f t="shared" si="7"/>
        <v>25.206383333333331</v>
      </c>
      <c r="F28" s="39">
        <f t="shared" si="7"/>
        <v>23.853100000000001</v>
      </c>
      <c r="G28" s="39">
        <f t="shared" si="7"/>
        <v>24.203800000000001</v>
      </c>
      <c r="H28" s="39">
        <f t="shared" si="7"/>
        <v>22.288849999999996</v>
      </c>
      <c r="I28" s="39">
        <f t="shared" si="7"/>
        <v>21.852749999999997</v>
      </c>
      <c r="J28" s="39">
        <f t="shared" si="7"/>
        <v>41.301683333333337</v>
      </c>
      <c r="K28" s="39">
        <f t="shared" si="7"/>
        <v>20.463933333333333</v>
      </c>
      <c r="L28" s="39">
        <f t="shared" si="7"/>
        <v>21.106533333333331</v>
      </c>
      <c r="M28" s="39">
        <f t="shared" si="7"/>
        <v>31.921066666666668</v>
      </c>
      <c r="N28" s="38">
        <f t="shared" si="7"/>
        <v>29.397658888888891</v>
      </c>
      <c r="O28" s="39">
        <f t="shared" si="7"/>
        <v>38.947497145061725</v>
      </c>
      <c r="P28" s="39">
        <f t="shared" si="7"/>
        <v>22.143977160493826</v>
      </c>
      <c r="Q28" s="39">
        <f t="shared" si="7"/>
        <v>22.140602469135803</v>
      </c>
      <c r="R28" s="39">
        <f t="shared" si="7"/>
        <v>34.14369961419753</v>
      </c>
      <c r="S28" s="39">
        <f t="shared" si="7"/>
        <v>27.333992129629632</v>
      </c>
      <c r="T28" s="39">
        <f t="shared" si="7"/>
        <v>24.220577391975308</v>
      </c>
      <c r="U28" s="39">
        <f t="shared" si="7"/>
        <v>24.282567901234565</v>
      </c>
      <c r="V28" s="154">
        <f t="shared" si="7"/>
        <v>21.199966666666668</v>
      </c>
      <c r="W28" s="41"/>
    </row>
    <row r="29" spans="1:30" ht="33.75" customHeight="1" x14ac:dyDescent="0.25">
      <c r="A29" s="127" t="s">
        <v>15</v>
      </c>
      <c r="B29" s="42">
        <f t="shared" ref="B29:C29" si="8">((B27*B26)*7)/1000</f>
        <v>148.17599999999999</v>
      </c>
      <c r="C29" s="43">
        <f t="shared" si="8"/>
        <v>188.53450000000001</v>
      </c>
      <c r="D29" s="43">
        <f>((D27*D26)*7)/1000</f>
        <v>148.2705</v>
      </c>
      <c r="E29" s="43">
        <f>((E27*E26)*7)/1000</f>
        <v>146.44</v>
      </c>
      <c r="F29" s="43">
        <f t="shared" ref="F29:V29" si="9">((F27*F26)*7)/1000</f>
        <v>138.5265</v>
      </c>
      <c r="G29" s="43">
        <f t="shared" si="9"/>
        <v>140.28</v>
      </c>
      <c r="H29" s="43">
        <f t="shared" si="9"/>
        <v>129.12549999999999</v>
      </c>
      <c r="I29" s="43">
        <f t="shared" si="9"/>
        <v>126.94499999999999</v>
      </c>
      <c r="J29" s="43">
        <f t="shared" si="9"/>
        <v>239.04650000000001</v>
      </c>
      <c r="K29" s="43">
        <f t="shared" si="9"/>
        <v>118.881</v>
      </c>
      <c r="L29" s="43">
        <f t="shared" si="9"/>
        <v>122.09399999999999</v>
      </c>
      <c r="M29" s="43">
        <f t="shared" si="9"/>
        <v>185.44399999999999</v>
      </c>
      <c r="N29" s="42">
        <f t="shared" si="9"/>
        <v>171.99</v>
      </c>
      <c r="O29" s="43">
        <f t="shared" si="9"/>
        <v>225.428</v>
      </c>
      <c r="P29" s="43">
        <f t="shared" si="9"/>
        <v>127.575</v>
      </c>
      <c r="Q29" s="44">
        <f t="shared" si="9"/>
        <v>127.575</v>
      </c>
      <c r="R29" s="44">
        <f t="shared" si="9"/>
        <v>199.36</v>
      </c>
      <c r="S29" s="44">
        <f t="shared" si="9"/>
        <v>158.71100000000001</v>
      </c>
      <c r="T29" s="44">
        <f t="shared" si="9"/>
        <v>138.13800000000001</v>
      </c>
      <c r="U29" s="44">
        <f t="shared" si="9"/>
        <v>140.97999999999999</v>
      </c>
      <c r="V29" s="155">
        <f t="shared" si="9"/>
        <v>126.52500000000001</v>
      </c>
      <c r="W29" s="46"/>
    </row>
    <row r="30" spans="1:30" ht="33.75" customHeight="1" thickBot="1" x14ac:dyDescent="0.3">
      <c r="A30" s="128" t="s">
        <v>16</v>
      </c>
      <c r="B30" s="47">
        <f t="shared" ref="B30:C30" si="10">+(B25/B27)/7*1000</f>
        <v>41.999999999999993</v>
      </c>
      <c r="C30" s="48">
        <f t="shared" si="10"/>
        <v>41.499999999999993</v>
      </c>
      <c r="D30" s="48">
        <f>+(D25/D27)/7*1000</f>
        <v>40.499999999999993</v>
      </c>
      <c r="E30" s="48">
        <f t="shared" ref="E30:G30" si="11">+(E25/E27)/7*1000</f>
        <v>39.999999999999993</v>
      </c>
      <c r="F30" s="48">
        <f t="shared" si="11"/>
        <v>39.5</v>
      </c>
      <c r="G30" s="48">
        <f t="shared" si="11"/>
        <v>40</v>
      </c>
      <c r="H30" s="48">
        <f>+(H25/H27)/7*1000</f>
        <v>39.499999999999993</v>
      </c>
      <c r="I30" s="48">
        <f t="shared" ref="I30" si="12">+(I25/I27)/7*1000</f>
        <v>38.999999999999993</v>
      </c>
      <c r="J30" s="48">
        <f>+(J25/J27)/7*1000</f>
        <v>38.499999999999993</v>
      </c>
      <c r="K30" s="48">
        <f>+(K25/K27)/7*1000</f>
        <v>36.999999999999993</v>
      </c>
      <c r="L30" s="48">
        <f t="shared" ref="L30" si="13">+(L25/L27)/7*1000</f>
        <v>38</v>
      </c>
      <c r="M30" s="48">
        <f>+(M25/M27)/7*1000</f>
        <v>37</v>
      </c>
      <c r="N30" s="47">
        <f t="shared" ref="N30:V30" si="14">+(N25/N27)/7*1000</f>
        <v>41.999999999999993</v>
      </c>
      <c r="O30" s="48">
        <f t="shared" si="14"/>
        <v>41.499999999999993</v>
      </c>
      <c r="P30" s="48">
        <f t="shared" si="14"/>
        <v>40.499999999999993</v>
      </c>
      <c r="Q30" s="48">
        <f t="shared" si="14"/>
        <v>40.499999999999993</v>
      </c>
      <c r="R30" s="48">
        <f t="shared" si="14"/>
        <v>40</v>
      </c>
      <c r="S30" s="48">
        <f t="shared" si="14"/>
        <v>39.5</v>
      </c>
      <c r="T30" s="48">
        <f t="shared" si="14"/>
        <v>39</v>
      </c>
      <c r="U30" s="48">
        <f t="shared" si="14"/>
        <v>37.999999999999986</v>
      </c>
      <c r="V30" s="156">
        <f t="shared" si="14"/>
        <v>37.5</v>
      </c>
      <c r="W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53"/>
      <c r="C35" s="53"/>
      <c r="D35" s="53"/>
      <c r="E35" s="53"/>
      <c r="F35" s="53"/>
      <c r="G35" s="53"/>
      <c r="H35" s="53"/>
      <c r="I35" s="133"/>
      <c r="J35" s="13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x14ac:dyDescent="0.25">
      <c r="A36" s="84" t="s">
        <v>17</v>
      </c>
      <c r="B36" s="636" t="s">
        <v>8</v>
      </c>
      <c r="C36" s="622"/>
      <c r="D36" s="622"/>
      <c r="E36" s="622"/>
      <c r="F36" s="622"/>
      <c r="G36" s="622"/>
      <c r="H36" s="623"/>
      <c r="I36" s="95"/>
      <c r="J36" s="134"/>
      <c r="K36" s="135"/>
      <c r="L36" s="112" t="s">
        <v>19</v>
      </c>
      <c r="M36" s="622" t="s">
        <v>8</v>
      </c>
      <c r="N36" s="622"/>
      <c r="O36" s="622"/>
      <c r="P36" s="622"/>
      <c r="Q36" s="623"/>
      <c r="R36" s="105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94"/>
      <c r="C37" s="15"/>
      <c r="D37" s="15"/>
      <c r="E37" s="15"/>
      <c r="F37" s="15"/>
      <c r="G37" s="15"/>
      <c r="H37" s="15"/>
      <c r="I37" s="96" t="s">
        <v>10</v>
      </c>
      <c r="J37" s="136"/>
      <c r="K37" s="136"/>
      <c r="L37" s="103"/>
      <c r="M37" s="94"/>
      <c r="N37" s="15"/>
      <c r="O37" s="15"/>
      <c r="P37" s="15"/>
      <c r="Q37" s="15"/>
      <c r="R37" s="96" t="s">
        <v>10</v>
      </c>
      <c r="S37" s="58"/>
      <c r="T37" s="58"/>
      <c r="U37" s="3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74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6</v>
      </c>
      <c r="I38" s="96"/>
      <c r="J38" s="133"/>
      <c r="K38" s="137"/>
      <c r="L38" s="104" t="s">
        <v>11</v>
      </c>
      <c r="M38" s="94">
        <v>1</v>
      </c>
      <c r="N38" s="57">
        <v>2</v>
      </c>
      <c r="O38" s="57">
        <v>3</v>
      </c>
      <c r="P38" s="57">
        <v>4</v>
      </c>
      <c r="Q38" s="57">
        <v>5</v>
      </c>
      <c r="R38" s="96"/>
      <c r="S38" s="58"/>
      <c r="T38" s="58"/>
      <c r="U38" s="59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75">
        <v>8.6999999999999993</v>
      </c>
      <c r="C39" s="75">
        <v>12.4</v>
      </c>
      <c r="D39" s="75">
        <v>28.1</v>
      </c>
      <c r="E39" s="75">
        <v>25.2</v>
      </c>
      <c r="F39" s="75">
        <v>26</v>
      </c>
      <c r="G39" s="75">
        <v>27.2</v>
      </c>
      <c r="H39" s="75">
        <v>17.5</v>
      </c>
      <c r="I39" s="97">
        <f t="shared" ref="I39:I46" si="15">SUM(B39:H39)</f>
        <v>145.10000000000002</v>
      </c>
      <c r="J39" s="138"/>
      <c r="K39" s="137"/>
      <c r="L39" s="87" t="s">
        <v>35</v>
      </c>
      <c r="M39" s="75">
        <v>10.945</v>
      </c>
      <c r="N39" s="75">
        <v>13.53</v>
      </c>
      <c r="O39" s="75">
        <v>6.7649999999999997</v>
      </c>
      <c r="P39" s="75">
        <v>134.255</v>
      </c>
      <c r="Q39" s="75">
        <v>0</v>
      </c>
      <c r="R39" s="97">
        <f t="shared" ref="R39:R46" si="16">SUM(M39:Q39)</f>
        <v>165.495</v>
      </c>
      <c r="S39" s="2"/>
      <c r="T39" s="60"/>
      <c r="U39" s="59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75">
        <v>11.784000000000001</v>
      </c>
      <c r="C40" s="75">
        <v>17.238999999999997</v>
      </c>
      <c r="D40" s="75">
        <v>38.054400000000001</v>
      </c>
      <c r="E40" s="75">
        <v>33.307400000000001</v>
      </c>
      <c r="F40" s="75">
        <v>33.314</v>
      </c>
      <c r="G40" s="75">
        <v>33.936400000000006</v>
      </c>
      <c r="H40" s="75">
        <v>20.8873</v>
      </c>
      <c r="I40" s="97">
        <f t="shared" si="15"/>
        <v>188.52250000000001</v>
      </c>
      <c r="J40" s="133"/>
      <c r="K40" s="137"/>
      <c r="L40" s="88" t="s">
        <v>36</v>
      </c>
      <c r="M40" s="75">
        <v>14.443000000000001</v>
      </c>
      <c r="N40" s="75">
        <v>17.957999999999998</v>
      </c>
      <c r="O40" s="75">
        <v>8.9789999999999992</v>
      </c>
      <c r="P40" s="75">
        <v>134.255</v>
      </c>
      <c r="Q40" s="75"/>
      <c r="R40" s="97">
        <f t="shared" si="16"/>
        <v>175.63499999999999</v>
      </c>
      <c r="S40" s="2"/>
      <c r="T40" s="60"/>
      <c r="U40" s="59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75">
        <v>11.784000000000001</v>
      </c>
      <c r="C41" s="75">
        <v>17.238999999999997</v>
      </c>
      <c r="D41" s="75">
        <v>38.054400000000001</v>
      </c>
      <c r="E41" s="75">
        <v>33.307400000000001</v>
      </c>
      <c r="F41" s="75">
        <v>33.314</v>
      </c>
      <c r="G41" s="75">
        <v>33.936400000000006</v>
      </c>
      <c r="H41" s="75">
        <v>20.8873</v>
      </c>
      <c r="I41" s="97">
        <f t="shared" si="15"/>
        <v>188.52250000000001</v>
      </c>
      <c r="J41" s="133"/>
      <c r="K41" s="137"/>
      <c r="L41" s="87" t="s">
        <v>37</v>
      </c>
      <c r="M41" s="75">
        <v>14.443000000000001</v>
      </c>
      <c r="N41" s="75">
        <v>17.957999999999998</v>
      </c>
      <c r="O41" s="75">
        <v>8.9789999999999992</v>
      </c>
      <c r="P41" s="75">
        <v>134.255</v>
      </c>
      <c r="Q41" s="75"/>
      <c r="R41" s="97">
        <f t="shared" si="16"/>
        <v>175.63499999999999</v>
      </c>
      <c r="S41" s="2"/>
      <c r="T41" s="60"/>
      <c r="U41" s="59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75"/>
      <c r="C42" s="75"/>
      <c r="D42" s="75"/>
      <c r="E42" s="75"/>
      <c r="F42" s="75"/>
      <c r="G42" s="75"/>
      <c r="H42" s="75"/>
      <c r="I42" s="97">
        <f t="shared" si="15"/>
        <v>0</v>
      </c>
      <c r="J42" s="133"/>
      <c r="K42" s="137"/>
      <c r="L42" s="87" t="s">
        <v>38</v>
      </c>
      <c r="M42" s="75"/>
      <c r="N42" s="75"/>
      <c r="O42" s="75"/>
      <c r="P42" s="75"/>
      <c r="Q42" s="75"/>
      <c r="R42" s="97">
        <f t="shared" si="16"/>
        <v>0</v>
      </c>
      <c r="S42" s="2"/>
      <c r="T42" s="60"/>
      <c r="U42" s="59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75">
        <v>11.784000000000001</v>
      </c>
      <c r="C43" s="75">
        <v>17.238999999999997</v>
      </c>
      <c r="D43" s="75">
        <v>38.054400000000001</v>
      </c>
      <c r="E43" s="75">
        <v>33.307400000000001</v>
      </c>
      <c r="F43" s="75">
        <v>33.314</v>
      </c>
      <c r="G43" s="75">
        <v>33.936400000000006</v>
      </c>
      <c r="H43" s="75">
        <v>20.8873</v>
      </c>
      <c r="I43" s="97">
        <f t="shared" si="15"/>
        <v>188.52250000000001</v>
      </c>
      <c r="J43" s="133"/>
      <c r="K43" s="137"/>
      <c r="L43" s="88" t="s">
        <v>33</v>
      </c>
      <c r="M43" s="75">
        <v>14.443000000000001</v>
      </c>
      <c r="N43" s="75">
        <v>17.957999999999998</v>
      </c>
      <c r="O43" s="75">
        <v>8.9789999999999992</v>
      </c>
      <c r="P43" s="75"/>
      <c r="Q43" s="75"/>
      <c r="R43" s="97">
        <f t="shared" si="16"/>
        <v>41.379999999999995</v>
      </c>
      <c r="S43" s="2"/>
      <c r="T43" s="60"/>
      <c r="U43" s="59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75">
        <v>11.784000000000001</v>
      </c>
      <c r="C44" s="75">
        <v>17.238999999999997</v>
      </c>
      <c r="D44" s="75">
        <v>38.054400000000001</v>
      </c>
      <c r="E44" s="75">
        <v>33.307400000000001</v>
      </c>
      <c r="F44" s="75">
        <v>33.314</v>
      </c>
      <c r="G44" s="75">
        <v>33.936400000000006</v>
      </c>
      <c r="H44" s="75">
        <v>20.8873</v>
      </c>
      <c r="I44" s="97">
        <f t="shared" si="15"/>
        <v>188.52250000000001</v>
      </c>
      <c r="J44" s="133"/>
      <c r="K44" s="137"/>
      <c r="L44" s="87" t="s">
        <v>46</v>
      </c>
      <c r="M44" s="75">
        <v>14.443000000000001</v>
      </c>
      <c r="N44" s="75">
        <v>17.957999999999998</v>
      </c>
      <c r="O44" s="75">
        <v>8.9789999999999992</v>
      </c>
      <c r="P44" s="75"/>
      <c r="Q44" s="75"/>
      <c r="R44" s="97">
        <f t="shared" si="16"/>
        <v>41.379999999999995</v>
      </c>
      <c r="S44" s="2"/>
      <c r="T44" s="60"/>
      <c r="U44" s="59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75">
        <v>11.784000000000001</v>
      </c>
      <c r="C45" s="75">
        <v>17.238999999999997</v>
      </c>
      <c r="D45" s="75">
        <v>38.054400000000001</v>
      </c>
      <c r="E45" s="75">
        <v>33.307400000000001</v>
      </c>
      <c r="F45" s="75">
        <v>33.314</v>
      </c>
      <c r="G45" s="75">
        <v>33.936400000000006</v>
      </c>
      <c r="H45" s="75">
        <v>20.8873</v>
      </c>
      <c r="I45" s="97">
        <f t="shared" si="15"/>
        <v>188.52250000000001</v>
      </c>
      <c r="J45" s="133"/>
      <c r="K45" s="137"/>
      <c r="L45" s="87" t="s">
        <v>34</v>
      </c>
      <c r="M45" s="75">
        <v>14.443000000000001</v>
      </c>
      <c r="N45" s="75">
        <v>17.957999999999998</v>
      </c>
      <c r="O45" s="75">
        <v>8.9789999999999992</v>
      </c>
      <c r="P45" s="75"/>
      <c r="Q45" s="75"/>
      <c r="R45" s="97">
        <f t="shared" si="16"/>
        <v>41.379999999999995</v>
      </c>
      <c r="S45" s="2"/>
      <c r="T45" s="60"/>
      <c r="U45" s="59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77">
        <f t="shared" ref="B46:H46" si="17">SUM(B39:B45)</f>
        <v>67.62</v>
      </c>
      <c r="C46" s="28">
        <f t="shared" si="17"/>
        <v>98.594999999999999</v>
      </c>
      <c r="D46" s="28">
        <f t="shared" si="17"/>
        <v>218.37200000000001</v>
      </c>
      <c r="E46" s="28">
        <f t="shared" si="17"/>
        <v>191.73699999999999</v>
      </c>
      <c r="F46" s="28">
        <f t="shared" si="17"/>
        <v>192.57</v>
      </c>
      <c r="G46" s="28">
        <f t="shared" ref="G46" si="18">SUM(G39:G45)</f>
        <v>196.88200000000001</v>
      </c>
      <c r="H46" s="28">
        <f t="shared" si="17"/>
        <v>121.93649999999998</v>
      </c>
      <c r="I46" s="97">
        <f t="shared" si="15"/>
        <v>1087.7125000000001</v>
      </c>
      <c r="J46" s="60"/>
      <c r="L46" s="73" t="s">
        <v>10</v>
      </c>
      <c r="M46" s="77">
        <f>SUM(M39:M45)</f>
        <v>83.16</v>
      </c>
      <c r="N46" s="28">
        <f>SUM(N39:N45)</f>
        <v>103.32</v>
      </c>
      <c r="O46" s="28">
        <f>SUM(O39:O45)</f>
        <v>51.66</v>
      </c>
      <c r="P46" s="28">
        <f>SUM(P39:P45)</f>
        <v>402.76499999999999</v>
      </c>
      <c r="Q46" s="28">
        <f>SUM(Q39:Q45)</f>
        <v>0</v>
      </c>
      <c r="R46" s="97">
        <f t="shared" si="16"/>
        <v>640.90499999999997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78">
        <v>46</v>
      </c>
      <c r="C47" s="31">
        <v>45</v>
      </c>
      <c r="D47" s="31">
        <v>44</v>
      </c>
      <c r="E47" s="31">
        <v>43</v>
      </c>
      <c r="F47" s="31">
        <v>42</v>
      </c>
      <c r="G47" s="31">
        <v>41</v>
      </c>
      <c r="H47" s="31">
        <v>39.5</v>
      </c>
      <c r="I47" s="98">
        <f>+((I46/I48)/7)*1000</f>
        <v>42.560257463708574</v>
      </c>
      <c r="J47" s="60"/>
      <c r="L47" s="129" t="s">
        <v>12</v>
      </c>
      <c r="M47" s="78">
        <v>60</v>
      </c>
      <c r="N47" s="31">
        <v>60</v>
      </c>
      <c r="O47" s="31">
        <v>60</v>
      </c>
      <c r="P47" s="31"/>
      <c r="Q47" s="31"/>
      <c r="R47" s="98">
        <f>+((R46/R48)/7)*1000</f>
        <v>161.4777021919879</v>
      </c>
      <c r="S47" s="61"/>
      <c r="T47" s="61"/>
    </row>
    <row r="48" spans="1:30" ht="33.75" customHeight="1" x14ac:dyDescent="0.25">
      <c r="A48" s="90" t="s">
        <v>13</v>
      </c>
      <c r="B48" s="79">
        <v>210</v>
      </c>
      <c r="C48" s="35">
        <v>313</v>
      </c>
      <c r="D48" s="35">
        <v>709</v>
      </c>
      <c r="E48" s="35">
        <v>637</v>
      </c>
      <c r="F48" s="35">
        <v>655</v>
      </c>
      <c r="G48" s="35">
        <v>686</v>
      </c>
      <c r="H48" s="35">
        <v>441</v>
      </c>
      <c r="I48" s="99">
        <f>SUM(B48:H48)</f>
        <v>3651</v>
      </c>
      <c r="J48" s="60"/>
      <c r="K48" s="62"/>
      <c r="L48" s="90" t="s">
        <v>13</v>
      </c>
      <c r="M48" s="102">
        <v>198</v>
      </c>
      <c r="N48" s="102">
        <v>246</v>
      </c>
      <c r="O48" s="102">
        <v>123</v>
      </c>
      <c r="P48" s="102"/>
      <c r="Q48" s="102"/>
      <c r="R48" s="106">
        <f>SUM(M48:Q48)</f>
        <v>567</v>
      </c>
      <c r="S48" s="63"/>
      <c r="T48" s="63"/>
    </row>
    <row r="49" spans="1:31" ht="33.75" customHeight="1" x14ac:dyDescent="0.25">
      <c r="A49" s="91" t="s">
        <v>14</v>
      </c>
      <c r="B49" s="80">
        <f t="shared" ref="B49:H49" si="19">((B48*B47)*7/1000-B39)/5</f>
        <v>11.784000000000001</v>
      </c>
      <c r="C49" s="39">
        <f t="shared" si="19"/>
        <v>17.238999999999997</v>
      </c>
      <c r="D49" s="39">
        <f t="shared" si="19"/>
        <v>38.054400000000001</v>
      </c>
      <c r="E49" s="39">
        <f t="shared" si="19"/>
        <v>33.307400000000001</v>
      </c>
      <c r="F49" s="39">
        <f t="shared" si="19"/>
        <v>33.314</v>
      </c>
      <c r="G49" s="39">
        <f t="shared" si="19"/>
        <v>33.936400000000006</v>
      </c>
      <c r="H49" s="39">
        <f t="shared" si="19"/>
        <v>20.8873</v>
      </c>
      <c r="I49" s="100">
        <f>((I46*1000)/I48)/7</f>
        <v>42.560257463708574</v>
      </c>
      <c r="J49" s="60"/>
      <c r="L49" s="91" t="s">
        <v>14</v>
      </c>
      <c r="M49" s="80">
        <f t="shared" ref="M49" si="20">((M48*M47)*7/1000-M39)/5</f>
        <v>14.443000000000001</v>
      </c>
      <c r="N49" s="39">
        <f t="shared" ref="N49" si="21">((N48*N47)*7/1000-N39)/5</f>
        <v>17.957999999999998</v>
      </c>
      <c r="O49" s="39">
        <f t="shared" ref="O49" si="22">((O48*O47)*7/1000-O39)/5</f>
        <v>8.9789999999999992</v>
      </c>
      <c r="P49" s="39">
        <f t="shared" ref="P49" si="23">((P48*P47)*7/1000-P39)/5</f>
        <v>-26.850999999999999</v>
      </c>
      <c r="Q49" s="39">
        <f t="shared" ref="Q49" si="24">((Q48*Q47)*7/1000-Q39)/5</f>
        <v>0</v>
      </c>
      <c r="R49" s="107">
        <f>((R46*1000)/R48)/7</f>
        <v>161.4777021919879</v>
      </c>
      <c r="S49" s="63"/>
      <c r="T49" s="63"/>
    </row>
    <row r="50" spans="1:31" ht="33.75" customHeight="1" x14ac:dyDescent="0.25">
      <c r="A50" s="92" t="s">
        <v>15</v>
      </c>
      <c r="B50" s="81">
        <f t="shared" ref="B50:H50" si="25">((B48*B47)*7)/1000</f>
        <v>67.62</v>
      </c>
      <c r="C50" s="43">
        <f t="shared" si="25"/>
        <v>98.594999999999999</v>
      </c>
      <c r="D50" s="43">
        <f t="shared" si="25"/>
        <v>218.37200000000001</v>
      </c>
      <c r="E50" s="43">
        <f t="shared" si="25"/>
        <v>191.73699999999999</v>
      </c>
      <c r="F50" s="43">
        <f t="shared" si="25"/>
        <v>192.57</v>
      </c>
      <c r="G50" s="43">
        <f t="shared" si="25"/>
        <v>196.88200000000001</v>
      </c>
      <c r="H50" s="43">
        <f t="shared" si="25"/>
        <v>121.9365</v>
      </c>
      <c r="I50" s="83"/>
      <c r="J50" s="60"/>
      <c r="L50" s="92" t="s">
        <v>15</v>
      </c>
      <c r="M50" s="81">
        <f>((M48*M47)*7)/1000</f>
        <v>83.16</v>
      </c>
      <c r="N50" s="43">
        <f>((N48*N47)*7)/1000</f>
        <v>103.32</v>
      </c>
      <c r="O50" s="43">
        <f>((O48*O47)*7)/1000</f>
        <v>51.66</v>
      </c>
      <c r="P50" s="43">
        <f>((P48*P47)*7)/1000</f>
        <v>0</v>
      </c>
      <c r="Q50" s="43">
        <f>((Q48*Q47)*7)/1000</f>
        <v>0</v>
      </c>
      <c r="R50" s="108"/>
    </row>
    <row r="51" spans="1:31" ht="33.75" customHeight="1" thickBot="1" x14ac:dyDescent="0.3">
      <c r="A51" s="93" t="s">
        <v>16</v>
      </c>
      <c r="B51" s="82">
        <f t="shared" ref="B51:H51" si="26">+(B46/B48)/7*1000</f>
        <v>46</v>
      </c>
      <c r="C51" s="48">
        <f t="shared" si="26"/>
        <v>45</v>
      </c>
      <c r="D51" s="48">
        <f t="shared" si="26"/>
        <v>44</v>
      </c>
      <c r="E51" s="48">
        <f t="shared" si="26"/>
        <v>43</v>
      </c>
      <c r="F51" s="48">
        <f t="shared" si="26"/>
        <v>41.999999999999993</v>
      </c>
      <c r="G51" s="48">
        <f t="shared" si="26"/>
        <v>41</v>
      </c>
      <c r="H51" s="48">
        <f t="shared" si="26"/>
        <v>39.499999999999993</v>
      </c>
      <c r="I51" s="101"/>
      <c r="J51" s="60"/>
      <c r="K51" s="51"/>
      <c r="L51" s="93" t="s">
        <v>16</v>
      </c>
      <c r="M51" s="82">
        <f>+(M46/M48)/7*1000</f>
        <v>60</v>
      </c>
      <c r="N51" s="48">
        <f>+(N46/N48)/7*1000</f>
        <v>60</v>
      </c>
      <c r="O51" s="48">
        <f>+(O46/O48)/7*1000</f>
        <v>60</v>
      </c>
      <c r="P51" s="48" t="e">
        <f>+(P46/P48)/7*1000</f>
        <v>#DIV/0!</v>
      </c>
      <c r="Q51" s="48" t="e">
        <f>+(Q46/Q48)/7*1000</f>
        <v>#DIV/0!</v>
      </c>
      <c r="R51" s="49"/>
      <c r="S51" s="52"/>
      <c r="T51" s="52"/>
    </row>
    <row r="52" spans="1:31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31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31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/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12" t="s">
        <v>21</v>
      </c>
      <c r="B55" s="636" t="s">
        <v>8</v>
      </c>
      <c r="C55" s="622"/>
      <c r="D55" s="622"/>
      <c r="E55" s="622"/>
      <c r="F55" s="622"/>
      <c r="G55" s="623"/>
      <c r="H55" s="109"/>
      <c r="I55" s="67"/>
      <c r="J55" s="67"/>
      <c r="K55" s="68"/>
      <c r="L55" s="68"/>
      <c r="U55" s="53"/>
      <c r="V55" s="53"/>
      <c r="W55" s="53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5" t="s">
        <v>20</v>
      </c>
      <c r="B56" s="94"/>
      <c r="C56" s="15"/>
      <c r="D56" s="15"/>
      <c r="E56" s="15"/>
      <c r="F56" s="15"/>
      <c r="G56" s="15"/>
      <c r="H56" s="96" t="s">
        <v>10</v>
      </c>
      <c r="J56" s="55"/>
      <c r="K56" s="55"/>
      <c r="L56" s="55"/>
      <c r="M56" s="55"/>
      <c r="N56" s="69"/>
      <c r="O56" s="69"/>
      <c r="P56" s="69"/>
      <c r="Q56" s="55"/>
      <c r="R56" s="55"/>
      <c r="S56" s="70"/>
      <c r="T56" s="70"/>
      <c r="U56" s="70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5" t="s">
        <v>11</v>
      </c>
      <c r="B57" s="94">
        <v>1</v>
      </c>
      <c r="C57" s="57">
        <v>2</v>
      </c>
      <c r="D57" s="57">
        <v>3</v>
      </c>
      <c r="E57" s="57">
        <v>4</v>
      </c>
      <c r="F57" s="57">
        <v>5</v>
      </c>
      <c r="G57" s="57" t="s">
        <v>51</v>
      </c>
      <c r="H57" s="96"/>
      <c r="I57" s="55"/>
      <c r="J57" s="55"/>
      <c r="K57" s="55"/>
      <c r="L57" s="55"/>
      <c r="M57" s="55"/>
      <c r="N57" s="69"/>
      <c r="O57" s="69"/>
      <c r="P57" s="69"/>
      <c r="Q57" s="55"/>
      <c r="R57" s="55"/>
      <c r="S57" s="70"/>
      <c r="T57" s="70"/>
      <c r="U57" s="70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7" t="s">
        <v>35</v>
      </c>
      <c r="B58" s="75">
        <v>15.555</v>
      </c>
      <c r="C58" s="75">
        <v>23.302</v>
      </c>
      <c r="D58" s="75">
        <v>25.193000000000001</v>
      </c>
      <c r="E58" s="75">
        <v>24.094999999999999</v>
      </c>
      <c r="F58" s="75">
        <v>22.875</v>
      </c>
      <c r="G58" s="75">
        <v>76.006</v>
      </c>
      <c r="H58" s="97">
        <f t="shared" ref="H58:H65" si="27">SUM(B58:G58)</f>
        <v>187.02600000000001</v>
      </c>
      <c r="I58" s="71"/>
      <c r="J58" s="2"/>
      <c r="K58" s="55"/>
      <c r="L58" s="55"/>
      <c r="M58" s="55"/>
      <c r="N58" s="69"/>
      <c r="O58" s="69"/>
      <c r="P58" s="69"/>
      <c r="Q58" s="55"/>
      <c r="R58" s="55"/>
      <c r="S58" s="70"/>
      <c r="T58" s="70"/>
      <c r="U58" s="70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8" t="s">
        <v>36</v>
      </c>
      <c r="B59" s="75">
        <v>20.094000000000001</v>
      </c>
      <c r="C59" s="75">
        <v>30.101600000000001</v>
      </c>
      <c r="D59" s="75">
        <v>32.544399999999996</v>
      </c>
      <c r="E59" s="75">
        <v>31.125999999999998</v>
      </c>
      <c r="F59" s="75">
        <v>29.55</v>
      </c>
      <c r="G59" s="75">
        <v>76.006</v>
      </c>
      <c r="H59" s="97">
        <f t="shared" si="27"/>
        <v>219.422</v>
      </c>
      <c r="I59" s="71"/>
      <c r="J59" s="2"/>
      <c r="K59" s="55"/>
      <c r="L59" s="55"/>
      <c r="M59" s="55"/>
      <c r="N59" s="69"/>
      <c r="O59" s="69"/>
      <c r="P59" s="69"/>
      <c r="Q59" s="55"/>
      <c r="R59" s="55"/>
      <c r="S59" s="70"/>
      <c r="T59" s="70"/>
      <c r="U59" s="70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7" t="s">
        <v>37</v>
      </c>
      <c r="B60" s="75">
        <v>20.094000000000001</v>
      </c>
      <c r="C60" s="75">
        <v>30.101600000000001</v>
      </c>
      <c r="D60" s="75">
        <v>32.544399999999996</v>
      </c>
      <c r="E60" s="75">
        <v>31.125999999999998</v>
      </c>
      <c r="F60" s="75">
        <v>29.55</v>
      </c>
      <c r="G60" s="75">
        <v>76.006</v>
      </c>
      <c r="H60" s="97">
        <f t="shared" si="27"/>
        <v>219.422</v>
      </c>
      <c r="I60" s="71"/>
      <c r="J60" s="2"/>
      <c r="K60" s="55"/>
      <c r="L60" s="55"/>
      <c r="M60" s="55"/>
      <c r="N60" s="69"/>
      <c r="O60" s="69"/>
      <c r="P60" s="69"/>
      <c r="Q60" s="55"/>
      <c r="R60" s="55"/>
      <c r="S60" s="70"/>
      <c r="T60" s="70"/>
      <c r="U60" s="70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7" t="s">
        <v>38</v>
      </c>
      <c r="B61" s="75"/>
      <c r="C61" s="75"/>
      <c r="D61" s="75"/>
      <c r="E61" s="75"/>
      <c r="F61" s="75"/>
      <c r="G61" s="75"/>
      <c r="H61" s="97">
        <f t="shared" si="27"/>
        <v>0</v>
      </c>
      <c r="I61" s="71"/>
      <c r="J61" s="2"/>
      <c r="K61" s="55"/>
      <c r="L61" s="55"/>
      <c r="M61" s="55"/>
      <c r="N61" s="69"/>
      <c r="O61" s="69"/>
      <c r="P61" s="69"/>
      <c r="Q61" s="55"/>
      <c r="R61" s="55"/>
      <c r="S61" s="70"/>
      <c r="T61" s="70"/>
      <c r="U61" s="70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8" t="s">
        <v>33</v>
      </c>
      <c r="B62" s="75">
        <v>20.094000000000001</v>
      </c>
      <c r="C62" s="75">
        <v>30.101600000000001</v>
      </c>
      <c r="D62" s="75">
        <v>32.544399999999996</v>
      </c>
      <c r="E62" s="75">
        <v>31.125999999999998</v>
      </c>
      <c r="F62" s="75">
        <v>29.55</v>
      </c>
      <c r="G62" s="75"/>
      <c r="H62" s="97">
        <f t="shared" si="27"/>
        <v>143.416</v>
      </c>
      <c r="I62" s="71"/>
      <c r="J62" s="2"/>
      <c r="K62" s="55"/>
      <c r="L62" s="55"/>
      <c r="M62" s="55"/>
      <c r="N62" s="69"/>
      <c r="O62" s="69"/>
      <c r="P62" s="69"/>
      <c r="Q62" s="55"/>
      <c r="R62" s="55"/>
      <c r="S62" s="70"/>
      <c r="T62" s="70"/>
      <c r="U62" s="70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7" t="s">
        <v>46</v>
      </c>
      <c r="B63" s="75">
        <v>20.094000000000001</v>
      </c>
      <c r="C63" s="75">
        <v>30.101600000000001</v>
      </c>
      <c r="D63" s="75">
        <v>32.544399999999996</v>
      </c>
      <c r="E63" s="75">
        <v>31.125999999999998</v>
      </c>
      <c r="F63" s="75">
        <v>29.55</v>
      </c>
      <c r="G63" s="75"/>
      <c r="H63" s="97">
        <f t="shared" si="27"/>
        <v>143.416</v>
      </c>
      <c r="I63" s="71"/>
      <c r="J63" s="2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3"/>
      <c r="W63" s="3"/>
      <c r="Z63" s="2"/>
      <c r="AA63" s="2"/>
      <c r="AB63" s="2"/>
      <c r="AC63" s="2"/>
    </row>
    <row r="64" spans="1:31" ht="33.75" customHeight="1" x14ac:dyDescent="0.25">
      <c r="A64" s="87" t="s">
        <v>34</v>
      </c>
      <c r="B64" s="75">
        <v>20.094000000000001</v>
      </c>
      <c r="C64" s="75">
        <v>30.101600000000001</v>
      </c>
      <c r="D64" s="75">
        <v>32.544399999999996</v>
      </c>
      <c r="E64" s="75">
        <v>31.125999999999998</v>
      </c>
      <c r="F64" s="75">
        <v>29.55</v>
      </c>
      <c r="G64" s="75"/>
      <c r="H64" s="97">
        <f t="shared" si="27"/>
        <v>143.416</v>
      </c>
      <c r="I64" s="71"/>
      <c r="J64" s="2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3"/>
      <c r="W64" s="3"/>
      <c r="Z64" s="2"/>
      <c r="AA64" s="2"/>
      <c r="AB64" s="2"/>
      <c r="AC64" s="2"/>
    </row>
    <row r="65" spans="1:29" ht="33.75" customHeight="1" x14ac:dyDescent="0.25">
      <c r="A65" s="113" t="s">
        <v>10</v>
      </c>
      <c r="B65" s="77">
        <f>SUM(B58:B64)</f>
        <v>116.02500000000001</v>
      </c>
      <c r="C65" s="28">
        <f>SUM(C58:C64)</f>
        <v>173.81</v>
      </c>
      <c r="D65" s="28">
        <f>SUM(D58:D64)</f>
        <v>187.91499999999996</v>
      </c>
      <c r="E65" s="28">
        <f>SUM(E58:E64)</f>
        <v>179.72499999999999</v>
      </c>
      <c r="F65" s="28">
        <f t="shared" ref="F65:G65" si="28">SUM(F58:F64)</f>
        <v>170.625</v>
      </c>
      <c r="G65" s="28">
        <f t="shared" si="28"/>
        <v>228.018</v>
      </c>
      <c r="H65" s="97">
        <f t="shared" si="27"/>
        <v>1056.1179999999999</v>
      </c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9" t="s">
        <v>12</v>
      </c>
      <c r="B66" s="78">
        <v>65</v>
      </c>
      <c r="C66" s="31">
        <v>65</v>
      </c>
      <c r="D66" s="31">
        <v>65</v>
      </c>
      <c r="E66" s="31">
        <v>65</v>
      </c>
      <c r="F66" s="31">
        <v>65</v>
      </c>
      <c r="G66" s="31"/>
      <c r="H66" s="98">
        <f>+((H65/H67)/7)*1000</f>
        <v>82.897802197802193</v>
      </c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0" t="s">
        <v>13</v>
      </c>
      <c r="B67" s="102">
        <v>255</v>
      </c>
      <c r="C67" s="102">
        <v>382</v>
      </c>
      <c r="D67" s="102">
        <v>413</v>
      </c>
      <c r="E67" s="102">
        <v>395</v>
      </c>
      <c r="F67" s="102">
        <v>375</v>
      </c>
      <c r="G67" s="102"/>
      <c r="H67" s="106">
        <f>SUM(B67:G67)</f>
        <v>1820</v>
      </c>
      <c r="J67" s="72"/>
      <c r="N67" s="3"/>
      <c r="O67" s="3"/>
      <c r="P67" s="3"/>
      <c r="Q67" s="3"/>
      <c r="R67" s="3"/>
    </row>
    <row r="68" spans="1:29" ht="33.75" customHeight="1" x14ac:dyDescent="0.25">
      <c r="A68" s="91" t="s">
        <v>14</v>
      </c>
      <c r="B68" s="80">
        <f t="shared" ref="B68:G68" si="29">((B67*B66)*7/1000-B58)/5</f>
        <v>20.094000000000001</v>
      </c>
      <c r="C68" s="39">
        <f t="shared" si="29"/>
        <v>30.101600000000001</v>
      </c>
      <c r="D68" s="39">
        <f t="shared" si="29"/>
        <v>32.544399999999996</v>
      </c>
      <c r="E68" s="39">
        <f t="shared" si="29"/>
        <v>31.125999999999998</v>
      </c>
      <c r="F68" s="39">
        <f t="shared" si="29"/>
        <v>29.55</v>
      </c>
      <c r="G68" s="39">
        <f t="shared" si="29"/>
        <v>-15.2012</v>
      </c>
      <c r="H68" s="110">
        <f>((H65*1000)/H67)/7</f>
        <v>82.897802197802193</v>
      </c>
      <c r="N68" s="3"/>
      <c r="O68" s="3"/>
      <c r="P68" s="3"/>
      <c r="Q68" s="3"/>
      <c r="R68" s="3"/>
    </row>
    <row r="69" spans="1:29" ht="33.75" customHeight="1" x14ac:dyDescent="0.25">
      <c r="A69" s="92" t="s">
        <v>15</v>
      </c>
      <c r="B69" s="81">
        <f t="shared" ref="B69:G69" si="30">((B67*B66)*7)/1000</f>
        <v>116.02500000000001</v>
      </c>
      <c r="C69" s="43">
        <f t="shared" si="30"/>
        <v>173.81</v>
      </c>
      <c r="D69" s="43">
        <f t="shared" si="30"/>
        <v>187.91499999999999</v>
      </c>
      <c r="E69" s="43">
        <f t="shared" si="30"/>
        <v>179.72499999999999</v>
      </c>
      <c r="F69" s="43">
        <f t="shared" si="30"/>
        <v>170.625</v>
      </c>
      <c r="G69" s="43">
        <f t="shared" si="30"/>
        <v>0</v>
      </c>
      <c r="H69" s="83"/>
      <c r="I69" s="51"/>
      <c r="R69" s="3"/>
    </row>
    <row r="70" spans="1:29" ht="33.75" customHeight="1" thickBot="1" x14ac:dyDescent="0.3">
      <c r="A70" s="93" t="s">
        <v>16</v>
      </c>
      <c r="B70" s="82">
        <f t="shared" ref="B70:G70" si="31">+(B65/B67)/7*1000</f>
        <v>65</v>
      </c>
      <c r="C70" s="48">
        <f t="shared" si="31"/>
        <v>65</v>
      </c>
      <c r="D70" s="48">
        <f t="shared" si="31"/>
        <v>64.999999999999986</v>
      </c>
      <c r="E70" s="48">
        <f t="shared" si="31"/>
        <v>64.999999999999986</v>
      </c>
      <c r="F70" s="48">
        <f t="shared" si="31"/>
        <v>65</v>
      </c>
      <c r="G70" s="48" t="e">
        <f t="shared" si="31"/>
        <v>#DIV/0!</v>
      </c>
      <c r="H70" s="111"/>
      <c r="R70" s="3"/>
    </row>
    <row r="71" spans="1:29" ht="33.75" customHeight="1" x14ac:dyDescent="0.25"/>
    <row r="72" spans="1:29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29" ht="33.75" customHeight="1" x14ac:dyDescent="0.25"/>
    <row r="74" spans="1:29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29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29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29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29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29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G55"/>
    <mergeCell ref="A3:C3"/>
    <mergeCell ref="E9:G9"/>
    <mergeCell ref="R9:S9"/>
    <mergeCell ref="K11:L11"/>
    <mergeCell ref="B15:M15"/>
    <mergeCell ref="N15:V15"/>
    <mergeCell ref="B36:H36"/>
    <mergeCell ref="M36:Q36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0" zoomScale="30" zoomScaleNormal="30" workbookViewId="0">
      <selection activeCell="B48" sqref="B48:G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35.42578125" style="19" bestFit="1" customWidth="1"/>
    <col min="9" max="9" width="28.28515625" style="19" bestFit="1" customWidth="1"/>
    <col min="10" max="12" width="33.42578125" style="19" bestFit="1" customWidth="1"/>
    <col min="13" max="13" width="29.140625" style="19" bestFit="1" customWidth="1"/>
    <col min="14" max="14" width="21.28515625" style="19" customWidth="1"/>
    <col min="15" max="15" width="21.28515625" style="19" bestFit="1" customWidth="1"/>
    <col min="16" max="16" width="22.57031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2"/>
      <c r="Z3" s="2"/>
      <c r="AA3" s="2"/>
      <c r="AB3" s="2"/>
      <c r="AC3" s="2"/>
      <c r="AD3" s="1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2" t="s">
        <v>1</v>
      </c>
      <c r="B9" s="162"/>
      <c r="C9" s="162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2"/>
      <c r="B10" s="162"/>
      <c r="C10" s="1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2" t="s">
        <v>4</v>
      </c>
      <c r="B11" s="162"/>
      <c r="C11" s="162"/>
      <c r="D11" s="1"/>
      <c r="E11" s="160">
        <v>2</v>
      </c>
      <c r="F11" s="1"/>
      <c r="G11" s="1"/>
      <c r="H11" s="1"/>
      <c r="I11" s="1"/>
      <c r="J11" s="1"/>
      <c r="K11" s="628" t="s">
        <v>52</v>
      </c>
      <c r="L11" s="628"/>
      <c r="M11" s="161"/>
      <c r="N11" s="16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2"/>
      <c r="B12" s="162"/>
      <c r="C12" s="162"/>
      <c r="D12" s="1"/>
      <c r="E12" s="5"/>
      <c r="F12" s="1"/>
      <c r="G12" s="1"/>
      <c r="H12" s="1"/>
      <c r="I12" s="1"/>
      <c r="J12" s="1"/>
      <c r="K12" s="161"/>
      <c r="L12" s="161"/>
      <c r="M12" s="161"/>
      <c r="N12" s="16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"/>
      <c r="X13" s="1"/>
      <c r="Y13" s="1"/>
    </row>
    <row r="14" spans="1:30" s="3" customFormat="1" ht="27" thickBot="1" x14ac:dyDescent="0.3">
      <c r="A14" s="16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84" t="s">
        <v>7</v>
      </c>
      <c r="B15" s="631" t="s">
        <v>18</v>
      </c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2"/>
      <c r="N15" s="633" t="s">
        <v>8</v>
      </c>
      <c r="O15" s="634"/>
      <c r="P15" s="634"/>
      <c r="Q15" s="634"/>
      <c r="R15" s="634"/>
      <c r="S15" s="634"/>
      <c r="T15" s="634"/>
      <c r="U15" s="634"/>
      <c r="V15" s="635"/>
      <c r="W15" s="12"/>
    </row>
    <row r="16" spans="1:30" ht="39.950000000000003" customHeight="1" x14ac:dyDescent="0.25">
      <c r="A16" s="85" t="s">
        <v>9</v>
      </c>
      <c r="B16" s="166"/>
      <c r="C16" s="15"/>
      <c r="D16" s="21"/>
      <c r="E16" s="15"/>
      <c r="F16" s="15"/>
      <c r="G16" s="15"/>
      <c r="H16" s="15"/>
      <c r="I16" s="15"/>
      <c r="J16" s="15"/>
      <c r="K16" s="21"/>
      <c r="L16" s="15"/>
      <c r="M16" s="21"/>
      <c r="N16" s="16"/>
      <c r="O16" s="15"/>
      <c r="P16" s="15"/>
      <c r="Q16" s="15"/>
      <c r="R16" s="15"/>
      <c r="S16" s="15"/>
      <c r="T16" s="15"/>
      <c r="U16" s="148"/>
      <c r="V16" s="17"/>
      <c r="W16" s="18" t="s">
        <v>10</v>
      </c>
      <c r="Y16" s="20"/>
      <c r="Z16" s="20"/>
    </row>
    <row r="17" spans="1:30" ht="39.950000000000003" customHeight="1" x14ac:dyDescent="0.25">
      <c r="A17" s="86" t="s">
        <v>11</v>
      </c>
      <c r="B17" s="7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1">
        <v>12</v>
      </c>
      <c r="N17" s="14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21">
        <v>7</v>
      </c>
      <c r="U17" s="149">
        <v>8</v>
      </c>
      <c r="V17" s="22">
        <v>9</v>
      </c>
      <c r="W17" s="18"/>
      <c r="Y17" s="2"/>
      <c r="Z17" s="20"/>
    </row>
    <row r="18" spans="1:30" ht="39.950000000000003" customHeight="1" x14ac:dyDescent="0.25">
      <c r="A18" s="87" t="s">
        <v>35</v>
      </c>
      <c r="B18" s="75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3"/>
      <c r="O18" s="24"/>
      <c r="P18" s="24"/>
      <c r="Q18" s="24"/>
      <c r="R18" s="24"/>
      <c r="S18" s="24"/>
      <c r="T18" s="24"/>
      <c r="U18" s="24"/>
      <c r="V18" s="150"/>
      <c r="W18" s="26">
        <f t="shared" ref="W18:W25" si="0">SUM(B18:V18)</f>
        <v>0</v>
      </c>
      <c r="Y18" s="2"/>
      <c r="Z18" s="20"/>
    </row>
    <row r="19" spans="1:30" ht="39.950000000000003" customHeight="1" x14ac:dyDescent="0.25">
      <c r="A19" s="88" t="s">
        <v>36</v>
      </c>
      <c r="B19" s="75">
        <v>25.505866666666662</v>
      </c>
      <c r="C19" s="24">
        <v>32.482733333333336</v>
      </c>
      <c r="D19" s="24">
        <v>25.572483333333331</v>
      </c>
      <c r="E19" s="24">
        <v>25.206383333333331</v>
      </c>
      <c r="F19" s="24">
        <v>23.853100000000001</v>
      </c>
      <c r="G19" s="24">
        <v>24.203800000000001</v>
      </c>
      <c r="H19" s="24">
        <v>22.288849999999996</v>
      </c>
      <c r="I19" s="24">
        <v>21.852749999999997</v>
      </c>
      <c r="J19" s="24">
        <v>41.301683333333337</v>
      </c>
      <c r="K19" s="24">
        <v>20.463933333333333</v>
      </c>
      <c r="L19" s="24">
        <v>21.106533333333331</v>
      </c>
      <c r="M19" s="24">
        <v>31.921066666666668</v>
      </c>
      <c r="N19" s="23">
        <v>29.397658888888891</v>
      </c>
      <c r="O19" s="24">
        <v>38.947497145061725</v>
      </c>
      <c r="P19" s="24">
        <v>22.143977160493826</v>
      </c>
      <c r="Q19" s="24">
        <v>22.140602469135803</v>
      </c>
      <c r="R19" s="24">
        <v>34.14369961419753</v>
      </c>
      <c r="S19" s="24">
        <v>27.333992129629632</v>
      </c>
      <c r="T19" s="24">
        <v>24.220577391975308</v>
      </c>
      <c r="U19" s="24">
        <v>24.282567901234565</v>
      </c>
      <c r="V19" s="150">
        <v>21.199966666666668</v>
      </c>
      <c r="W19" s="26">
        <f t="shared" si="0"/>
        <v>559.56972270061726</v>
      </c>
      <c r="Y19" s="2"/>
      <c r="Z19" s="20"/>
    </row>
    <row r="20" spans="1:30" ht="39.75" customHeight="1" x14ac:dyDescent="0.25">
      <c r="A20" s="87" t="s">
        <v>37</v>
      </c>
      <c r="B20" s="75">
        <v>32.123533333333334</v>
      </c>
      <c r="C20" s="24">
        <v>41.208316666666668</v>
      </c>
      <c r="D20" s="24">
        <v>32.430629166666662</v>
      </c>
      <c r="E20" s="24">
        <v>32.13890416666667</v>
      </c>
      <c r="F20" s="24">
        <v>30.349225000000001</v>
      </c>
      <c r="G20" s="24">
        <v>30.334175000000002</v>
      </c>
      <c r="H20" s="24">
        <v>27.9350375</v>
      </c>
      <c r="I20" s="24">
        <v>27.422812500000003</v>
      </c>
      <c r="J20" s="24">
        <v>51.62457916666667</v>
      </c>
      <c r="K20" s="24">
        <v>25.809141666666669</v>
      </c>
      <c r="L20" s="24">
        <v>26.313491666666668</v>
      </c>
      <c r="M20" s="24">
        <v>40.818483333333333</v>
      </c>
      <c r="N20" s="23">
        <v>37.541585277777777</v>
      </c>
      <c r="O20" s="24">
        <v>48.657125713734565</v>
      </c>
      <c r="P20" s="24">
        <v>27.539005709876548</v>
      </c>
      <c r="Q20" s="24">
        <v>27.46634938271605</v>
      </c>
      <c r="R20" s="24">
        <v>43.027825096450613</v>
      </c>
      <c r="S20" s="24">
        <v>34.279251967592593</v>
      </c>
      <c r="T20" s="24">
        <v>30.106855652006171</v>
      </c>
      <c r="U20" s="24">
        <v>30.959358024691362</v>
      </c>
      <c r="V20" s="150">
        <v>28.018258333333332</v>
      </c>
      <c r="W20" s="26">
        <f t="shared" si="0"/>
        <v>706.10394432484566</v>
      </c>
      <c r="Y20" s="2"/>
      <c r="Z20" s="20"/>
    </row>
    <row r="21" spans="1:30" ht="39.950000000000003" customHeight="1" x14ac:dyDescent="0.25">
      <c r="A21" s="87" t="s">
        <v>38</v>
      </c>
      <c r="B21" s="75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3"/>
      <c r="O21" s="24"/>
      <c r="P21" s="24"/>
      <c r="Q21" s="24"/>
      <c r="R21" s="24"/>
      <c r="S21" s="24"/>
      <c r="T21" s="24"/>
      <c r="U21" s="24"/>
      <c r="V21" s="150"/>
      <c r="W21" s="26">
        <f t="shared" si="0"/>
        <v>0</v>
      </c>
      <c r="Y21" s="2"/>
      <c r="Z21" s="20"/>
    </row>
    <row r="22" spans="1:30" ht="39.950000000000003" customHeight="1" x14ac:dyDescent="0.25">
      <c r="A22" s="88" t="s">
        <v>33</v>
      </c>
      <c r="B22" s="75">
        <v>32.123533333333334</v>
      </c>
      <c r="C22" s="24">
        <v>41.208316666666668</v>
      </c>
      <c r="D22" s="24">
        <v>32.430629166666662</v>
      </c>
      <c r="E22" s="24">
        <v>32.13890416666667</v>
      </c>
      <c r="F22" s="24">
        <v>30.349225000000001</v>
      </c>
      <c r="G22" s="24">
        <v>30.334175000000002</v>
      </c>
      <c r="H22" s="24">
        <v>27.9350375</v>
      </c>
      <c r="I22" s="24">
        <v>27.422812500000003</v>
      </c>
      <c r="J22" s="24">
        <v>51.62457916666667</v>
      </c>
      <c r="K22" s="24">
        <v>25.809141666666669</v>
      </c>
      <c r="L22" s="24">
        <v>26.313491666666668</v>
      </c>
      <c r="M22" s="24">
        <v>40.818483333333333</v>
      </c>
      <c r="N22" s="23">
        <v>37.541585277777777</v>
      </c>
      <c r="O22" s="24">
        <v>48.657125713734565</v>
      </c>
      <c r="P22" s="24">
        <v>27.539005709876548</v>
      </c>
      <c r="Q22" s="24">
        <v>27.46634938271605</v>
      </c>
      <c r="R22" s="24">
        <v>43.027825096450613</v>
      </c>
      <c r="S22" s="24">
        <v>34.279251967592593</v>
      </c>
      <c r="T22" s="24">
        <v>30.106855652006171</v>
      </c>
      <c r="U22" s="24">
        <v>30.959358024691362</v>
      </c>
      <c r="V22" s="150">
        <v>28.018258333333332</v>
      </c>
      <c r="W22" s="26">
        <f t="shared" si="0"/>
        <v>706.10394432484566</v>
      </c>
      <c r="Y22" s="2"/>
      <c r="Z22" s="20"/>
    </row>
    <row r="23" spans="1:30" ht="39.950000000000003" customHeight="1" x14ac:dyDescent="0.25">
      <c r="A23" s="87" t="s">
        <v>46</v>
      </c>
      <c r="B23" s="75">
        <v>32.123533333333334</v>
      </c>
      <c r="C23" s="24">
        <v>41.208316666666668</v>
      </c>
      <c r="D23" s="24">
        <v>32.430629166666662</v>
      </c>
      <c r="E23" s="24">
        <v>32.13890416666667</v>
      </c>
      <c r="F23" s="24">
        <v>30.349225000000001</v>
      </c>
      <c r="G23" s="24">
        <v>30.334175000000002</v>
      </c>
      <c r="H23" s="24">
        <v>27.9350375</v>
      </c>
      <c r="I23" s="24">
        <v>27.422812500000003</v>
      </c>
      <c r="J23" s="24">
        <v>51.62457916666667</v>
      </c>
      <c r="K23" s="24">
        <v>25.809141666666669</v>
      </c>
      <c r="L23" s="24">
        <v>26.313491666666668</v>
      </c>
      <c r="M23" s="24">
        <v>40.818483333333333</v>
      </c>
      <c r="N23" s="23">
        <v>37.541585277777777</v>
      </c>
      <c r="O23" s="24">
        <v>48.657125713734565</v>
      </c>
      <c r="P23" s="24">
        <v>27.539005709876548</v>
      </c>
      <c r="Q23" s="24">
        <v>27.46634938271605</v>
      </c>
      <c r="R23" s="24">
        <v>43.027825096450613</v>
      </c>
      <c r="S23" s="24">
        <v>34.279251967592593</v>
      </c>
      <c r="T23" s="24">
        <v>30.106855652006171</v>
      </c>
      <c r="U23" s="24">
        <v>30.959358024691362</v>
      </c>
      <c r="V23" s="150">
        <v>28.018258333333332</v>
      </c>
      <c r="W23" s="26">
        <f t="shared" si="0"/>
        <v>706.10394432484566</v>
      </c>
      <c r="Y23" s="2"/>
      <c r="Z23" s="20"/>
    </row>
    <row r="24" spans="1:30" ht="39.950000000000003" customHeight="1" x14ac:dyDescent="0.25">
      <c r="A24" s="87" t="s">
        <v>34</v>
      </c>
      <c r="B24" s="75">
        <v>32.123533333333334</v>
      </c>
      <c r="C24" s="24">
        <v>41.208316666666668</v>
      </c>
      <c r="D24" s="24">
        <v>32.430629166666662</v>
      </c>
      <c r="E24" s="24">
        <v>32.13890416666667</v>
      </c>
      <c r="F24" s="24">
        <v>30.349225000000001</v>
      </c>
      <c r="G24" s="24">
        <v>30.334175000000002</v>
      </c>
      <c r="H24" s="24">
        <v>27.9350375</v>
      </c>
      <c r="I24" s="24">
        <v>27.422812500000003</v>
      </c>
      <c r="J24" s="24">
        <v>51.62457916666667</v>
      </c>
      <c r="K24" s="24">
        <v>25.809141666666669</v>
      </c>
      <c r="L24" s="24">
        <v>26.313491666666668</v>
      </c>
      <c r="M24" s="24">
        <v>40.818483333333333</v>
      </c>
      <c r="N24" s="23">
        <v>37.541585277777777</v>
      </c>
      <c r="O24" s="24">
        <v>48.657125713734565</v>
      </c>
      <c r="P24" s="24">
        <v>27.539005709876548</v>
      </c>
      <c r="Q24" s="24">
        <v>27.46634938271605</v>
      </c>
      <c r="R24" s="24">
        <v>43.027825096450613</v>
      </c>
      <c r="S24" s="24">
        <v>34.279251967592593</v>
      </c>
      <c r="T24" s="24">
        <v>30.106855652006171</v>
      </c>
      <c r="U24" s="24">
        <v>30.959358024691362</v>
      </c>
      <c r="V24" s="150">
        <v>28.018258333333332</v>
      </c>
      <c r="W24" s="26">
        <f t="shared" si="0"/>
        <v>706.10394432484566</v>
      </c>
      <c r="Y24" s="2"/>
    </row>
    <row r="25" spans="1:30" ht="41.45" customHeight="1" x14ac:dyDescent="0.25">
      <c r="A25" s="88" t="s">
        <v>10</v>
      </c>
      <c r="B25" s="77">
        <f t="shared" ref="B25:C25" si="1">SUM(B18:B24)</f>
        <v>154</v>
      </c>
      <c r="C25" s="28">
        <f t="shared" si="1"/>
        <v>197.316</v>
      </c>
      <c r="D25" s="28">
        <f>SUM(D18:D24)</f>
        <v>155.29499999999999</v>
      </c>
      <c r="E25" s="28">
        <f t="shared" ref="E25:G25" si="2">SUM(E18:E24)</f>
        <v>153.762</v>
      </c>
      <c r="F25" s="28">
        <f t="shared" si="2"/>
        <v>145.25</v>
      </c>
      <c r="G25" s="28">
        <f t="shared" si="2"/>
        <v>145.54050000000001</v>
      </c>
      <c r="H25" s="28">
        <f>SUM(H18:H24)</f>
        <v>134.029</v>
      </c>
      <c r="I25" s="28">
        <f t="shared" ref="I25" si="3">SUM(I18:I24)</f>
        <v>131.54400000000001</v>
      </c>
      <c r="J25" s="28">
        <f>SUM(J18:J24)</f>
        <v>247.80000000000004</v>
      </c>
      <c r="K25" s="28">
        <f>SUM(K18:K24)</f>
        <v>123.70050000000003</v>
      </c>
      <c r="L25" s="28">
        <f t="shared" ref="L25" si="4">SUM(L18:L24)</f>
        <v>126.36049999999999</v>
      </c>
      <c r="M25" s="28">
        <f>SUM(M18:M24)</f>
        <v>195.19499999999999</v>
      </c>
      <c r="N25" s="27">
        <f t="shared" ref="N25:P25" si="5">SUM(N18:N24)</f>
        <v>179.56400000000002</v>
      </c>
      <c r="O25" s="28">
        <f t="shared" si="5"/>
        <v>233.57599999999996</v>
      </c>
      <c r="P25" s="28">
        <f t="shared" si="5"/>
        <v>132.30000000000001</v>
      </c>
      <c r="Q25" s="28">
        <f>SUM(Q18:Q24)</f>
        <v>132.006</v>
      </c>
      <c r="R25" s="28">
        <f t="shared" ref="R25:V25" si="6">SUM(R18:R24)</f>
        <v>206.255</v>
      </c>
      <c r="S25" s="28">
        <f t="shared" si="6"/>
        <v>164.45099999999999</v>
      </c>
      <c r="T25" s="28">
        <f t="shared" si="6"/>
        <v>144.648</v>
      </c>
      <c r="U25" s="28">
        <f t="shared" si="6"/>
        <v>148.12000000000003</v>
      </c>
      <c r="V25" s="151">
        <f t="shared" si="6"/>
        <v>133.273</v>
      </c>
      <c r="W25" s="26">
        <f t="shared" si="0"/>
        <v>3383.9855000000002</v>
      </c>
    </row>
    <row r="26" spans="1:30" s="2" customFormat="1" ht="36.75" customHeight="1" x14ac:dyDescent="0.25">
      <c r="A26" s="89" t="s">
        <v>12</v>
      </c>
      <c r="B26" s="78">
        <v>44</v>
      </c>
      <c r="C26" s="31">
        <v>43.5</v>
      </c>
      <c r="D26" s="31">
        <v>42.5</v>
      </c>
      <c r="E26" s="31">
        <v>42</v>
      </c>
      <c r="F26" s="31">
        <v>41.5</v>
      </c>
      <c r="G26" s="31">
        <v>41.5</v>
      </c>
      <c r="H26" s="31">
        <v>41</v>
      </c>
      <c r="I26" s="31">
        <v>40.5</v>
      </c>
      <c r="J26" s="31">
        <v>40</v>
      </c>
      <c r="K26" s="31">
        <v>38.5</v>
      </c>
      <c r="L26" s="31">
        <v>39.5</v>
      </c>
      <c r="M26" s="31">
        <v>39</v>
      </c>
      <c r="N26" s="30">
        <v>44</v>
      </c>
      <c r="O26" s="31">
        <v>43</v>
      </c>
      <c r="P26" s="31">
        <v>42</v>
      </c>
      <c r="Q26" s="31">
        <v>42</v>
      </c>
      <c r="R26" s="31">
        <v>41.5</v>
      </c>
      <c r="S26" s="31">
        <v>41</v>
      </c>
      <c r="T26" s="31">
        <v>41</v>
      </c>
      <c r="U26" s="31">
        <v>40</v>
      </c>
      <c r="V26" s="152">
        <v>39.5</v>
      </c>
      <c r="W26" s="33">
        <f>+((W25/W27)/7)*1000</f>
        <v>41.329101479011712</v>
      </c>
    </row>
    <row r="27" spans="1:30" s="2" customFormat="1" ht="33" customHeight="1" x14ac:dyDescent="0.25">
      <c r="A27" s="90" t="s">
        <v>13</v>
      </c>
      <c r="B27" s="79">
        <v>500</v>
      </c>
      <c r="C27" s="35">
        <v>648</v>
      </c>
      <c r="D27" s="35">
        <v>522</v>
      </c>
      <c r="E27" s="35">
        <v>523</v>
      </c>
      <c r="F27" s="35">
        <v>500</v>
      </c>
      <c r="G27" s="35">
        <v>501</v>
      </c>
      <c r="H27" s="35">
        <v>467</v>
      </c>
      <c r="I27" s="35">
        <v>464</v>
      </c>
      <c r="J27" s="35">
        <v>885</v>
      </c>
      <c r="K27" s="35">
        <v>459</v>
      </c>
      <c r="L27" s="35">
        <v>457</v>
      </c>
      <c r="M27" s="35">
        <v>715</v>
      </c>
      <c r="N27" s="34">
        <v>583</v>
      </c>
      <c r="O27" s="35">
        <v>776</v>
      </c>
      <c r="P27" s="35">
        <v>450</v>
      </c>
      <c r="Q27" s="35">
        <v>449</v>
      </c>
      <c r="R27" s="35">
        <v>710</v>
      </c>
      <c r="S27" s="35">
        <v>573</v>
      </c>
      <c r="T27" s="35">
        <v>504</v>
      </c>
      <c r="U27" s="35">
        <v>529</v>
      </c>
      <c r="V27" s="153">
        <v>482</v>
      </c>
      <c r="W27" s="37">
        <f>SUM(B27:V27)</f>
        <v>11697</v>
      </c>
      <c r="X27" s="2">
        <f>((W25*1000)/W27)/7</f>
        <v>41.329101479011719</v>
      </c>
    </row>
    <row r="28" spans="1:30" s="2" customFormat="1" ht="33" customHeight="1" x14ac:dyDescent="0.25">
      <c r="A28" s="91" t="s">
        <v>14</v>
      </c>
      <c r="B28" s="80">
        <f t="shared" ref="B28:V28" si="7">((B27*B26)*7/1000-B19)/4</f>
        <v>32.123533333333334</v>
      </c>
      <c r="C28" s="80">
        <f t="shared" si="7"/>
        <v>41.208316666666668</v>
      </c>
      <c r="D28" s="80">
        <f t="shared" si="7"/>
        <v>32.430629166666662</v>
      </c>
      <c r="E28" s="80">
        <f t="shared" si="7"/>
        <v>32.13890416666667</v>
      </c>
      <c r="F28" s="80">
        <f t="shared" si="7"/>
        <v>30.349225000000001</v>
      </c>
      <c r="G28" s="80">
        <f t="shared" si="7"/>
        <v>30.334175000000002</v>
      </c>
      <c r="H28" s="80">
        <f t="shared" si="7"/>
        <v>27.9350375</v>
      </c>
      <c r="I28" s="80">
        <f t="shared" si="7"/>
        <v>27.422812500000003</v>
      </c>
      <c r="J28" s="80">
        <f t="shared" si="7"/>
        <v>51.62457916666667</v>
      </c>
      <c r="K28" s="80">
        <f t="shared" si="7"/>
        <v>25.809141666666669</v>
      </c>
      <c r="L28" s="80">
        <f t="shared" si="7"/>
        <v>26.313491666666668</v>
      </c>
      <c r="M28" s="80">
        <f t="shared" si="7"/>
        <v>40.818483333333333</v>
      </c>
      <c r="N28" s="80">
        <f t="shared" si="7"/>
        <v>37.541585277777777</v>
      </c>
      <c r="O28" s="80">
        <f t="shared" si="7"/>
        <v>48.657125713734565</v>
      </c>
      <c r="P28" s="80">
        <f t="shared" si="7"/>
        <v>27.539005709876548</v>
      </c>
      <c r="Q28" s="80">
        <f t="shared" si="7"/>
        <v>27.46634938271605</v>
      </c>
      <c r="R28" s="80">
        <f t="shared" si="7"/>
        <v>43.027825096450613</v>
      </c>
      <c r="S28" s="80">
        <f t="shared" si="7"/>
        <v>34.279251967592593</v>
      </c>
      <c r="T28" s="80">
        <f t="shared" si="7"/>
        <v>30.106855652006171</v>
      </c>
      <c r="U28" s="80">
        <f t="shared" si="7"/>
        <v>30.959358024691362</v>
      </c>
      <c r="V28" s="80">
        <f t="shared" si="7"/>
        <v>28.018258333333332</v>
      </c>
      <c r="W28" s="41"/>
    </row>
    <row r="29" spans="1:30" ht="33.75" customHeight="1" x14ac:dyDescent="0.25">
      <c r="A29" s="92" t="s">
        <v>15</v>
      </c>
      <c r="B29" s="81">
        <f t="shared" ref="B29:C29" si="8">((B27*B26)*7)/1000</f>
        <v>154</v>
      </c>
      <c r="C29" s="43">
        <f t="shared" si="8"/>
        <v>197.316</v>
      </c>
      <c r="D29" s="43">
        <f>((D27*D26)*7)/1000</f>
        <v>155.29499999999999</v>
      </c>
      <c r="E29" s="43">
        <f>((E27*E26)*7)/1000</f>
        <v>153.762</v>
      </c>
      <c r="F29" s="43">
        <f t="shared" ref="F29:V29" si="9">((F27*F26)*7)/1000</f>
        <v>145.25</v>
      </c>
      <c r="G29" s="43">
        <f t="shared" si="9"/>
        <v>145.54050000000001</v>
      </c>
      <c r="H29" s="43">
        <f t="shared" si="9"/>
        <v>134.029</v>
      </c>
      <c r="I29" s="43">
        <f t="shared" si="9"/>
        <v>131.54400000000001</v>
      </c>
      <c r="J29" s="43">
        <f t="shared" si="9"/>
        <v>247.8</v>
      </c>
      <c r="K29" s="43">
        <f t="shared" si="9"/>
        <v>123.70050000000001</v>
      </c>
      <c r="L29" s="43">
        <f t="shared" si="9"/>
        <v>126.3605</v>
      </c>
      <c r="M29" s="43">
        <f t="shared" si="9"/>
        <v>195.19499999999999</v>
      </c>
      <c r="N29" s="42">
        <f t="shared" si="9"/>
        <v>179.56399999999999</v>
      </c>
      <c r="O29" s="43">
        <f t="shared" si="9"/>
        <v>233.57599999999999</v>
      </c>
      <c r="P29" s="43">
        <f t="shared" si="9"/>
        <v>132.30000000000001</v>
      </c>
      <c r="Q29" s="44">
        <f t="shared" si="9"/>
        <v>132.006</v>
      </c>
      <c r="R29" s="44">
        <f t="shared" si="9"/>
        <v>206.255</v>
      </c>
      <c r="S29" s="44">
        <f t="shared" si="9"/>
        <v>164.45099999999999</v>
      </c>
      <c r="T29" s="44">
        <f t="shared" si="9"/>
        <v>144.648</v>
      </c>
      <c r="U29" s="44">
        <f t="shared" si="9"/>
        <v>148.12</v>
      </c>
      <c r="V29" s="155">
        <f t="shared" si="9"/>
        <v>133.273</v>
      </c>
      <c r="W29" s="46"/>
    </row>
    <row r="30" spans="1:30" ht="33.75" customHeight="1" thickBot="1" x14ac:dyDescent="0.3">
      <c r="A30" s="93" t="s">
        <v>16</v>
      </c>
      <c r="B30" s="82">
        <f t="shared" ref="B30:C30" si="10">+(B25/B27)/7*1000</f>
        <v>44</v>
      </c>
      <c r="C30" s="48">
        <f t="shared" si="10"/>
        <v>43.5</v>
      </c>
      <c r="D30" s="48">
        <f>+(D25/D27)/7*1000</f>
        <v>42.499999999999993</v>
      </c>
      <c r="E30" s="48">
        <f t="shared" ref="E30:G30" si="11">+(E25/E27)/7*1000</f>
        <v>41.999999999999993</v>
      </c>
      <c r="F30" s="48">
        <f t="shared" si="11"/>
        <v>41.499999999999993</v>
      </c>
      <c r="G30" s="48">
        <f t="shared" si="11"/>
        <v>41.5</v>
      </c>
      <c r="H30" s="48">
        <f>+(H25/H27)/7*1000</f>
        <v>40.999999999999993</v>
      </c>
      <c r="I30" s="48">
        <f t="shared" ref="I30" si="12">+(I25/I27)/7*1000</f>
        <v>40.5</v>
      </c>
      <c r="J30" s="48">
        <f>+(J25/J27)/7*1000</f>
        <v>40</v>
      </c>
      <c r="K30" s="48">
        <f>+(K25/K27)/7*1000</f>
        <v>38.500000000000014</v>
      </c>
      <c r="L30" s="48">
        <f t="shared" ref="L30" si="13">+(L25/L27)/7*1000</f>
        <v>39.499999999999993</v>
      </c>
      <c r="M30" s="48">
        <f>+(M25/M27)/7*1000</f>
        <v>38.999999999999993</v>
      </c>
      <c r="N30" s="47">
        <f t="shared" ref="N30:V30" si="14">+(N25/N27)/7*1000</f>
        <v>44.000000000000007</v>
      </c>
      <c r="O30" s="48">
        <f t="shared" si="14"/>
        <v>42.999999999999993</v>
      </c>
      <c r="P30" s="48">
        <f t="shared" si="14"/>
        <v>42</v>
      </c>
      <c r="Q30" s="48">
        <f t="shared" si="14"/>
        <v>41.999999999999993</v>
      </c>
      <c r="R30" s="48">
        <f t="shared" si="14"/>
        <v>41.499999999999993</v>
      </c>
      <c r="S30" s="48">
        <f t="shared" si="14"/>
        <v>40.999999999999993</v>
      </c>
      <c r="T30" s="48">
        <f t="shared" si="14"/>
        <v>40.999999999999993</v>
      </c>
      <c r="U30" s="48">
        <f t="shared" si="14"/>
        <v>40.000000000000014</v>
      </c>
      <c r="V30" s="156">
        <f t="shared" si="14"/>
        <v>39.499999999999993</v>
      </c>
      <c r="W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53"/>
      <c r="C35" s="53"/>
      <c r="D35" s="53"/>
      <c r="E35" s="53"/>
      <c r="F35" s="53"/>
      <c r="G35" s="53"/>
      <c r="H35" s="53"/>
      <c r="I35" s="133"/>
      <c r="J35" s="13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x14ac:dyDescent="0.25">
      <c r="A36" s="84" t="s">
        <v>17</v>
      </c>
      <c r="B36" s="636" t="s">
        <v>8</v>
      </c>
      <c r="C36" s="622"/>
      <c r="D36" s="622"/>
      <c r="E36" s="622"/>
      <c r="F36" s="622"/>
      <c r="G36" s="622"/>
      <c r="H36" s="623"/>
      <c r="I36" s="95"/>
      <c r="J36" s="134"/>
      <c r="K36" s="135"/>
      <c r="L36" s="112" t="s">
        <v>19</v>
      </c>
      <c r="M36" s="622" t="s">
        <v>8</v>
      </c>
      <c r="N36" s="622"/>
      <c r="O36" s="622"/>
      <c r="P36" s="622"/>
      <c r="Q36" s="623"/>
      <c r="R36" s="105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94"/>
      <c r="C37" s="15"/>
      <c r="D37" s="15"/>
      <c r="E37" s="15"/>
      <c r="F37" s="15"/>
      <c r="G37" s="15"/>
      <c r="H37" s="15"/>
      <c r="I37" s="96" t="s">
        <v>10</v>
      </c>
      <c r="J37" s="136"/>
      <c r="K37" s="136"/>
      <c r="L37" s="103"/>
      <c r="M37" s="94"/>
      <c r="N37" s="15"/>
      <c r="O37" s="15"/>
      <c r="P37" s="15"/>
      <c r="Q37" s="15"/>
      <c r="R37" s="96" t="s">
        <v>10</v>
      </c>
      <c r="S37" s="58"/>
      <c r="T37" s="58"/>
      <c r="U37" s="3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74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6</v>
      </c>
      <c r="I38" s="96"/>
      <c r="J38" s="133"/>
      <c r="K38" s="137"/>
      <c r="L38" s="104" t="s">
        <v>11</v>
      </c>
      <c r="M38" s="94">
        <v>1</v>
      </c>
      <c r="N38" s="57">
        <v>2</v>
      </c>
      <c r="O38" s="57">
        <v>3</v>
      </c>
      <c r="P38" s="57">
        <v>4</v>
      </c>
      <c r="Q38" s="57">
        <v>5</v>
      </c>
      <c r="R38" s="96"/>
      <c r="S38" s="58"/>
      <c r="T38" s="58"/>
      <c r="U38" s="59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75"/>
      <c r="C39" s="75"/>
      <c r="D39" s="75"/>
      <c r="E39" s="75"/>
      <c r="F39" s="75"/>
      <c r="G39" s="75"/>
      <c r="H39" s="75"/>
      <c r="I39" s="97">
        <f t="shared" ref="I39:I46" si="15">SUM(B39:H39)</f>
        <v>0</v>
      </c>
      <c r="J39" s="138"/>
      <c r="K39" s="137"/>
      <c r="L39" s="87" t="s">
        <v>35</v>
      </c>
      <c r="M39" s="75"/>
      <c r="N39" s="75"/>
      <c r="O39" s="75"/>
      <c r="P39" s="75"/>
      <c r="Q39" s="75"/>
      <c r="R39" s="97">
        <f t="shared" ref="R39:R46" si="16">SUM(M39:Q39)</f>
        <v>0</v>
      </c>
      <c r="S39" s="2"/>
      <c r="T39" s="60"/>
      <c r="U39" s="59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75">
        <v>11.784000000000001</v>
      </c>
      <c r="C40" s="75">
        <v>17.238999999999997</v>
      </c>
      <c r="D40" s="75">
        <v>38.054400000000001</v>
      </c>
      <c r="E40" s="75">
        <v>33.307400000000001</v>
      </c>
      <c r="F40" s="75">
        <v>33.314</v>
      </c>
      <c r="G40" s="75">
        <v>33.936400000000006</v>
      </c>
      <c r="H40" s="75">
        <v>20.8873</v>
      </c>
      <c r="I40" s="97">
        <f t="shared" si="15"/>
        <v>188.52250000000001</v>
      </c>
      <c r="J40" s="133"/>
      <c r="K40" s="137"/>
      <c r="L40" s="88" t="s">
        <v>36</v>
      </c>
      <c r="M40" s="75">
        <v>14.443000000000001</v>
      </c>
      <c r="N40" s="75">
        <v>17.957999999999998</v>
      </c>
      <c r="O40" s="75">
        <v>8.9789999999999992</v>
      </c>
      <c r="P40" s="75"/>
      <c r="Q40" s="75"/>
      <c r="R40" s="97">
        <f t="shared" si="16"/>
        <v>41.379999999999995</v>
      </c>
      <c r="S40" s="2"/>
      <c r="T40" s="60"/>
      <c r="U40" s="59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75">
        <v>14.804250000000001</v>
      </c>
      <c r="C41" s="75">
        <v>21.982250000000001</v>
      </c>
      <c r="D41" s="75">
        <v>48.637150000000005</v>
      </c>
      <c r="E41" s="75">
        <v>43.509025000000001</v>
      </c>
      <c r="F41" s="75">
        <v>43.252749999999999</v>
      </c>
      <c r="G41" s="75">
        <v>44.938149999999993</v>
      </c>
      <c r="H41" s="75">
        <v>28.273174999999998</v>
      </c>
      <c r="I41" s="97">
        <f t="shared" si="15"/>
        <v>245.39675000000003</v>
      </c>
      <c r="J41" s="133"/>
      <c r="K41" s="137"/>
      <c r="L41" s="87" t="s">
        <v>37</v>
      </c>
      <c r="M41" s="75">
        <v>17.419</v>
      </c>
      <c r="N41" s="75">
        <v>21.771000000000001</v>
      </c>
      <c r="O41" s="75">
        <v>10.565250000000001</v>
      </c>
      <c r="P41" s="75"/>
      <c r="Q41" s="75"/>
      <c r="R41" s="97">
        <f t="shared" si="16"/>
        <v>49.755249999999997</v>
      </c>
      <c r="S41" s="2"/>
      <c r="T41" s="60"/>
      <c r="U41" s="59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75"/>
      <c r="C42" s="75"/>
      <c r="D42" s="75"/>
      <c r="E42" s="75"/>
      <c r="F42" s="75"/>
      <c r="G42" s="75"/>
      <c r="H42" s="75"/>
      <c r="I42" s="97">
        <f t="shared" si="15"/>
        <v>0</v>
      </c>
      <c r="J42" s="133"/>
      <c r="K42" s="137"/>
      <c r="L42" s="87" t="s">
        <v>38</v>
      </c>
      <c r="M42" s="75"/>
      <c r="N42" s="75"/>
      <c r="O42" s="75"/>
      <c r="P42" s="75"/>
      <c r="Q42" s="75"/>
      <c r="R42" s="97">
        <f t="shared" si="16"/>
        <v>0</v>
      </c>
      <c r="S42" s="2"/>
      <c r="T42" s="60"/>
      <c r="U42" s="59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75">
        <v>14.804250000000001</v>
      </c>
      <c r="C43" s="75">
        <v>21.982250000000001</v>
      </c>
      <c r="D43" s="75">
        <v>48.637150000000005</v>
      </c>
      <c r="E43" s="75">
        <v>43.509025000000001</v>
      </c>
      <c r="F43" s="75">
        <v>43.252749999999999</v>
      </c>
      <c r="G43" s="75">
        <v>44.938149999999993</v>
      </c>
      <c r="H43" s="75">
        <v>28.273174999999998</v>
      </c>
      <c r="I43" s="97">
        <f t="shared" si="15"/>
        <v>245.39675000000003</v>
      </c>
      <c r="J43" s="133"/>
      <c r="K43" s="137"/>
      <c r="L43" s="88" t="s">
        <v>33</v>
      </c>
      <c r="M43" s="75">
        <v>17.419</v>
      </c>
      <c r="N43" s="75">
        <v>21.771000000000001</v>
      </c>
      <c r="O43" s="75">
        <v>10.565250000000001</v>
      </c>
      <c r="P43" s="75"/>
      <c r="Q43" s="75"/>
      <c r="R43" s="97">
        <f t="shared" si="16"/>
        <v>49.755249999999997</v>
      </c>
      <c r="S43" s="2"/>
      <c r="T43" s="60"/>
      <c r="U43" s="59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75">
        <v>14.804250000000001</v>
      </c>
      <c r="C44" s="75">
        <v>21.982250000000001</v>
      </c>
      <c r="D44" s="75">
        <v>48.637150000000005</v>
      </c>
      <c r="E44" s="75">
        <v>43.509025000000001</v>
      </c>
      <c r="F44" s="75">
        <v>43.252749999999999</v>
      </c>
      <c r="G44" s="75">
        <v>44.938149999999993</v>
      </c>
      <c r="H44" s="75">
        <v>28.273174999999998</v>
      </c>
      <c r="I44" s="97">
        <f t="shared" si="15"/>
        <v>245.39675000000003</v>
      </c>
      <c r="J44" s="133"/>
      <c r="K44" s="137"/>
      <c r="L44" s="87" t="s">
        <v>46</v>
      </c>
      <c r="M44" s="75">
        <v>17.419</v>
      </c>
      <c r="N44" s="75">
        <v>21.771000000000001</v>
      </c>
      <c r="O44" s="75">
        <v>10.565250000000001</v>
      </c>
      <c r="P44" s="75"/>
      <c r="Q44" s="75"/>
      <c r="R44" s="97">
        <f t="shared" si="16"/>
        <v>49.755249999999997</v>
      </c>
      <c r="S44" s="2"/>
      <c r="T44" s="60"/>
      <c r="U44" s="59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75">
        <v>14.804250000000001</v>
      </c>
      <c r="C45" s="75">
        <v>21.982250000000001</v>
      </c>
      <c r="D45" s="75">
        <v>48.637150000000005</v>
      </c>
      <c r="E45" s="75">
        <v>43.509025000000001</v>
      </c>
      <c r="F45" s="75">
        <v>43.252749999999999</v>
      </c>
      <c r="G45" s="75">
        <v>44.938149999999993</v>
      </c>
      <c r="H45" s="75">
        <v>28.273174999999998</v>
      </c>
      <c r="I45" s="97">
        <f t="shared" si="15"/>
        <v>245.39675000000003</v>
      </c>
      <c r="J45" s="133"/>
      <c r="K45" s="137"/>
      <c r="L45" s="87" t="s">
        <v>34</v>
      </c>
      <c r="M45" s="75">
        <v>17.419</v>
      </c>
      <c r="N45" s="75">
        <v>21.771000000000001</v>
      </c>
      <c r="O45" s="75">
        <v>10.565250000000001</v>
      </c>
      <c r="P45" s="75"/>
      <c r="Q45" s="75"/>
      <c r="R45" s="97">
        <f t="shared" si="16"/>
        <v>49.755249999999997</v>
      </c>
      <c r="S45" s="2"/>
      <c r="T45" s="60"/>
      <c r="U45" s="59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77">
        <f t="shared" ref="B46:H46" si="17">SUM(B39:B45)</f>
        <v>71.001000000000005</v>
      </c>
      <c r="C46" s="28">
        <f t="shared" si="17"/>
        <v>105.16800000000001</v>
      </c>
      <c r="D46" s="28">
        <f t="shared" si="17"/>
        <v>232.60300000000007</v>
      </c>
      <c r="E46" s="28">
        <f t="shared" si="17"/>
        <v>207.34350000000003</v>
      </c>
      <c r="F46" s="28">
        <f t="shared" si="17"/>
        <v>206.32499999999999</v>
      </c>
      <c r="G46" s="28">
        <f t="shared" si="17"/>
        <v>213.68899999999996</v>
      </c>
      <c r="H46" s="28">
        <f t="shared" si="17"/>
        <v>133.97999999999999</v>
      </c>
      <c r="I46" s="97">
        <f t="shared" si="15"/>
        <v>1170.1095</v>
      </c>
      <c r="J46" s="60"/>
      <c r="L46" s="73" t="s">
        <v>10</v>
      </c>
      <c r="M46" s="77">
        <f>SUM(M39:M45)</f>
        <v>84.119</v>
      </c>
      <c r="N46" s="28">
        <f>SUM(N39:N45)</f>
        <v>105.042</v>
      </c>
      <c r="O46" s="28">
        <f>SUM(O39:O45)</f>
        <v>51.239999999999995</v>
      </c>
      <c r="P46" s="28">
        <f>SUM(P39:P45)</f>
        <v>0</v>
      </c>
      <c r="Q46" s="28">
        <f>SUM(Q39:Q45)</f>
        <v>0</v>
      </c>
      <c r="R46" s="97">
        <f t="shared" si="16"/>
        <v>240.40100000000001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78">
        <v>49</v>
      </c>
      <c r="C47" s="31">
        <v>48</v>
      </c>
      <c r="D47" s="31">
        <v>47</v>
      </c>
      <c r="E47" s="31">
        <v>46.5</v>
      </c>
      <c r="F47" s="31">
        <v>45</v>
      </c>
      <c r="G47" s="31">
        <v>44.5</v>
      </c>
      <c r="H47" s="31">
        <v>43.5</v>
      </c>
      <c r="I47" s="98">
        <f>+((I46/I48)/7)*1000</f>
        <v>45.859670781893008</v>
      </c>
      <c r="J47" s="60"/>
      <c r="L47" s="129" t="s">
        <v>12</v>
      </c>
      <c r="M47" s="78">
        <v>61</v>
      </c>
      <c r="N47" s="31">
        <v>61</v>
      </c>
      <c r="O47" s="31">
        <v>61</v>
      </c>
      <c r="P47" s="31"/>
      <c r="Q47" s="31"/>
      <c r="R47" s="98">
        <f>+((R46/R48)/7)*1000</f>
        <v>61.000000000000007</v>
      </c>
      <c r="S47" s="61"/>
      <c r="T47" s="61"/>
    </row>
    <row r="48" spans="1:30" ht="33.75" customHeight="1" x14ac:dyDescent="0.25">
      <c r="A48" s="90" t="s">
        <v>13</v>
      </c>
      <c r="B48" s="79">
        <v>207</v>
      </c>
      <c r="C48" s="35">
        <v>313</v>
      </c>
      <c r="D48" s="35">
        <v>707</v>
      </c>
      <c r="E48" s="35">
        <v>637</v>
      </c>
      <c r="F48" s="35">
        <v>655</v>
      </c>
      <c r="G48" s="35">
        <v>686</v>
      </c>
      <c r="H48" s="35">
        <v>440</v>
      </c>
      <c r="I48" s="99">
        <f>SUM(B48:H48)</f>
        <v>3645</v>
      </c>
      <c r="J48" s="60"/>
      <c r="K48" s="62"/>
      <c r="L48" s="90" t="s">
        <v>13</v>
      </c>
      <c r="M48" s="102">
        <v>197</v>
      </c>
      <c r="N48" s="102">
        <v>246</v>
      </c>
      <c r="O48" s="102">
        <v>120</v>
      </c>
      <c r="P48" s="102"/>
      <c r="Q48" s="102"/>
      <c r="R48" s="106">
        <f>SUM(M48:Q48)</f>
        <v>563</v>
      </c>
      <c r="S48" s="63"/>
      <c r="T48" s="63"/>
    </row>
    <row r="49" spans="1:31" ht="33.75" customHeight="1" x14ac:dyDescent="0.25">
      <c r="A49" s="91" t="s">
        <v>14</v>
      </c>
      <c r="B49" s="80">
        <f t="shared" ref="B49:H49" si="18">((B48*B47)*7/1000-B40)/4</f>
        <v>14.804250000000001</v>
      </c>
      <c r="C49" s="80">
        <f t="shared" si="18"/>
        <v>21.982250000000001</v>
      </c>
      <c r="D49" s="80">
        <f t="shared" si="18"/>
        <v>48.637150000000005</v>
      </c>
      <c r="E49" s="80">
        <f t="shared" si="18"/>
        <v>43.509025000000001</v>
      </c>
      <c r="F49" s="80">
        <f t="shared" si="18"/>
        <v>43.252749999999999</v>
      </c>
      <c r="G49" s="80">
        <f t="shared" si="18"/>
        <v>44.938149999999993</v>
      </c>
      <c r="H49" s="80">
        <f t="shared" si="18"/>
        <v>28.273174999999998</v>
      </c>
      <c r="I49" s="100">
        <f>((I46*1000)/I48)/7</f>
        <v>45.859670781893001</v>
      </c>
      <c r="J49" s="60"/>
      <c r="L49" s="91" t="s">
        <v>14</v>
      </c>
      <c r="M49" s="80">
        <f>((M48*M47)*7/1000-M40)/4</f>
        <v>17.419</v>
      </c>
      <c r="N49" s="39">
        <f t="shared" ref="N49:Q49" si="19">((N48*N47)*7/1000-N40)/4</f>
        <v>21.771000000000001</v>
      </c>
      <c r="O49" s="39">
        <f t="shared" si="19"/>
        <v>10.565250000000001</v>
      </c>
      <c r="P49" s="39">
        <f t="shared" si="19"/>
        <v>0</v>
      </c>
      <c r="Q49" s="39">
        <f t="shared" si="19"/>
        <v>0</v>
      </c>
      <c r="R49" s="107">
        <f>((R46*1000)/R48)/7</f>
        <v>61</v>
      </c>
      <c r="S49" s="63"/>
      <c r="T49" s="63"/>
    </row>
    <row r="50" spans="1:31" ht="33.75" customHeight="1" x14ac:dyDescent="0.25">
      <c r="A50" s="92" t="s">
        <v>15</v>
      </c>
      <c r="B50" s="81">
        <f t="shared" ref="B50:H50" si="20">((B48*B47)*7)/1000</f>
        <v>71.001000000000005</v>
      </c>
      <c r="C50" s="43">
        <f t="shared" si="20"/>
        <v>105.16800000000001</v>
      </c>
      <c r="D50" s="43">
        <f t="shared" si="20"/>
        <v>232.60300000000001</v>
      </c>
      <c r="E50" s="43">
        <f t="shared" si="20"/>
        <v>207.34350000000001</v>
      </c>
      <c r="F50" s="43">
        <f t="shared" si="20"/>
        <v>206.32499999999999</v>
      </c>
      <c r="G50" s="43">
        <f t="shared" si="20"/>
        <v>213.68899999999999</v>
      </c>
      <c r="H50" s="43">
        <f t="shared" si="20"/>
        <v>133.97999999999999</v>
      </c>
      <c r="I50" s="83"/>
      <c r="J50" s="60"/>
      <c r="L50" s="92" t="s">
        <v>15</v>
      </c>
      <c r="M50" s="81">
        <f>((M48*M47)*7)/1000</f>
        <v>84.119</v>
      </c>
      <c r="N50" s="43">
        <f>((N48*N47)*7)/1000</f>
        <v>105.042</v>
      </c>
      <c r="O50" s="43">
        <f>((O48*O47)*7)/1000</f>
        <v>51.24</v>
      </c>
      <c r="P50" s="43">
        <f>((P48*P47)*7)/1000</f>
        <v>0</v>
      </c>
      <c r="Q50" s="43">
        <f>((Q48*Q47)*7)/1000</f>
        <v>0</v>
      </c>
      <c r="R50" s="108"/>
    </row>
    <row r="51" spans="1:31" ht="33.75" customHeight="1" thickBot="1" x14ac:dyDescent="0.3">
      <c r="A51" s="93" t="s">
        <v>16</v>
      </c>
      <c r="B51" s="82">
        <f t="shared" ref="B51:H51" si="21">+(B46/B48)/7*1000</f>
        <v>49</v>
      </c>
      <c r="C51" s="48">
        <f t="shared" si="21"/>
        <v>48</v>
      </c>
      <c r="D51" s="48">
        <f t="shared" si="21"/>
        <v>47.000000000000007</v>
      </c>
      <c r="E51" s="48">
        <f t="shared" si="21"/>
        <v>46.500000000000007</v>
      </c>
      <c r="F51" s="48">
        <f t="shared" si="21"/>
        <v>45</v>
      </c>
      <c r="G51" s="48">
        <f t="shared" si="21"/>
        <v>44.499999999999993</v>
      </c>
      <c r="H51" s="48">
        <f t="shared" si="21"/>
        <v>43.5</v>
      </c>
      <c r="I51" s="101"/>
      <c r="J51" s="60"/>
      <c r="K51" s="51"/>
      <c r="L51" s="93" t="s">
        <v>16</v>
      </c>
      <c r="M51" s="82">
        <f>+(M46/M48)/7*1000</f>
        <v>61</v>
      </c>
      <c r="N51" s="48">
        <f>+(N46/N48)/7*1000</f>
        <v>61</v>
      </c>
      <c r="O51" s="48">
        <f>+(O46/O48)/7*1000</f>
        <v>60.999999999999993</v>
      </c>
      <c r="P51" s="48" t="e">
        <f>+(P46/P48)/7*1000</f>
        <v>#DIV/0!</v>
      </c>
      <c r="Q51" s="48" t="e">
        <f>+(Q46/Q48)/7*1000</f>
        <v>#DIV/0!</v>
      </c>
      <c r="R51" s="49"/>
      <c r="S51" s="52"/>
      <c r="T51" s="52"/>
    </row>
    <row r="52" spans="1:31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31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31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/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12" t="s">
        <v>21</v>
      </c>
      <c r="B55" s="636" t="s">
        <v>8</v>
      </c>
      <c r="C55" s="622"/>
      <c r="D55" s="622"/>
      <c r="E55" s="622"/>
      <c r="F55" s="622"/>
      <c r="G55" s="623"/>
      <c r="H55" s="109"/>
      <c r="I55" s="67"/>
      <c r="J55" s="67"/>
      <c r="K55" s="68"/>
      <c r="L55" s="68"/>
      <c r="U55" s="53"/>
      <c r="V55" s="53"/>
      <c r="W55" s="53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5" t="s">
        <v>20</v>
      </c>
      <c r="B56" s="94"/>
      <c r="C56" s="15"/>
      <c r="D56" s="15"/>
      <c r="E56" s="15"/>
      <c r="F56" s="15"/>
      <c r="G56" s="15"/>
      <c r="H56" s="96" t="s">
        <v>10</v>
      </c>
      <c r="J56" s="55"/>
      <c r="K56" s="55"/>
      <c r="L56" s="55"/>
      <c r="M56" s="55"/>
      <c r="N56" s="69"/>
      <c r="O56" s="69"/>
      <c r="P56" s="69"/>
      <c r="Q56" s="55"/>
      <c r="R56" s="55"/>
      <c r="S56" s="70"/>
      <c r="T56" s="70"/>
      <c r="U56" s="70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5" t="s">
        <v>11</v>
      </c>
      <c r="B57" s="94">
        <v>1</v>
      </c>
      <c r="C57" s="57">
        <v>2</v>
      </c>
      <c r="D57" s="57">
        <v>3</v>
      </c>
      <c r="E57" s="57">
        <v>4</v>
      </c>
      <c r="F57" s="57">
        <v>5</v>
      </c>
      <c r="G57" s="57" t="s">
        <v>51</v>
      </c>
      <c r="H57" s="96"/>
      <c r="I57" s="55"/>
      <c r="J57" s="55"/>
      <c r="K57" s="55"/>
      <c r="L57" s="55"/>
      <c r="M57" s="55"/>
      <c r="N57" s="69"/>
      <c r="O57" s="69"/>
      <c r="P57" s="69"/>
      <c r="Q57" s="55"/>
      <c r="R57" s="55"/>
      <c r="S57" s="70"/>
      <c r="T57" s="70"/>
      <c r="U57" s="70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7" t="s">
        <v>35</v>
      </c>
      <c r="B58" s="75"/>
      <c r="C58" s="75"/>
      <c r="D58" s="75"/>
      <c r="E58" s="75"/>
      <c r="F58" s="75"/>
      <c r="G58" s="75"/>
      <c r="H58" s="97">
        <f t="shared" ref="H58:H65" si="22">SUM(B58:G58)</f>
        <v>0</v>
      </c>
      <c r="I58" s="71"/>
      <c r="J58" s="2"/>
      <c r="K58" s="55"/>
      <c r="L58" s="55"/>
      <c r="M58" s="55"/>
      <c r="N58" s="69"/>
      <c r="O58" s="69"/>
      <c r="P58" s="69"/>
      <c r="Q58" s="55"/>
      <c r="R58" s="55"/>
      <c r="S58" s="70"/>
      <c r="T58" s="70"/>
      <c r="U58" s="70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8" t="s">
        <v>36</v>
      </c>
      <c r="B59" s="75">
        <v>20.094000000000001</v>
      </c>
      <c r="C59" s="75">
        <v>30.101600000000001</v>
      </c>
      <c r="D59" s="75">
        <v>32.544399999999996</v>
      </c>
      <c r="E59" s="75">
        <v>31.125999999999998</v>
      </c>
      <c r="F59" s="75">
        <v>29.55</v>
      </c>
      <c r="G59" s="75"/>
      <c r="H59" s="97">
        <f t="shared" si="22"/>
        <v>143.416</v>
      </c>
      <c r="I59" s="71"/>
      <c r="J59" s="2"/>
      <c r="K59" s="55"/>
      <c r="L59" s="55"/>
      <c r="M59" s="55"/>
      <c r="N59" s="69"/>
      <c r="O59" s="69"/>
      <c r="P59" s="69"/>
      <c r="Q59" s="55"/>
      <c r="R59" s="55"/>
      <c r="S59" s="70"/>
      <c r="T59" s="70"/>
      <c r="U59" s="70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7" t="s">
        <v>37</v>
      </c>
      <c r="B60" s="75">
        <v>24.198</v>
      </c>
      <c r="C60" s="75">
        <v>36.595600000000005</v>
      </c>
      <c r="D60" s="75">
        <v>39.565400000000004</v>
      </c>
      <c r="E60" s="75">
        <v>37.841000000000001</v>
      </c>
      <c r="F60" s="75">
        <v>35.924999999999997</v>
      </c>
      <c r="G60" s="75"/>
      <c r="H60" s="97">
        <f t="shared" si="22"/>
        <v>174.125</v>
      </c>
      <c r="I60" s="71"/>
      <c r="J60" s="2"/>
      <c r="K60" s="55"/>
      <c r="L60" s="55"/>
      <c r="M60" s="55"/>
      <c r="N60" s="69"/>
      <c r="O60" s="69"/>
      <c r="P60" s="69"/>
      <c r="Q60" s="55"/>
      <c r="R60" s="55"/>
      <c r="S60" s="70"/>
      <c r="T60" s="70"/>
      <c r="U60" s="70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7" t="s">
        <v>38</v>
      </c>
      <c r="B61" s="75"/>
      <c r="C61" s="75"/>
      <c r="D61" s="75"/>
      <c r="E61" s="75"/>
      <c r="F61" s="75"/>
      <c r="G61" s="75"/>
      <c r="H61" s="97">
        <f t="shared" si="22"/>
        <v>0</v>
      </c>
      <c r="I61" s="71"/>
      <c r="J61" s="2"/>
      <c r="K61" s="55"/>
      <c r="L61" s="55"/>
      <c r="M61" s="55"/>
      <c r="N61" s="69"/>
      <c r="O61" s="69"/>
      <c r="P61" s="69"/>
      <c r="Q61" s="55"/>
      <c r="R61" s="55"/>
      <c r="S61" s="70"/>
      <c r="T61" s="70"/>
      <c r="U61" s="70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8" t="s">
        <v>33</v>
      </c>
      <c r="B62" s="75">
        <v>24.198</v>
      </c>
      <c r="C62" s="75">
        <v>36.595600000000005</v>
      </c>
      <c r="D62" s="75">
        <v>39.565400000000004</v>
      </c>
      <c r="E62" s="75">
        <v>37.841000000000001</v>
      </c>
      <c r="F62" s="75">
        <v>35.924999999999997</v>
      </c>
      <c r="G62" s="75"/>
      <c r="H62" s="97">
        <f t="shared" si="22"/>
        <v>174.125</v>
      </c>
      <c r="I62" s="71"/>
      <c r="J62" s="2"/>
      <c r="K62" s="55"/>
      <c r="L62" s="55"/>
      <c r="M62" s="55"/>
      <c r="N62" s="69"/>
      <c r="O62" s="69"/>
      <c r="P62" s="69"/>
      <c r="Q62" s="55"/>
      <c r="R62" s="55"/>
      <c r="S62" s="70"/>
      <c r="T62" s="70"/>
      <c r="U62" s="70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7" t="s">
        <v>46</v>
      </c>
      <c r="B63" s="75">
        <v>24.198</v>
      </c>
      <c r="C63" s="75">
        <v>36.595600000000005</v>
      </c>
      <c r="D63" s="75">
        <v>39.565400000000004</v>
      </c>
      <c r="E63" s="75">
        <v>37.841000000000001</v>
      </c>
      <c r="F63" s="75">
        <v>35.924999999999997</v>
      </c>
      <c r="G63" s="75"/>
      <c r="H63" s="97">
        <f t="shared" si="22"/>
        <v>174.125</v>
      </c>
      <c r="I63" s="71"/>
      <c r="J63" s="2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3"/>
      <c r="W63" s="3"/>
      <c r="Z63" s="2"/>
      <c r="AA63" s="2"/>
      <c r="AB63" s="2"/>
      <c r="AC63" s="2"/>
    </row>
    <row r="64" spans="1:31" ht="33.75" customHeight="1" x14ac:dyDescent="0.25">
      <c r="A64" s="87" t="s">
        <v>34</v>
      </c>
      <c r="B64" s="75">
        <v>24.198</v>
      </c>
      <c r="C64" s="75">
        <v>36.595600000000005</v>
      </c>
      <c r="D64" s="75">
        <v>39.565400000000004</v>
      </c>
      <c r="E64" s="75">
        <v>37.841000000000001</v>
      </c>
      <c r="F64" s="75">
        <v>35.924999999999997</v>
      </c>
      <c r="G64" s="75"/>
      <c r="H64" s="97">
        <f t="shared" si="22"/>
        <v>174.125</v>
      </c>
      <c r="I64" s="71"/>
      <c r="J64" s="2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3"/>
      <c r="W64" s="3"/>
      <c r="Z64" s="2"/>
      <c r="AA64" s="2"/>
      <c r="AB64" s="2"/>
      <c r="AC64" s="2"/>
    </row>
    <row r="65" spans="1:29" ht="33.75" customHeight="1" x14ac:dyDescent="0.25">
      <c r="A65" s="113" t="s">
        <v>10</v>
      </c>
      <c r="B65" s="77">
        <f>SUM(B58:B64)</f>
        <v>116.88600000000002</v>
      </c>
      <c r="C65" s="28">
        <f>SUM(C58:C64)</f>
        <v>176.48400000000004</v>
      </c>
      <c r="D65" s="28">
        <f>SUM(D58:D64)</f>
        <v>190.80600000000004</v>
      </c>
      <c r="E65" s="28">
        <f>SUM(E58:E64)</f>
        <v>182.49</v>
      </c>
      <c r="F65" s="28">
        <f t="shared" ref="F65:G65" si="23">SUM(F58:F64)</f>
        <v>173.25</v>
      </c>
      <c r="G65" s="28">
        <f t="shared" si="23"/>
        <v>0</v>
      </c>
      <c r="H65" s="97">
        <f t="shared" si="22"/>
        <v>839.91600000000017</v>
      </c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9" t="s">
        <v>12</v>
      </c>
      <c r="B66" s="78">
        <v>66</v>
      </c>
      <c r="C66" s="31">
        <v>66</v>
      </c>
      <c r="D66" s="31">
        <v>66</v>
      </c>
      <c r="E66" s="31">
        <v>66</v>
      </c>
      <c r="F66" s="31">
        <v>66</v>
      </c>
      <c r="G66" s="31"/>
      <c r="H66" s="98">
        <f>+((H65/H67)/7)*1000</f>
        <v>66.000000000000014</v>
      </c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0" t="s">
        <v>13</v>
      </c>
      <c r="B67" s="102">
        <v>253</v>
      </c>
      <c r="C67" s="102">
        <v>382</v>
      </c>
      <c r="D67" s="102">
        <v>413</v>
      </c>
      <c r="E67" s="102">
        <v>395</v>
      </c>
      <c r="F67" s="102">
        <v>375</v>
      </c>
      <c r="G67" s="102"/>
      <c r="H67" s="106">
        <f>SUM(B67:G67)</f>
        <v>1818</v>
      </c>
      <c r="J67" s="72"/>
      <c r="N67" s="3"/>
      <c r="O67" s="3"/>
      <c r="P67" s="3"/>
      <c r="Q67" s="3"/>
      <c r="R67" s="3"/>
    </row>
    <row r="68" spans="1:29" ht="33.75" customHeight="1" x14ac:dyDescent="0.25">
      <c r="A68" s="91" t="s">
        <v>14</v>
      </c>
      <c r="B68" s="80">
        <f t="shared" ref="B68" si="24">((B67*B66)*7/1000-B59)/4</f>
        <v>24.198</v>
      </c>
      <c r="C68" s="80">
        <f t="shared" ref="C68" si="25">((C67*C66)*7/1000-C59)/4</f>
        <v>36.595600000000005</v>
      </c>
      <c r="D68" s="80">
        <f t="shared" ref="D68" si="26">((D67*D66)*7/1000-D59)/4</f>
        <v>39.565400000000004</v>
      </c>
      <c r="E68" s="80">
        <f t="shared" ref="E68" si="27">((E67*E66)*7/1000-E59)/4</f>
        <v>37.841000000000001</v>
      </c>
      <c r="F68" s="80">
        <f t="shared" ref="F68" si="28">((F67*F66)*7/1000-F59)/4</f>
        <v>35.924999999999997</v>
      </c>
      <c r="G68" s="80">
        <f t="shared" ref="G68" si="29">((G67*G66)*7/1000-G59)/4</f>
        <v>0</v>
      </c>
      <c r="H68" s="110">
        <f>((H65*1000)/H67)/7</f>
        <v>66.000000000000014</v>
      </c>
      <c r="N68" s="3"/>
      <c r="O68" s="3"/>
      <c r="P68" s="3"/>
      <c r="Q68" s="3"/>
      <c r="R68" s="3"/>
    </row>
    <row r="69" spans="1:29" ht="33.75" customHeight="1" x14ac:dyDescent="0.25">
      <c r="A69" s="92" t="s">
        <v>15</v>
      </c>
      <c r="B69" s="81">
        <f t="shared" ref="B69:G69" si="30">((B67*B66)*7)/1000</f>
        <v>116.886</v>
      </c>
      <c r="C69" s="43">
        <f t="shared" si="30"/>
        <v>176.48400000000001</v>
      </c>
      <c r="D69" s="43">
        <f t="shared" si="30"/>
        <v>190.80600000000001</v>
      </c>
      <c r="E69" s="43">
        <f t="shared" si="30"/>
        <v>182.49</v>
      </c>
      <c r="F69" s="43">
        <f t="shared" si="30"/>
        <v>173.25</v>
      </c>
      <c r="G69" s="43">
        <f t="shared" si="30"/>
        <v>0</v>
      </c>
      <c r="H69" s="83"/>
      <c r="I69" s="51"/>
      <c r="R69" s="3"/>
    </row>
    <row r="70" spans="1:29" ht="33.75" customHeight="1" thickBot="1" x14ac:dyDescent="0.3">
      <c r="A70" s="93" t="s">
        <v>16</v>
      </c>
      <c r="B70" s="82">
        <f t="shared" ref="B70:G70" si="31">+(B65/B67)/7*1000</f>
        <v>66.000000000000014</v>
      </c>
      <c r="C70" s="48">
        <f t="shared" si="31"/>
        <v>66.000000000000014</v>
      </c>
      <c r="D70" s="48">
        <f t="shared" si="31"/>
        <v>66.000000000000014</v>
      </c>
      <c r="E70" s="48">
        <f t="shared" si="31"/>
        <v>66</v>
      </c>
      <c r="F70" s="48">
        <f t="shared" si="31"/>
        <v>66</v>
      </c>
      <c r="G70" s="48" t="e">
        <f t="shared" si="31"/>
        <v>#DIV/0!</v>
      </c>
      <c r="H70" s="111"/>
      <c r="R70" s="3"/>
    </row>
    <row r="71" spans="1:29" ht="33.75" customHeight="1" x14ac:dyDescent="0.25"/>
    <row r="72" spans="1:29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29" ht="33.75" customHeight="1" x14ac:dyDescent="0.25"/>
    <row r="74" spans="1:29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29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29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29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29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29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G55"/>
    <mergeCell ref="A3:C3"/>
    <mergeCell ref="E9:G9"/>
    <mergeCell ref="R9:S9"/>
    <mergeCell ref="K11:L11"/>
    <mergeCell ref="B15:M15"/>
    <mergeCell ref="N15:V15"/>
    <mergeCell ref="B36:H36"/>
    <mergeCell ref="M36:Q3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8" zoomScale="30" zoomScaleNormal="30" workbookViewId="0">
      <selection activeCell="K55" sqref="K5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35.42578125" style="19" bestFit="1" customWidth="1"/>
    <col min="9" max="9" width="28.28515625" style="19" bestFit="1" customWidth="1"/>
    <col min="10" max="12" width="33.42578125" style="19" bestFit="1" customWidth="1"/>
    <col min="13" max="13" width="29.140625" style="19" bestFit="1" customWidth="1"/>
    <col min="14" max="14" width="21.28515625" style="19" customWidth="1"/>
    <col min="15" max="15" width="21.28515625" style="19" bestFit="1" customWidth="1"/>
    <col min="16" max="16" width="22.57031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2"/>
      <c r="Z3" s="2"/>
      <c r="AA3" s="2"/>
      <c r="AB3" s="2"/>
      <c r="AC3" s="2"/>
      <c r="AD3" s="1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5" t="s">
        <v>1</v>
      </c>
      <c r="B9" s="165"/>
      <c r="C9" s="165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5"/>
      <c r="B10" s="165"/>
      <c r="C10" s="1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5" t="s">
        <v>4</v>
      </c>
      <c r="B11" s="165"/>
      <c r="C11" s="165"/>
      <c r="D11" s="1"/>
      <c r="E11" s="163">
        <v>2</v>
      </c>
      <c r="F11" s="1"/>
      <c r="G11" s="1"/>
      <c r="H11" s="1"/>
      <c r="I11" s="1"/>
      <c r="J11" s="1"/>
      <c r="K11" s="628" t="s">
        <v>52</v>
      </c>
      <c r="L11" s="628"/>
      <c r="M11" s="164"/>
      <c r="N11" s="1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5"/>
      <c r="B12" s="165"/>
      <c r="C12" s="165"/>
      <c r="D12" s="1"/>
      <c r="E12" s="5"/>
      <c r="F12" s="1"/>
      <c r="G12" s="1"/>
      <c r="H12" s="1"/>
      <c r="I12" s="1"/>
      <c r="J12" s="1"/>
      <c r="K12" s="164"/>
      <c r="L12" s="164"/>
      <c r="M12" s="164"/>
      <c r="N12" s="1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5"/>
      <c r="B13" s="165"/>
      <c r="C13" s="165"/>
      <c r="D13" s="165"/>
      <c r="E13" s="165"/>
      <c r="F13" s="165"/>
      <c r="G13" s="165"/>
      <c r="H13" s="165"/>
      <c r="I13" s="165"/>
      <c r="J13" s="165"/>
      <c r="K13" s="165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"/>
      <c r="X13" s="1"/>
      <c r="Y13" s="1"/>
    </row>
    <row r="14" spans="1:30" s="3" customFormat="1" ht="27" thickBot="1" x14ac:dyDescent="0.3">
      <c r="A14" s="1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84" t="s">
        <v>7</v>
      </c>
      <c r="B15" s="630" t="s">
        <v>53</v>
      </c>
      <c r="C15" s="631"/>
      <c r="D15" s="631"/>
      <c r="E15" s="631"/>
      <c r="F15" s="631"/>
      <c r="G15" s="631"/>
      <c r="H15" s="631"/>
      <c r="I15" s="631"/>
      <c r="J15" s="631"/>
      <c r="K15" s="632"/>
      <c r="L15" s="630" t="s">
        <v>54</v>
      </c>
      <c r="M15" s="632"/>
      <c r="N15" s="634" t="s">
        <v>8</v>
      </c>
      <c r="O15" s="634"/>
      <c r="P15" s="634"/>
      <c r="Q15" s="634"/>
      <c r="R15" s="634"/>
      <c r="S15" s="634"/>
      <c r="T15" s="634"/>
      <c r="U15" s="634"/>
      <c r="V15" s="635"/>
      <c r="W15" s="12"/>
    </row>
    <row r="16" spans="1:30" ht="39.950000000000003" customHeight="1" x14ac:dyDescent="0.25">
      <c r="A16" s="85" t="s">
        <v>9</v>
      </c>
      <c r="B16" s="16"/>
      <c r="C16" s="15"/>
      <c r="D16" s="21"/>
      <c r="E16" s="15"/>
      <c r="F16" s="15"/>
      <c r="G16" s="15"/>
      <c r="H16" s="15"/>
      <c r="I16" s="15"/>
      <c r="J16" s="15"/>
      <c r="K16" s="22"/>
      <c r="L16" s="16"/>
      <c r="M16" s="22"/>
      <c r="N16" s="166"/>
      <c r="O16" s="15"/>
      <c r="P16" s="15"/>
      <c r="Q16" s="15"/>
      <c r="R16" s="15"/>
      <c r="S16" s="15"/>
      <c r="T16" s="15"/>
      <c r="U16" s="148"/>
      <c r="V16" s="17"/>
      <c r="W16" s="18" t="s">
        <v>10</v>
      </c>
      <c r="Y16" s="20"/>
      <c r="Z16" s="20"/>
    </row>
    <row r="17" spans="1:30" ht="39.950000000000003" customHeight="1" x14ac:dyDescent="0.25">
      <c r="A17" s="86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14">
        <v>11</v>
      </c>
      <c r="M17" s="22">
        <v>12</v>
      </c>
      <c r="N17" s="74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21">
        <v>7</v>
      </c>
      <c r="U17" s="149">
        <v>8</v>
      </c>
      <c r="V17" s="22">
        <v>9</v>
      </c>
      <c r="W17" s="18"/>
      <c r="Y17" s="2"/>
      <c r="Z17" s="20"/>
    </row>
    <row r="18" spans="1:30" ht="39.950000000000003" customHeight="1" x14ac:dyDescent="0.25">
      <c r="A18" s="87" t="s">
        <v>35</v>
      </c>
      <c r="B18" s="23"/>
      <c r="C18" s="24"/>
      <c r="D18" s="24"/>
      <c r="E18" s="24"/>
      <c r="F18" s="24"/>
      <c r="G18" s="24"/>
      <c r="H18" s="24"/>
      <c r="I18" s="24"/>
      <c r="J18" s="24"/>
      <c r="K18" s="25"/>
      <c r="L18" s="23"/>
      <c r="M18" s="25"/>
      <c r="N18" s="75"/>
      <c r="O18" s="24"/>
      <c r="P18" s="24"/>
      <c r="Q18" s="24"/>
      <c r="R18" s="24"/>
      <c r="S18" s="24"/>
      <c r="T18" s="24"/>
      <c r="U18" s="24"/>
      <c r="V18" s="150"/>
      <c r="W18" s="26">
        <f t="shared" ref="W18:W25" si="0">SUM(B18:V18)</f>
        <v>0</v>
      </c>
      <c r="Y18" s="2"/>
      <c r="Z18" s="20"/>
    </row>
    <row r="19" spans="1:30" ht="39.950000000000003" customHeight="1" x14ac:dyDescent="0.25">
      <c r="A19" s="88" t="s">
        <v>36</v>
      </c>
      <c r="B19" s="23">
        <v>32.123533333333334</v>
      </c>
      <c r="C19" s="24">
        <v>41.208316666666668</v>
      </c>
      <c r="D19" s="24">
        <v>32.430629166666662</v>
      </c>
      <c r="E19" s="24">
        <v>32.13890416666667</v>
      </c>
      <c r="F19" s="24">
        <v>30.349225000000001</v>
      </c>
      <c r="G19" s="24">
        <v>30.334175000000002</v>
      </c>
      <c r="H19" s="24">
        <v>27.9350375</v>
      </c>
      <c r="I19" s="24">
        <v>27.422812500000003</v>
      </c>
      <c r="J19" s="24">
        <v>51.62457916666667</v>
      </c>
      <c r="K19" s="25">
        <v>25.809141666666669</v>
      </c>
      <c r="L19" s="23">
        <v>26.313491666666668</v>
      </c>
      <c r="M19" s="25">
        <v>40.818483333333333</v>
      </c>
      <c r="N19" s="75">
        <v>37.541585277777777</v>
      </c>
      <c r="O19" s="24">
        <v>48.657125713734565</v>
      </c>
      <c r="P19" s="24">
        <v>27.539005709876548</v>
      </c>
      <c r="Q19" s="24">
        <v>27.46634938271605</v>
      </c>
      <c r="R19" s="24">
        <v>43.027825096450613</v>
      </c>
      <c r="S19" s="24">
        <v>34.279251967592593</v>
      </c>
      <c r="T19" s="24">
        <v>30.106855652006171</v>
      </c>
      <c r="U19" s="24">
        <v>30.959358024691362</v>
      </c>
      <c r="V19" s="150">
        <v>28.018258333333332</v>
      </c>
      <c r="W19" s="26">
        <f t="shared" si="0"/>
        <v>706.10394432484566</v>
      </c>
      <c r="Y19" s="2"/>
      <c r="Z19" s="20"/>
    </row>
    <row r="20" spans="1:30" ht="39.75" customHeight="1" x14ac:dyDescent="0.25">
      <c r="A20" s="87" t="s">
        <v>37</v>
      </c>
      <c r="B20" s="23">
        <v>31.186616666666666</v>
      </c>
      <c r="C20" s="24">
        <v>40.570420833333337</v>
      </c>
      <c r="D20" s="24">
        <v>32.465217708333341</v>
      </c>
      <c r="E20" s="24">
        <v>31.778648958333335</v>
      </c>
      <c r="F20" s="24">
        <v>29.600193749999999</v>
      </c>
      <c r="G20" s="24">
        <v>30.04145625</v>
      </c>
      <c r="H20" s="24">
        <v>28.157990625000004</v>
      </c>
      <c r="I20" s="24">
        <v>27.654296874999996</v>
      </c>
      <c r="J20" s="24">
        <v>52.14135520833333</v>
      </c>
      <c r="K20" s="25">
        <v>25.677714583333334</v>
      </c>
      <c r="L20" s="23">
        <v>26.611252083333333</v>
      </c>
      <c r="M20" s="25">
        <v>40.881379166666662</v>
      </c>
      <c r="N20" s="75">
        <v>35.937853680555556</v>
      </c>
      <c r="O20" s="24">
        <v>47.510718571566358</v>
      </c>
      <c r="P20" s="24">
        <v>27.765248572530862</v>
      </c>
      <c r="Q20" s="24">
        <v>26.920662654320989</v>
      </c>
      <c r="R20" s="24">
        <v>42.670543725887349</v>
      </c>
      <c r="S20" s="24">
        <v>34.548437008101857</v>
      </c>
      <c r="T20" s="24">
        <v>29.958286086998456</v>
      </c>
      <c r="U20" s="24">
        <v>30.678785493827156</v>
      </c>
      <c r="V20" s="150">
        <v>27.578935416666667</v>
      </c>
      <c r="W20" s="26">
        <f t="shared" si="0"/>
        <v>700.33601391878858</v>
      </c>
      <c r="Y20" s="2"/>
      <c r="Z20" s="20"/>
    </row>
    <row r="21" spans="1:30" ht="39.950000000000003" customHeight="1" x14ac:dyDescent="0.25">
      <c r="A21" s="87" t="s">
        <v>38</v>
      </c>
      <c r="B21" s="23"/>
      <c r="C21" s="24"/>
      <c r="D21" s="24"/>
      <c r="E21" s="24"/>
      <c r="F21" s="24"/>
      <c r="G21" s="24"/>
      <c r="H21" s="24"/>
      <c r="I21" s="24"/>
      <c r="J21" s="24"/>
      <c r="K21" s="25"/>
      <c r="L21" s="23"/>
      <c r="M21" s="25"/>
      <c r="N21" s="75"/>
      <c r="O21" s="24"/>
      <c r="P21" s="24"/>
      <c r="Q21" s="24"/>
      <c r="R21" s="24"/>
      <c r="S21" s="24"/>
      <c r="T21" s="24"/>
      <c r="U21" s="24"/>
      <c r="V21" s="150"/>
      <c r="W21" s="26">
        <f t="shared" si="0"/>
        <v>0</v>
      </c>
      <c r="Y21" s="2"/>
      <c r="Z21" s="20"/>
    </row>
    <row r="22" spans="1:30" ht="39.950000000000003" customHeight="1" x14ac:dyDescent="0.25">
      <c r="A22" s="88" t="s">
        <v>33</v>
      </c>
      <c r="B22" s="23">
        <v>29.6</v>
      </c>
      <c r="C22" s="24">
        <v>29.6</v>
      </c>
      <c r="D22" s="24">
        <v>38</v>
      </c>
      <c r="E22" s="24">
        <v>38</v>
      </c>
      <c r="F22" s="24">
        <v>37</v>
      </c>
      <c r="G22" s="24">
        <v>37</v>
      </c>
      <c r="H22" s="24">
        <v>26.9</v>
      </c>
      <c r="I22" s="24">
        <v>26.9</v>
      </c>
      <c r="J22" s="24">
        <v>35.9</v>
      </c>
      <c r="K22" s="25">
        <v>31.6</v>
      </c>
      <c r="L22" s="23">
        <v>29.6</v>
      </c>
      <c r="M22" s="25">
        <v>36.6</v>
      </c>
      <c r="N22" s="75">
        <v>35.937853680555556</v>
      </c>
      <c r="O22" s="24">
        <v>47.510718571566358</v>
      </c>
      <c r="P22" s="24">
        <v>27.765248572530862</v>
      </c>
      <c r="Q22" s="24">
        <v>26.920662654320989</v>
      </c>
      <c r="R22" s="24">
        <v>42.670543725887349</v>
      </c>
      <c r="S22" s="24">
        <v>34.548437008101857</v>
      </c>
      <c r="T22" s="24">
        <v>29.958286086998456</v>
      </c>
      <c r="U22" s="24">
        <v>30.678785493827156</v>
      </c>
      <c r="V22" s="150">
        <v>27.578935416666667</v>
      </c>
      <c r="W22" s="26">
        <f t="shared" si="0"/>
        <v>700.26947121045532</v>
      </c>
      <c r="Y22" s="2"/>
      <c r="Z22" s="20"/>
    </row>
    <row r="23" spans="1:30" ht="39.950000000000003" customHeight="1" x14ac:dyDescent="0.25">
      <c r="A23" s="87" t="s">
        <v>46</v>
      </c>
      <c r="B23" s="23">
        <v>29.6</v>
      </c>
      <c r="C23" s="24">
        <v>29.6</v>
      </c>
      <c r="D23" s="24">
        <v>38</v>
      </c>
      <c r="E23" s="24">
        <v>38</v>
      </c>
      <c r="F23" s="24">
        <v>37</v>
      </c>
      <c r="G23" s="24">
        <v>37</v>
      </c>
      <c r="H23" s="24">
        <v>26.9</v>
      </c>
      <c r="I23" s="24">
        <v>26.9</v>
      </c>
      <c r="J23" s="24">
        <v>35.9</v>
      </c>
      <c r="K23" s="25">
        <v>31.6</v>
      </c>
      <c r="L23" s="23">
        <v>29.6</v>
      </c>
      <c r="M23" s="25">
        <v>36.6</v>
      </c>
      <c r="N23" s="75">
        <v>35.937853680555556</v>
      </c>
      <c r="O23" s="24">
        <v>47.510718571566358</v>
      </c>
      <c r="P23" s="24">
        <v>27.765248572530862</v>
      </c>
      <c r="Q23" s="24">
        <v>26.920662654320989</v>
      </c>
      <c r="R23" s="24">
        <v>42.670543725887349</v>
      </c>
      <c r="S23" s="24">
        <v>34.548437008101857</v>
      </c>
      <c r="T23" s="24">
        <v>29.958286086998456</v>
      </c>
      <c r="U23" s="24">
        <v>30.678785493827156</v>
      </c>
      <c r="V23" s="150">
        <v>27.578935416666667</v>
      </c>
      <c r="W23" s="26">
        <f t="shared" si="0"/>
        <v>700.26947121045532</v>
      </c>
      <c r="Y23" s="2"/>
      <c r="Z23" s="20"/>
    </row>
    <row r="24" spans="1:30" ht="39.950000000000003" customHeight="1" x14ac:dyDescent="0.25">
      <c r="A24" s="87" t="s">
        <v>34</v>
      </c>
      <c r="B24" s="23">
        <v>29.6</v>
      </c>
      <c r="C24" s="24">
        <v>29.6</v>
      </c>
      <c r="D24" s="24">
        <v>38</v>
      </c>
      <c r="E24" s="24">
        <v>38</v>
      </c>
      <c r="F24" s="24">
        <v>37</v>
      </c>
      <c r="G24" s="24">
        <v>37</v>
      </c>
      <c r="H24" s="24">
        <v>26.9</v>
      </c>
      <c r="I24" s="24">
        <v>26.9</v>
      </c>
      <c r="J24" s="24">
        <v>35.9</v>
      </c>
      <c r="K24" s="25">
        <v>31.6</v>
      </c>
      <c r="L24" s="23">
        <v>29.6</v>
      </c>
      <c r="M24" s="25">
        <v>36.6</v>
      </c>
      <c r="N24" s="75">
        <v>35.937853680555556</v>
      </c>
      <c r="O24" s="24">
        <v>47.510718571566358</v>
      </c>
      <c r="P24" s="24">
        <v>27.765248572530862</v>
      </c>
      <c r="Q24" s="24">
        <v>26.920662654320989</v>
      </c>
      <c r="R24" s="24">
        <v>42.670543725887349</v>
      </c>
      <c r="S24" s="24">
        <v>34.548437008101857</v>
      </c>
      <c r="T24" s="24">
        <v>29.958286086998456</v>
      </c>
      <c r="U24" s="24">
        <v>30.678785493827156</v>
      </c>
      <c r="V24" s="150">
        <v>27.578935416666667</v>
      </c>
      <c r="W24" s="26">
        <f t="shared" si="0"/>
        <v>700.26947121045532</v>
      </c>
      <c r="Y24" s="2"/>
    </row>
    <row r="25" spans="1:30" ht="41.45" customHeight="1" x14ac:dyDescent="0.25">
      <c r="A25" s="88" t="s">
        <v>10</v>
      </c>
      <c r="B25" s="27">
        <f t="shared" ref="B25:C25" si="1">SUM(B18:B24)</f>
        <v>152.11015</v>
      </c>
      <c r="C25" s="28">
        <f t="shared" si="1"/>
        <v>170.57873749999999</v>
      </c>
      <c r="D25" s="28">
        <f>SUM(D18:D24)</f>
        <v>178.89584687500002</v>
      </c>
      <c r="E25" s="28">
        <f t="shared" ref="E25:G25" si="2">SUM(E18:E24)</f>
        <v>177.91755312500001</v>
      </c>
      <c r="F25" s="28">
        <f t="shared" si="2"/>
        <v>170.94941875000001</v>
      </c>
      <c r="G25" s="28">
        <f t="shared" si="2"/>
        <v>171.37563125</v>
      </c>
      <c r="H25" s="28">
        <f>SUM(H18:H24)</f>
        <v>136.79302812500001</v>
      </c>
      <c r="I25" s="28">
        <f t="shared" ref="I25" si="3">SUM(I18:I24)</f>
        <v>135.77710937500001</v>
      </c>
      <c r="J25" s="28">
        <f>SUM(J18:J24)</f>
        <v>211.46593437500002</v>
      </c>
      <c r="K25" s="29">
        <f>SUM(K18:K24)</f>
        <v>146.28685625</v>
      </c>
      <c r="L25" s="27">
        <f t="shared" ref="L25" si="4">SUM(L18:L24)</f>
        <v>141.72474374999999</v>
      </c>
      <c r="M25" s="29">
        <f>SUM(M18:M24)</f>
        <v>191.49986249999998</v>
      </c>
      <c r="N25" s="77">
        <f t="shared" ref="N25:P25" si="5">SUM(N18:N24)</f>
        <v>181.29299999999998</v>
      </c>
      <c r="O25" s="28">
        <f t="shared" si="5"/>
        <v>238.70000000000005</v>
      </c>
      <c r="P25" s="28">
        <f t="shared" si="5"/>
        <v>138.6</v>
      </c>
      <c r="Q25" s="28">
        <f>SUM(Q18:Q24)</f>
        <v>135.149</v>
      </c>
      <c r="R25" s="28">
        <f t="shared" ref="R25:V25" si="6">SUM(R18:R24)</f>
        <v>213.70999999999998</v>
      </c>
      <c r="S25" s="28">
        <f t="shared" si="6"/>
        <v>172.47300000000001</v>
      </c>
      <c r="T25" s="28">
        <f t="shared" si="6"/>
        <v>149.94</v>
      </c>
      <c r="U25" s="28">
        <f t="shared" si="6"/>
        <v>153.67449999999997</v>
      </c>
      <c r="V25" s="151">
        <f t="shared" si="6"/>
        <v>138.334</v>
      </c>
      <c r="W25" s="26">
        <f t="shared" si="0"/>
        <v>3507.2483718749995</v>
      </c>
    </row>
    <row r="26" spans="1:30" s="2" customFormat="1" ht="36.75" customHeight="1" x14ac:dyDescent="0.25">
      <c r="A26" s="89" t="s">
        <v>12</v>
      </c>
      <c r="B26" s="30">
        <v>45</v>
      </c>
      <c r="C26" s="31">
        <v>45</v>
      </c>
      <c r="D26" s="31">
        <v>44.5</v>
      </c>
      <c r="E26" s="31">
        <v>43.5</v>
      </c>
      <c r="F26" s="31">
        <v>42.5</v>
      </c>
      <c r="G26" s="31">
        <v>43</v>
      </c>
      <c r="H26" s="31">
        <v>43</v>
      </c>
      <c r="I26" s="31">
        <v>42.5</v>
      </c>
      <c r="J26" s="31">
        <v>42</v>
      </c>
      <c r="K26" s="32">
        <v>40</v>
      </c>
      <c r="L26" s="30">
        <v>41.5</v>
      </c>
      <c r="M26" s="32">
        <v>41</v>
      </c>
      <c r="N26" s="78">
        <v>44.5</v>
      </c>
      <c r="O26" s="31">
        <v>44</v>
      </c>
      <c r="P26" s="31">
        <v>44</v>
      </c>
      <c r="Q26" s="31">
        <v>43</v>
      </c>
      <c r="R26" s="31">
        <v>43</v>
      </c>
      <c r="S26" s="31">
        <v>43</v>
      </c>
      <c r="T26" s="31">
        <v>42.5</v>
      </c>
      <c r="U26" s="31">
        <v>41.5</v>
      </c>
      <c r="V26" s="152">
        <v>41</v>
      </c>
      <c r="W26" s="33">
        <f>+((W25/W27)/7)*1000</f>
        <v>42.885858229601006</v>
      </c>
    </row>
    <row r="27" spans="1:30" s="2" customFormat="1" ht="33" customHeight="1" x14ac:dyDescent="0.25">
      <c r="A27" s="90" t="s">
        <v>13</v>
      </c>
      <c r="B27" s="34">
        <v>495</v>
      </c>
      <c r="C27" s="35">
        <v>495</v>
      </c>
      <c r="D27" s="35">
        <v>634</v>
      </c>
      <c r="E27" s="35">
        <v>634</v>
      </c>
      <c r="F27" s="35">
        <v>620</v>
      </c>
      <c r="G27" s="35">
        <v>619</v>
      </c>
      <c r="H27" s="35">
        <v>449</v>
      </c>
      <c r="I27" s="35">
        <v>449</v>
      </c>
      <c r="J27" s="35">
        <v>599</v>
      </c>
      <c r="K27" s="36">
        <v>530</v>
      </c>
      <c r="L27" s="34">
        <v>494</v>
      </c>
      <c r="M27" s="36">
        <v>611</v>
      </c>
      <c r="N27" s="79">
        <v>582</v>
      </c>
      <c r="O27" s="35">
        <v>775</v>
      </c>
      <c r="P27" s="35">
        <v>450</v>
      </c>
      <c r="Q27" s="35">
        <v>449</v>
      </c>
      <c r="R27" s="35">
        <v>710</v>
      </c>
      <c r="S27" s="35">
        <v>573</v>
      </c>
      <c r="T27" s="35">
        <v>504</v>
      </c>
      <c r="U27" s="35">
        <v>529</v>
      </c>
      <c r="V27" s="153">
        <v>482</v>
      </c>
      <c r="W27" s="37">
        <f>SUM(B27:V27)</f>
        <v>11683</v>
      </c>
      <c r="X27" s="2">
        <f>((W25*1000)/W27)/7</f>
        <v>42.885858229601006</v>
      </c>
    </row>
    <row r="28" spans="1:30" s="2" customFormat="1" ht="33" customHeight="1" x14ac:dyDescent="0.25">
      <c r="A28" s="91" t="s">
        <v>14</v>
      </c>
      <c r="B28" s="38">
        <f t="shared" ref="B28:V28" si="7">((B27*B26)*7/1000-B19)/4</f>
        <v>30.950366666666667</v>
      </c>
      <c r="C28" s="80">
        <f t="shared" si="7"/>
        <v>28.679170833333337</v>
      </c>
      <c r="D28" s="80">
        <f t="shared" si="7"/>
        <v>41.265092708333341</v>
      </c>
      <c r="E28" s="80">
        <f t="shared" si="7"/>
        <v>40.228523958333334</v>
      </c>
      <c r="F28" s="80">
        <f t="shared" si="7"/>
        <v>38.52519375</v>
      </c>
      <c r="G28" s="80">
        <f t="shared" si="7"/>
        <v>38.99620625</v>
      </c>
      <c r="H28" s="80">
        <f t="shared" si="7"/>
        <v>26.803490625000002</v>
      </c>
      <c r="I28" s="80">
        <f t="shared" si="7"/>
        <v>26.538671874999995</v>
      </c>
      <c r="J28" s="80">
        <f t="shared" si="7"/>
        <v>31.120355208333329</v>
      </c>
      <c r="K28" s="154">
        <f t="shared" si="7"/>
        <v>30.647714583333332</v>
      </c>
      <c r="L28" s="38">
        <f t="shared" si="7"/>
        <v>29.298377083333335</v>
      </c>
      <c r="M28" s="154">
        <f t="shared" si="7"/>
        <v>33.63462916666667</v>
      </c>
      <c r="N28" s="80">
        <f t="shared" si="7"/>
        <v>35.937853680555556</v>
      </c>
      <c r="O28" s="80">
        <f t="shared" si="7"/>
        <v>47.510718571566358</v>
      </c>
      <c r="P28" s="80">
        <f t="shared" si="7"/>
        <v>27.765248572530862</v>
      </c>
      <c r="Q28" s="80">
        <f t="shared" si="7"/>
        <v>26.920662654320989</v>
      </c>
      <c r="R28" s="80">
        <f t="shared" si="7"/>
        <v>42.670543725887349</v>
      </c>
      <c r="S28" s="80">
        <f t="shared" si="7"/>
        <v>34.548437008101857</v>
      </c>
      <c r="T28" s="80">
        <f t="shared" si="7"/>
        <v>29.958286086998456</v>
      </c>
      <c r="U28" s="80">
        <f t="shared" si="7"/>
        <v>30.678785493827156</v>
      </c>
      <c r="V28" s="80">
        <f t="shared" si="7"/>
        <v>27.578935416666667</v>
      </c>
      <c r="W28" s="41"/>
    </row>
    <row r="29" spans="1:30" ht="33.75" customHeight="1" x14ac:dyDescent="0.25">
      <c r="A29" s="92" t="s">
        <v>15</v>
      </c>
      <c r="B29" s="42">
        <f t="shared" ref="B29:C29" si="8">((B27*B26)*7)/1000</f>
        <v>155.92500000000001</v>
      </c>
      <c r="C29" s="43">
        <f t="shared" si="8"/>
        <v>155.92500000000001</v>
      </c>
      <c r="D29" s="43">
        <f>((D27*D26)*7)/1000</f>
        <v>197.49100000000001</v>
      </c>
      <c r="E29" s="43">
        <f>((E27*E26)*7)/1000</f>
        <v>193.053</v>
      </c>
      <c r="F29" s="43">
        <f t="shared" ref="F29:V29" si="9">((F27*F26)*7)/1000</f>
        <v>184.45</v>
      </c>
      <c r="G29" s="43">
        <f t="shared" si="9"/>
        <v>186.31899999999999</v>
      </c>
      <c r="H29" s="43">
        <f t="shared" si="9"/>
        <v>135.149</v>
      </c>
      <c r="I29" s="43">
        <f t="shared" si="9"/>
        <v>133.57749999999999</v>
      </c>
      <c r="J29" s="43">
        <f t="shared" si="9"/>
        <v>176.10599999999999</v>
      </c>
      <c r="K29" s="83">
        <f t="shared" si="9"/>
        <v>148.4</v>
      </c>
      <c r="L29" s="42">
        <f t="shared" si="9"/>
        <v>143.50700000000001</v>
      </c>
      <c r="M29" s="83">
        <f t="shared" si="9"/>
        <v>175.357</v>
      </c>
      <c r="N29" s="81">
        <f t="shared" si="9"/>
        <v>181.29300000000001</v>
      </c>
      <c r="O29" s="43">
        <f t="shared" si="9"/>
        <v>238.7</v>
      </c>
      <c r="P29" s="43">
        <f t="shared" si="9"/>
        <v>138.6</v>
      </c>
      <c r="Q29" s="44">
        <f t="shared" si="9"/>
        <v>135.149</v>
      </c>
      <c r="R29" s="44">
        <f t="shared" si="9"/>
        <v>213.71</v>
      </c>
      <c r="S29" s="44">
        <f t="shared" si="9"/>
        <v>172.47300000000001</v>
      </c>
      <c r="T29" s="44">
        <f t="shared" si="9"/>
        <v>149.94</v>
      </c>
      <c r="U29" s="44">
        <f t="shared" si="9"/>
        <v>153.67449999999999</v>
      </c>
      <c r="V29" s="155">
        <f t="shared" si="9"/>
        <v>138.334</v>
      </c>
      <c r="W29" s="46"/>
    </row>
    <row r="30" spans="1:30" ht="33.75" customHeight="1" thickBot="1" x14ac:dyDescent="0.3">
      <c r="A30" s="93" t="s">
        <v>16</v>
      </c>
      <c r="B30" s="47">
        <f t="shared" ref="B30:C30" si="10">+(B25/B27)/7*1000</f>
        <v>43.899033189033197</v>
      </c>
      <c r="C30" s="48">
        <f t="shared" si="10"/>
        <v>49.229072871572868</v>
      </c>
      <c r="D30" s="48">
        <f>+(D25/D27)/7*1000</f>
        <v>40.310015068724653</v>
      </c>
      <c r="E30" s="48">
        <f t="shared" ref="E30:G30" si="11">+(E25/E27)/7*1000</f>
        <v>40.089579343172602</v>
      </c>
      <c r="F30" s="48">
        <f t="shared" si="11"/>
        <v>39.389266993087553</v>
      </c>
      <c r="G30" s="48">
        <f t="shared" si="11"/>
        <v>39.551265001153936</v>
      </c>
      <c r="H30" s="48">
        <f>+(H25/H27)/7*1000</f>
        <v>43.523076081769013</v>
      </c>
      <c r="I30" s="48">
        <f t="shared" ref="I30" si="12">+(I25/I27)/7*1000</f>
        <v>43.199843899140951</v>
      </c>
      <c r="J30" s="48">
        <f>+(J25/J27)/7*1000</f>
        <v>50.433087139279756</v>
      </c>
      <c r="K30" s="49">
        <f>+(K25/K27)/7*1000</f>
        <v>39.430419474393531</v>
      </c>
      <c r="L30" s="47">
        <f t="shared" ref="L30" si="13">+(L25/L27)/7*1000</f>
        <v>40.98459911798728</v>
      </c>
      <c r="M30" s="49">
        <f>+(M25/M27)/7*1000</f>
        <v>44.774342412906236</v>
      </c>
      <c r="N30" s="82">
        <f t="shared" ref="N30:V30" si="14">+(N25/N27)/7*1000</f>
        <v>44.499999999999993</v>
      </c>
      <c r="O30" s="48">
        <f t="shared" si="14"/>
        <v>44.000000000000007</v>
      </c>
      <c r="P30" s="48">
        <f t="shared" si="14"/>
        <v>44</v>
      </c>
      <c r="Q30" s="48">
        <f t="shared" si="14"/>
        <v>43</v>
      </c>
      <c r="R30" s="48">
        <f t="shared" si="14"/>
        <v>43</v>
      </c>
      <c r="S30" s="48">
        <f t="shared" si="14"/>
        <v>43</v>
      </c>
      <c r="T30" s="48">
        <f t="shared" si="14"/>
        <v>42.499999999999993</v>
      </c>
      <c r="U30" s="48">
        <f t="shared" si="14"/>
        <v>41.499999999999986</v>
      </c>
      <c r="V30" s="156">
        <f t="shared" si="14"/>
        <v>41</v>
      </c>
      <c r="W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53"/>
      <c r="C35" s="53"/>
      <c r="D35" s="53"/>
      <c r="E35" s="53"/>
      <c r="F35" s="53"/>
      <c r="G35" s="53"/>
      <c r="H35" s="53"/>
      <c r="I35" s="133"/>
      <c r="J35" s="13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x14ac:dyDescent="0.25">
      <c r="A36" s="84" t="s">
        <v>17</v>
      </c>
      <c r="B36" s="636" t="s">
        <v>8</v>
      </c>
      <c r="C36" s="622"/>
      <c r="D36" s="622"/>
      <c r="E36" s="622"/>
      <c r="F36" s="622"/>
      <c r="G36" s="622"/>
      <c r="H36" s="623"/>
      <c r="I36" s="95"/>
      <c r="J36" s="134"/>
      <c r="K36" s="135"/>
      <c r="L36" s="112" t="s">
        <v>19</v>
      </c>
      <c r="M36" s="622" t="s">
        <v>8</v>
      </c>
      <c r="N36" s="622"/>
      <c r="O36" s="622"/>
      <c r="P36" s="622"/>
      <c r="Q36" s="623"/>
      <c r="R36" s="105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94"/>
      <c r="C37" s="15"/>
      <c r="D37" s="15"/>
      <c r="E37" s="15"/>
      <c r="F37" s="15"/>
      <c r="G37" s="15"/>
      <c r="H37" s="15"/>
      <c r="I37" s="96" t="s">
        <v>10</v>
      </c>
      <c r="J37" s="136"/>
      <c r="K37" s="136"/>
      <c r="L37" s="103"/>
      <c r="M37" s="94"/>
      <c r="N37" s="15"/>
      <c r="O37" s="15"/>
      <c r="P37" s="15"/>
      <c r="Q37" s="15"/>
      <c r="R37" s="96" t="s">
        <v>10</v>
      </c>
      <c r="S37" s="58"/>
      <c r="T37" s="58"/>
      <c r="U37" s="3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74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6</v>
      </c>
      <c r="I38" s="96"/>
      <c r="J38" s="133"/>
      <c r="K38" s="137"/>
      <c r="L38" s="104" t="s">
        <v>11</v>
      </c>
      <c r="M38" s="94">
        <v>1</v>
      </c>
      <c r="N38" s="57">
        <v>2</v>
      </c>
      <c r="O38" s="57">
        <v>3</v>
      </c>
      <c r="P38" s="57">
        <v>4</v>
      </c>
      <c r="Q38" s="57">
        <v>5</v>
      </c>
      <c r="R38" s="96"/>
      <c r="S38" s="58"/>
      <c r="T38" s="58"/>
      <c r="U38" s="59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75"/>
      <c r="C39" s="75"/>
      <c r="D39" s="75"/>
      <c r="E39" s="75"/>
      <c r="F39" s="75"/>
      <c r="G39" s="75"/>
      <c r="H39" s="75"/>
      <c r="I39" s="97">
        <f t="shared" ref="I39:I46" si="15">SUM(B39:H39)</f>
        <v>0</v>
      </c>
      <c r="J39" s="138"/>
      <c r="K39" s="137"/>
      <c r="L39" s="87" t="s">
        <v>35</v>
      </c>
      <c r="M39" s="75"/>
      <c r="N39" s="75"/>
      <c r="O39" s="75"/>
      <c r="P39" s="75"/>
      <c r="Q39" s="75"/>
      <c r="R39" s="97">
        <f t="shared" ref="R39:R46" si="16">SUM(M39:Q39)</f>
        <v>0</v>
      </c>
      <c r="S39" s="2"/>
      <c r="T39" s="60"/>
      <c r="U39" s="59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75">
        <v>14.804250000000001</v>
      </c>
      <c r="C40" s="75">
        <v>21.982250000000001</v>
      </c>
      <c r="D40" s="75">
        <v>48.637150000000005</v>
      </c>
      <c r="E40" s="75">
        <v>43.509025000000001</v>
      </c>
      <c r="F40" s="75">
        <v>43.252749999999999</v>
      </c>
      <c r="G40" s="75">
        <v>44.938149999999993</v>
      </c>
      <c r="H40" s="75">
        <v>28.273174999999998</v>
      </c>
      <c r="I40" s="97">
        <f t="shared" si="15"/>
        <v>245.39675000000003</v>
      </c>
      <c r="J40" s="133"/>
      <c r="K40" s="137"/>
      <c r="L40" s="88" t="s">
        <v>36</v>
      </c>
      <c r="M40" s="75">
        <v>17.419</v>
      </c>
      <c r="N40" s="75">
        <v>21.771000000000001</v>
      </c>
      <c r="O40" s="75">
        <v>10.565250000000001</v>
      </c>
      <c r="P40" s="75"/>
      <c r="Q40" s="75"/>
      <c r="R40" s="97">
        <f t="shared" si="16"/>
        <v>49.755249999999997</v>
      </c>
      <c r="S40" s="2"/>
      <c r="T40" s="60"/>
      <c r="U40" s="59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75">
        <v>15.044937499999998</v>
      </c>
      <c r="C41" s="75">
        <v>22.350437499999998</v>
      </c>
      <c r="D41" s="75">
        <v>49.703212499999992</v>
      </c>
      <c r="E41" s="75">
        <v>44.302868749999995</v>
      </c>
      <c r="F41" s="75">
        <v>44.206812500000005</v>
      </c>
      <c r="G41" s="75">
        <v>46.221462500000001</v>
      </c>
      <c r="H41" s="75">
        <v>29.121706249999999</v>
      </c>
      <c r="I41" s="97">
        <f t="shared" si="15"/>
        <v>250.95143749999997</v>
      </c>
      <c r="J41" s="133"/>
      <c r="K41" s="137"/>
      <c r="L41" s="87" t="s">
        <v>37</v>
      </c>
      <c r="M41" s="75">
        <v>17</v>
      </c>
      <c r="N41" s="75">
        <v>21.2</v>
      </c>
      <c r="O41" s="75">
        <v>10.4</v>
      </c>
      <c r="P41" s="75"/>
      <c r="Q41" s="75"/>
      <c r="R41" s="97">
        <f t="shared" si="16"/>
        <v>48.6</v>
      </c>
      <c r="S41" s="2"/>
      <c r="T41" s="60"/>
      <c r="U41" s="59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75"/>
      <c r="C42" s="75"/>
      <c r="D42" s="75"/>
      <c r="E42" s="75"/>
      <c r="F42" s="75"/>
      <c r="G42" s="75"/>
      <c r="H42" s="75"/>
      <c r="I42" s="97">
        <f t="shared" si="15"/>
        <v>0</v>
      </c>
      <c r="J42" s="133"/>
      <c r="K42" s="137"/>
      <c r="L42" s="87" t="s">
        <v>38</v>
      </c>
      <c r="M42" s="75"/>
      <c r="N42" s="75"/>
      <c r="O42" s="75"/>
      <c r="P42" s="75"/>
      <c r="Q42" s="75"/>
      <c r="R42" s="97">
        <f t="shared" si="16"/>
        <v>0</v>
      </c>
      <c r="S42" s="2"/>
      <c r="T42" s="60"/>
      <c r="U42" s="59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75">
        <v>15.044937499999998</v>
      </c>
      <c r="C43" s="75">
        <v>22.350437499999998</v>
      </c>
      <c r="D43" s="75">
        <v>49.703212499999992</v>
      </c>
      <c r="E43" s="75">
        <v>44.302868749999995</v>
      </c>
      <c r="F43" s="75">
        <v>44.206812500000005</v>
      </c>
      <c r="G43" s="75">
        <v>46.221462500000001</v>
      </c>
      <c r="H43" s="75">
        <v>29.121706249999999</v>
      </c>
      <c r="I43" s="97">
        <f t="shared" si="15"/>
        <v>250.95143749999997</v>
      </c>
      <c r="J43" s="133"/>
      <c r="K43" s="137"/>
      <c r="L43" s="88" t="s">
        <v>33</v>
      </c>
      <c r="M43" s="75">
        <v>17</v>
      </c>
      <c r="N43" s="75">
        <v>21.2</v>
      </c>
      <c r="O43" s="75">
        <v>10.4</v>
      </c>
      <c r="P43" s="75"/>
      <c r="Q43" s="75"/>
      <c r="R43" s="97">
        <f t="shared" si="16"/>
        <v>48.6</v>
      </c>
      <c r="S43" s="2"/>
      <c r="T43" s="60"/>
      <c r="U43" s="59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75">
        <v>15.044937499999998</v>
      </c>
      <c r="C44" s="75">
        <v>22.350437499999998</v>
      </c>
      <c r="D44" s="75">
        <v>49.703212499999992</v>
      </c>
      <c r="E44" s="75">
        <v>44.302868749999995</v>
      </c>
      <c r="F44" s="75">
        <v>44.206812500000005</v>
      </c>
      <c r="G44" s="75">
        <v>46.221462500000001</v>
      </c>
      <c r="H44" s="75">
        <v>29.121706249999999</v>
      </c>
      <c r="I44" s="97">
        <f t="shared" si="15"/>
        <v>250.95143749999997</v>
      </c>
      <c r="J44" s="133"/>
      <c r="K44" s="137"/>
      <c r="L44" s="87" t="s">
        <v>46</v>
      </c>
      <c r="M44" s="75">
        <v>17</v>
      </c>
      <c r="N44" s="75">
        <v>21.2</v>
      </c>
      <c r="O44" s="75">
        <v>10.4</v>
      </c>
      <c r="P44" s="75"/>
      <c r="Q44" s="75"/>
      <c r="R44" s="97">
        <f t="shared" si="16"/>
        <v>48.6</v>
      </c>
      <c r="S44" s="2"/>
      <c r="T44" s="60"/>
      <c r="U44" s="59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75">
        <v>15.044937499999998</v>
      </c>
      <c r="C45" s="75">
        <v>22.350437499999998</v>
      </c>
      <c r="D45" s="75">
        <v>49.703212499999992</v>
      </c>
      <c r="E45" s="75">
        <v>44.302868749999995</v>
      </c>
      <c r="F45" s="75">
        <v>44.206812500000005</v>
      </c>
      <c r="G45" s="75">
        <v>46.221462500000001</v>
      </c>
      <c r="H45" s="75">
        <v>29.121706249999999</v>
      </c>
      <c r="I45" s="97">
        <f t="shared" si="15"/>
        <v>250.95143749999997</v>
      </c>
      <c r="J45" s="133"/>
      <c r="K45" s="137"/>
      <c r="L45" s="87" t="s">
        <v>34</v>
      </c>
      <c r="M45" s="75">
        <v>17</v>
      </c>
      <c r="N45" s="75">
        <v>21.2</v>
      </c>
      <c r="O45" s="75">
        <v>10.4</v>
      </c>
      <c r="P45" s="75"/>
      <c r="Q45" s="75"/>
      <c r="R45" s="97">
        <f t="shared" si="16"/>
        <v>48.6</v>
      </c>
      <c r="S45" s="2"/>
      <c r="T45" s="60"/>
      <c r="U45" s="59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77">
        <f t="shared" ref="B46:H46" si="17">SUM(B39:B45)</f>
        <v>74.983999999999995</v>
      </c>
      <c r="C46" s="28">
        <f t="shared" si="17"/>
        <v>111.38399999999999</v>
      </c>
      <c r="D46" s="28">
        <f t="shared" si="17"/>
        <v>247.45</v>
      </c>
      <c r="E46" s="28">
        <f t="shared" si="17"/>
        <v>220.72049999999996</v>
      </c>
      <c r="F46" s="28">
        <f t="shared" si="17"/>
        <v>220.08000000000004</v>
      </c>
      <c r="G46" s="28">
        <f t="shared" si="17"/>
        <v>229.82400000000001</v>
      </c>
      <c r="H46" s="28">
        <f t="shared" si="17"/>
        <v>144.76</v>
      </c>
      <c r="I46" s="97">
        <f t="shared" si="15"/>
        <v>1249.2024999999999</v>
      </c>
      <c r="J46" s="60"/>
      <c r="L46" s="73" t="s">
        <v>10</v>
      </c>
      <c r="M46" s="77">
        <f>SUM(M39:M45)</f>
        <v>85.418999999999997</v>
      </c>
      <c r="N46" s="28">
        <f>SUM(N39:N45)</f>
        <v>106.57100000000001</v>
      </c>
      <c r="O46" s="28">
        <f>SUM(O39:O45)</f>
        <v>52.16525</v>
      </c>
      <c r="P46" s="28">
        <f>SUM(P39:P45)</f>
        <v>0</v>
      </c>
      <c r="Q46" s="28">
        <f>SUM(Q39:Q45)</f>
        <v>0</v>
      </c>
      <c r="R46" s="97">
        <f t="shared" si="16"/>
        <v>244.15525000000002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78">
        <v>52</v>
      </c>
      <c r="C47" s="31">
        <v>51</v>
      </c>
      <c r="D47" s="31">
        <v>50</v>
      </c>
      <c r="E47" s="31">
        <v>49.5</v>
      </c>
      <c r="F47" s="31">
        <v>48</v>
      </c>
      <c r="G47" s="31">
        <v>48</v>
      </c>
      <c r="H47" s="31">
        <v>47</v>
      </c>
      <c r="I47" s="98">
        <f>+((I46/I48)/7)*1000</f>
        <v>49.013320516341665</v>
      </c>
      <c r="J47" s="60"/>
      <c r="L47" s="129" t="s">
        <v>12</v>
      </c>
      <c r="M47" s="78">
        <v>62</v>
      </c>
      <c r="N47" s="31">
        <v>62</v>
      </c>
      <c r="O47" s="31">
        <v>62</v>
      </c>
      <c r="P47" s="31"/>
      <c r="Q47" s="31"/>
      <c r="R47" s="98">
        <f>+((R46/R48)/7)*1000</f>
        <v>61.952613549860445</v>
      </c>
      <c r="S47" s="61"/>
      <c r="T47" s="61"/>
    </row>
    <row r="48" spans="1:30" ht="33.75" customHeight="1" x14ac:dyDescent="0.25">
      <c r="A48" s="90" t="s">
        <v>13</v>
      </c>
      <c r="B48" s="79">
        <v>206</v>
      </c>
      <c r="C48" s="35">
        <v>312</v>
      </c>
      <c r="D48" s="35">
        <v>707</v>
      </c>
      <c r="E48" s="35">
        <v>637</v>
      </c>
      <c r="F48" s="35">
        <v>655</v>
      </c>
      <c r="G48" s="35">
        <v>684</v>
      </c>
      <c r="H48" s="35">
        <v>440</v>
      </c>
      <c r="I48" s="99">
        <f>SUM(B48:H48)</f>
        <v>3641</v>
      </c>
      <c r="J48" s="60"/>
      <c r="K48" s="62"/>
      <c r="L48" s="90" t="s">
        <v>13</v>
      </c>
      <c r="M48" s="102">
        <v>197</v>
      </c>
      <c r="N48" s="102">
        <v>246</v>
      </c>
      <c r="O48" s="102">
        <v>120</v>
      </c>
      <c r="P48" s="102"/>
      <c r="Q48" s="102"/>
      <c r="R48" s="106">
        <f>SUM(M48:Q48)</f>
        <v>563</v>
      </c>
      <c r="S48" s="63"/>
      <c r="T48" s="63"/>
    </row>
    <row r="49" spans="1:31" ht="33.75" customHeight="1" x14ac:dyDescent="0.25">
      <c r="A49" s="91" t="s">
        <v>14</v>
      </c>
      <c r="B49" s="80">
        <f t="shared" ref="B49:H49" si="18">((B48*B47)*7/1000-B40)/4</f>
        <v>15.044937499999998</v>
      </c>
      <c r="C49" s="80">
        <f t="shared" si="18"/>
        <v>22.350437499999998</v>
      </c>
      <c r="D49" s="80">
        <f t="shared" si="18"/>
        <v>49.703212499999992</v>
      </c>
      <c r="E49" s="80">
        <f t="shared" si="18"/>
        <v>44.302868749999995</v>
      </c>
      <c r="F49" s="80">
        <f t="shared" si="18"/>
        <v>44.206812500000005</v>
      </c>
      <c r="G49" s="80">
        <f t="shared" si="18"/>
        <v>46.221462500000001</v>
      </c>
      <c r="H49" s="80">
        <f t="shared" si="18"/>
        <v>29.121706249999999</v>
      </c>
      <c r="I49" s="100">
        <f>((I46*1000)/I48)/7</f>
        <v>49.013320516341658</v>
      </c>
      <c r="J49" s="60"/>
      <c r="L49" s="91" t="s">
        <v>14</v>
      </c>
      <c r="M49" s="80">
        <f>((M48*M47)*7/1000-M40)/4</f>
        <v>17.019750000000002</v>
      </c>
      <c r="N49" s="39">
        <f t="shared" ref="N49:Q49" si="19">((N48*N47)*7/1000-N40)/4</f>
        <v>21.248249999999999</v>
      </c>
      <c r="O49" s="39">
        <f t="shared" si="19"/>
        <v>10.3786875</v>
      </c>
      <c r="P49" s="39">
        <f t="shared" si="19"/>
        <v>0</v>
      </c>
      <c r="Q49" s="39">
        <f t="shared" si="19"/>
        <v>0</v>
      </c>
      <c r="R49" s="107">
        <f>((R46*1000)/R48)/7</f>
        <v>61.952613549860452</v>
      </c>
      <c r="S49" s="63"/>
      <c r="T49" s="63"/>
    </row>
    <row r="50" spans="1:31" ht="33.75" customHeight="1" x14ac:dyDescent="0.25">
      <c r="A50" s="92" t="s">
        <v>15</v>
      </c>
      <c r="B50" s="81">
        <f t="shared" ref="B50:H50" si="20">((B48*B47)*7)/1000</f>
        <v>74.983999999999995</v>
      </c>
      <c r="C50" s="43">
        <f t="shared" si="20"/>
        <v>111.384</v>
      </c>
      <c r="D50" s="43">
        <f t="shared" si="20"/>
        <v>247.45</v>
      </c>
      <c r="E50" s="43">
        <f t="shared" si="20"/>
        <v>220.72049999999999</v>
      </c>
      <c r="F50" s="43">
        <f t="shared" si="20"/>
        <v>220.08</v>
      </c>
      <c r="G50" s="43">
        <f t="shared" si="20"/>
        <v>229.82400000000001</v>
      </c>
      <c r="H50" s="43">
        <f t="shared" si="20"/>
        <v>144.76</v>
      </c>
      <c r="I50" s="83"/>
      <c r="J50" s="60"/>
      <c r="L50" s="92" t="s">
        <v>15</v>
      </c>
      <c r="M50" s="81">
        <f>((M48*M47)*7)/1000</f>
        <v>85.498000000000005</v>
      </c>
      <c r="N50" s="43">
        <f>((N48*N47)*7)/1000</f>
        <v>106.764</v>
      </c>
      <c r="O50" s="43">
        <f>((O48*O47)*7)/1000</f>
        <v>52.08</v>
      </c>
      <c r="P50" s="43">
        <f>((P48*P47)*7)/1000</f>
        <v>0</v>
      </c>
      <c r="Q50" s="43">
        <f>((Q48*Q47)*7)/1000</f>
        <v>0</v>
      </c>
      <c r="R50" s="108"/>
    </row>
    <row r="51" spans="1:31" ht="33.75" customHeight="1" thickBot="1" x14ac:dyDescent="0.3">
      <c r="A51" s="93" t="s">
        <v>16</v>
      </c>
      <c r="B51" s="82">
        <f t="shared" ref="B51:H51" si="21">+(B46/B48)/7*1000</f>
        <v>52</v>
      </c>
      <c r="C51" s="48">
        <f t="shared" si="21"/>
        <v>50.999999999999993</v>
      </c>
      <c r="D51" s="48">
        <f t="shared" si="21"/>
        <v>49.999999999999993</v>
      </c>
      <c r="E51" s="48">
        <f t="shared" si="21"/>
        <v>49.499999999999986</v>
      </c>
      <c r="F51" s="48">
        <f t="shared" si="21"/>
        <v>48.000000000000007</v>
      </c>
      <c r="G51" s="48">
        <f t="shared" si="21"/>
        <v>48</v>
      </c>
      <c r="H51" s="48">
        <f t="shared" si="21"/>
        <v>46.999999999999993</v>
      </c>
      <c r="I51" s="101"/>
      <c r="J51" s="60"/>
      <c r="K51" s="51"/>
      <c r="L51" s="93" t="s">
        <v>16</v>
      </c>
      <c r="M51" s="82">
        <f>+(M46/M48)/7*1000</f>
        <v>61.942712110224797</v>
      </c>
      <c r="N51" s="48">
        <f>+(N46/N48)/7*1000</f>
        <v>61.887921022067367</v>
      </c>
      <c r="O51" s="48">
        <f>+(O46/O48)/7*1000</f>
        <v>62.101488095238089</v>
      </c>
      <c r="P51" s="48" t="e">
        <f>+(P46/P48)/7*1000</f>
        <v>#DIV/0!</v>
      </c>
      <c r="Q51" s="48" t="e">
        <f>+(Q46/Q48)/7*1000</f>
        <v>#DIV/0!</v>
      </c>
      <c r="R51" s="49"/>
      <c r="S51" s="52"/>
      <c r="T51" s="52"/>
    </row>
    <row r="52" spans="1:31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31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31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/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12" t="s">
        <v>21</v>
      </c>
      <c r="B55" s="636" t="s">
        <v>8</v>
      </c>
      <c r="C55" s="622"/>
      <c r="D55" s="622"/>
      <c r="E55" s="622"/>
      <c r="F55" s="622"/>
      <c r="G55" s="623"/>
      <c r="H55" s="109"/>
      <c r="I55" s="67"/>
      <c r="J55" s="67"/>
      <c r="K55" s="68"/>
      <c r="L55" s="68"/>
      <c r="U55" s="53"/>
      <c r="V55" s="53"/>
      <c r="W55" s="53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5" t="s">
        <v>20</v>
      </c>
      <c r="B56" s="94"/>
      <c r="C56" s="15"/>
      <c r="D56" s="15"/>
      <c r="E56" s="15"/>
      <c r="F56" s="15"/>
      <c r="G56" s="15"/>
      <c r="H56" s="96" t="s">
        <v>10</v>
      </c>
      <c r="J56" s="55"/>
      <c r="K56" s="55"/>
      <c r="L56" s="55"/>
      <c r="M56" s="55"/>
      <c r="N56" s="69"/>
      <c r="O56" s="69"/>
      <c r="P56" s="69"/>
      <c r="Q56" s="55"/>
      <c r="R56" s="55"/>
      <c r="S56" s="70"/>
      <c r="T56" s="70"/>
      <c r="U56" s="70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5" t="s">
        <v>11</v>
      </c>
      <c r="B57" s="94">
        <v>1</v>
      </c>
      <c r="C57" s="57">
        <v>2</v>
      </c>
      <c r="D57" s="57">
        <v>3</v>
      </c>
      <c r="E57" s="57">
        <v>4</v>
      </c>
      <c r="F57" s="57">
        <v>5</v>
      </c>
      <c r="G57" s="57" t="s">
        <v>51</v>
      </c>
      <c r="H57" s="96"/>
      <c r="I57" s="55"/>
      <c r="J57" s="55"/>
      <c r="K57" s="55"/>
      <c r="L57" s="55"/>
      <c r="M57" s="55"/>
      <c r="N57" s="69"/>
      <c r="O57" s="69"/>
      <c r="P57" s="69"/>
      <c r="Q57" s="55"/>
      <c r="R57" s="55"/>
      <c r="S57" s="70"/>
      <c r="T57" s="70"/>
      <c r="U57" s="70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7" t="s">
        <v>35</v>
      </c>
      <c r="B58" s="75"/>
      <c r="C58" s="75"/>
      <c r="D58" s="75"/>
      <c r="E58" s="75"/>
      <c r="F58" s="75"/>
      <c r="G58" s="75"/>
      <c r="H58" s="97">
        <f t="shared" ref="H58:H65" si="22">SUM(B58:G58)</f>
        <v>0</v>
      </c>
      <c r="I58" s="71"/>
      <c r="J58" s="2"/>
      <c r="K58" s="55"/>
      <c r="L58" s="55"/>
      <c r="M58" s="55"/>
      <c r="N58" s="69"/>
      <c r="O58" s="69"/>
      <c r="P58" s="69"/>
      <c r="Q58" s="55"/>
      <c r="R58" s="55"/>
      <c r="S58" s="70"/>
      <c r="T58" s="70"/>
      <c r="U58" s="70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8" t="s">
        <v>36</v>
      </c>
      <c r="B59" s="75">
        <v>24.198</v>
      </c>
      <c r="C59" s="75">
        <v>36.595600000000005</v>
      </c>
      <c r="D59" s="75">
        <v>39.565400000000004</v>
      </c>
      <c r="E59" s="75">
        <v>37.841000000000001</v>
      </c>
      <c r="F59" s="75">
        <v>35.924999999999997</v>
      </c>
      <c r="G59" s="75"/>
      <c r="H59" s="97">
        <f t="shared" si="22"/>
        <v>174.125</v>
      </c>
      <c r="I59" s="71"/>
      <c r="J59" s="2"/>
      <c r="K59" s="55"/>
      <c r="L59" s="55"/>
      <c r="M59" s="55"/>
      <c r="N59" s="69"/>
      <c r="O59" s="69"/>
      <c r="P59" s="69"/>
      <c r="Q59" s="55"/>
      <c r="R59" s="55"/>
      <c r="S59" s="70"/>
      <c r="T59" s="70"/>
      <c r="U59" s="70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7" t="s">
        <v>37</v>
      </c>
      <c r="B60" s="75">
        <v>23.6</v>
      </c>
      <c r="C60" s="75">
        <v>35.6</v>
      </c>
      <c r="D60" s="75">
        <v>38.5</v>
      </c>
      <c r="E60" s="75">
        <v>36.9</v>
      </c>
      <c r="F60" s="75">
        <v>35</v>
      </c>
      <c r="G60" s="75"/>
      <c r="H60" s="97">
        <f t="shared" si="22"/>
        <v>169.6</v>
      </c>
      <c r="I60" s="71"/>
      <c r="J60" s="2"/>
      <c r="K60" s="55"/>
      <c r="L60" s="55"/>
      <c r="M60" s="55"/>
      <c r="N60" s="69"/>
      <c r="O60" s="69"/>
      <c r="P60" s="69"/>
      <c r="Q60" s="55"/>
      <c r="R60" s="55"/>
      <c r="S60" s="70"/>
      <c r="T60" s="70"/>
      <c r="U60" s="70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7" t="s">
        <v>38</v>
      </c>
      <c r="B61" s="75"/>
      <c r="C61" s="75"/>
      <c r="D61" s="75"/>
      <c r="E61" s="75"/>
      <c r="F61" s="75"/>
      <c r="G61" s="75"/>
      <c r="H61" s="97">
        <f t="shared" si="22"/>
        <v>0</v>
      </c>
      <c r="I61" s="71"/>
      <c r="J61" s="2"/>
      <c r="K61" s="55"/>
      <c r="L61" s="55"/>
      <c r="M61" s="55"/>
      <c r="N61" s="69"/>
      <c r="O61" s="69"/>
      <c r="P61" s="69"/>
      <c r="Q61" s="55"/>
      <c r="R61" s="55"/>
      <c r="S61" s="70"/>
      <c r="T61" s="70"/>
      <c r="U61" s="70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8" t="s">
        <v>33</v>
      </c>
      <c r="B62" s="75">
        <v>23.6</v>
      </c>
      <c r="C62" s="75">
        <v>35.6</v>
      </c>
      <c r="D62" s="75">
        <v>38.5</v>
      </c>
      <c r="E62" s="75">
        <v>36.9</v>
      </c>
      <c r="F62" s="75">
        <v>35</v>
      </c>
      <c r="G62" s="75"/>
      <c r="H62" s="97">
        <f t="shared" si="22"/>
        <v>169.6</v>
      </c>
      <c r="I62" s="71"/>
      <c r="J62" s="2"/>
      <c r="K62" s="55"/>
      <c r="L62" s="55"/>
      <c r="M62" s="55"/>
      <c r="N62" s="69"/>
      <c r="O62" s="69"/>
      <c r="P62" s="69"/>
      <c r="Q62" s="55"/>
      <c r="R62" s="55"/>
      <c r="S62" s="70"/>
      <c r="T62" s="70"/>
      <c r="U62" s="70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7" t="s">
        <v>46</v>
      </c>
      <c r="B63" s="75">
        <v>23.6</v>
      </c>
      <c r="C63" s="75">
        <v>35.6</v>
      </c>
      <c r="D63" s="75">
        <v>38.5</v>
      </c>
      <c r="E63" s="75">
        <v>36.9</v>
      </c>
      <c r="F63" s="75">
        <v>35</v>
      </c>
      <c r="G63" s="75"/>
      <c r="H63" s="97">
        <f t="shared" si="22"/>
        <v>169.6</v>
      </c>
      <c r="I63" s="71"/>
      <c r="J63" s="2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3"/>
      <c r="W63" s="3"/>
      <c r="Z63" s="2"/>
      <c r="AA63" s="2"/>
      <c r="AB63" s="2"/>
      <c r="AC63" s="2"/>
    </row>
    <row r="64" spans="1:31" ht="33.75" customHeight="1" x14ac:dyDescent="0.25">
      <c r="A64" s="87" t="s">
        <v>34</v>
      </c>
      <c r="B64" s="75">
        <v>23.6</v>
      </c>
      <c r="C64" s="75">
        <v>35.6</v>
      </c>
      <c r="D64" s="75">
        <v>38.5</v>
      </c>
      <c r="E64" s="75">
        <v>36.9</v>
      </c>
      <c r="F64" s="75">
        <v>35</v>
      </c>
      <c r="G64" s="75"/>
      <c r="H64" s="97">
        <f t="shared" si="22"/>
        <v>169.6</v>
      </c>
      <c r="I64" s="71"/>
      <c r="J64" s="2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3"/>
      <c r="W64" s="3"/>
      <c r="Z64" s="2"/>
      <c r="AA64" s="2"/>
      <c r="AB64" s="2"/>
      <c r="AC64" s="2"/>
    </row>
    <row r="65" spans="1:29" ht="33.75" customHeight="1" x14ac:dyDescent="0.25">
      <c r="A65" s="113" t="s">
        <v>10</v>
      </c>
      <c r="B65" s="77">
        <f>SUM(B58:B64)</f>
        <v>118.59799999999998</v>
      </c>
      <c r="C65" s="28">
        <f>SUM(C58:C64)</f>
        <v>178.9956</v>
      </c>
      <c r="D65" s="28">
        <f>SUM(D58:D64)</f>
        <v>193.56540000000001</v>
      </c>
      <c r="E65" s="28">
        <f>SUM(E58:E64)</f>
        <v>185.441</v>
      </c>
      <c r="F65" s="28">
        <f t="shared" ref="F65:G65" si="23">SUM(F58:F64)</f>
        <v>175.92500000000001</v>
      </c>
      <c r="G65" s="28">
        <f t="shared" si="23"/>
        <v>0</v>
      </c>
      <c r="H65" s="97">
        <f t="shared" si="22"/>
        <v>852.52500000000009</v>
      </c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9" t="s">
        <v>12</v>
      </c>
      <c r="B66" s="78">
        <v>67</v>
      </c>
      <c r="C66" s="31">
        <v>67</v>
      </c>
      <c r="D66" s="31">
        <v>67</v>
      </c>
      <c r="E66" s="31">
        <v>67</v>
      </c>
      <c r="F66" s="31">
        <v>67</v>
      </c>
      <c r="G66" s="31"/>
      <c r="H66" s="98">
        <f>+((H65/H67)/7)*1000</f>
        <v>66.990806223479495</v>
      </c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0" t="s">
        <v>13</v>
      </c>
      <c r="B67" s="102">
        <v>253</v>
      </c>
      <c r="C67" s="102">
        <v>382</v>
      </c>
      <c r="D67" s="102">
        <v>413</v>
      </c>
      <c r="E67" s="102">
        <v>395</v>
      </c>
      <c r="F67" s="102">
        <v>375</v>
      </c>
      <c r="G67" s="102"/>
      <c r="H67" s="106">
        <f>SUM(B67:G67)</f>
        <v>1818</v>
      </c>
      <c r="J67" s="72"/>
      <c r="N67" s="3"/>
      <c r="O67" s="3"/>
      <c r="P67" s="3"/>
      <c r="Q67" s="3"/>
      <c r="R67" s="3"/>
    </row>
    <row r="68" spans="1:29" ht="33.75" customHeight="1" x14ac:dyDescent="0.25">
      <c r="A68" s="91" t="s">
        <v>14</v>
      </c>
      <c r="B68" s="80">
        <f t="shared" ref="B68:G68" si="24">((B67*B66)*7/1000-B59)/4</f>
        <v>23.614750000000001</v>
      </c>
      <c r="C68" s="80">
        <f t="shared" si="24"/>
        <v>35.640599999999992</v>
      </c>
      <c r="D68" s="80">
        <f t="shared" si="24"/>
        <v>38.532899999999998</v>
      </c>
      <c r="E68" s="80">
        <f t="shared" si="24"/>
        <v>36.853499999999997</v>
      </c>
      <c r="F68" s="80">
        <f t="shared" si="24"/>
        <v>34.987499999999997</v>
      </c>
      <c r="G68" s="80">
        <f t="shared" si="24"/>
        <v>0</v>
      </c>
      <c r="H68" s="110">
        <f>((H65*1000)/H67)/7</f>
        <v>66.990806223479495</v>
      </c>
      <c r="N68" s="3"/>
      <c r="O68" s="3"/>
      <c r="P68" s="3"/>
      <c r="Q68" s="3"/>
      <c r="R68" s="3"/>
    </row>
    <row r="69" spans="1:29" ht="33.75" customHeight="1" x14ac:dyDescent="0.25">
      <c r="A69" s="92" t="s">
        <v>15</v>
      </c>
      <c r="B69" s="81">
        <f t="shared" ref="B69:G69" si="25">((B67*B66)*7)/1000</f>
        <v>118.657</v>
      </c>
      <c r="C69" s="43">
        <f t="shared" si="25"/>
        <v>179.15799999999999</v>
      </c>
      <c r="D69" s="43">
        <f t="shared" si="25"/>
        <v>193.697</v>
      </c>
      <c r="E69" s="43">
        <f t="shared" si="25"/>
        <v>185.255</v>
      </c>
      <c r="F69" s="43">
        <f t="shared" si="25"/>
        <v>175.875</v>
      </c>
      <c r="G69" s="43">
        <f t="shared" si="25"/>
        <v>0</v>
      </c>
      <c r="H69" s="83"/>
      <c r="I69" s="51"/>
      <c r="R69" s="3"/>
    </row>
    <row r="70" spans="1:29" ht="33.75" customHeight="1" thickBot="1" x14ac:dyDescent="0.3">
      <c r="A70" s="93" t="s">
        <v>16</v>
      </c>
      <c r="B70" s="82">
        <f t="shared" ref="B70:G70" si="26">+(B65/B67)/7*1000</f>
        <v>66.966685488424616</v>
      </c>
      <c r="C70" s="48">
        <f t="shared" si="26"/>
        <v>66.939267015706804</v>
      </c>
      <c r="D70" s="48">
        <f t="shared" si="26"/>
        <v>66.954479418886194</v>
      </c>
      <c r="E70" s="48">
        <f t="shared" si="26"/>
        <v>67.067269439421352</v>
      </c>
      <c r="F70" s="48">
        <f t="shared" si="26"/>
        <v>67.019047619047612</v>
      </c>
      <c r="G70" s="48" t="e">
        <f t="shared" si="26"/>
        <v>#DIV/0!</v>
      </c>
      <c r="H70" s="111"/>
      <c r="R70" s="3"/>
    </row>
    <row r="71" spans="1:29" ht="33.75" customHeight="1" x14ac:dyDescent="0.25"/>
    <row r="72" spans="1:29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29" ht="33.75" customHeight="1" x14ac:dyDescent="0.25"/>
    <row r="74" spans="1:29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29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29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29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29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29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G55"/>
    <mergeCell ref="A3:C3"/>
    <mergeCell ref="E9:G9"/>
    <mergeCell ref="B15:K15"/>
    <mergeCell ref="L15:M15"/>
    <mergeCell ref="R9:S9"/>
    <mergeCell ref="K11:L11"/>
    <mergeCell ref="N15:V15"/>
    <mergeCell ref="B36:H36"/>
    <mergeCell ref="M36:Q36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5" zoomScale="30" zoomScaleNormal="30" workbookViewId="0">
      <selection activeCell="B49" sqref="B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35.42578125" style="19" bestFit="1" customWidth="1"/>
    <col min="9" max="9" width="28.28515625" style="19" bestFit="1" customWidth="1"/>
    <col min="10" max="12" width="33.42578125" style="19" bestFit="1" customWidth="1"/>
    <col min="13" max="13" width="29.140625" style="19" bestFit="1" customWidth="1"/>
    <col min="14" max="14" width="21.28515625" style="19" customWidth="1"/>
    <col min="15" max="15" width="21.28515625" style="19" bestFit="1" customWidth="1"/>
    <col min="16" max="16" width="22.57031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67">
        <v>2</v>
      </c>
      <c r="F11" s="1"/>
      <c r="G11" s="1"/>
      <c r="H11" s="1"/>
      <c r="I11" s="1"/>
      <c r="J11" s="1"/>
      <c r="K11" s="628" t="s">
        <v>52</v>
      </c>
      <c r="L11" s="628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84" t="s">
        <v>7</v>
      </c>
      <c r="B15" s="630" t="s">
        <v>53</v>
      </c>
      <c r="C15" s="631"/>
      <c r="D15" s="631"/>
      <c r="E15" s="631"/>
      <c r="F15" s="631"/>
      <c r="G15" s="631"/>
      <c r="H15" s="631"/>
      <c r="I15" s="631"/>
      <c r="J15" s="631"/>
      <c r="K15" s="632"/>
      <c r="L15" s="630" t="s">
        <v>54</v>
      </c>
      <c r="M15" s="632"/>
      <c r="N15" s="633" t="s">
        <v>8</v>
      </c>
      <c r="O15" s="634"/>
      <c r="P15" s="634"/>
      <c r="Q15" s="634"/>
      <c r="R15" s="634"/>
      <c r="S15" s="634"/>
      <c r="T15" s="634"/>
      <c r="U15" s="634"/>
      <c r="V15" s="635"/>
      <c r="W15" s="12"/>
    </row>
    <row r="16" spans="1:30" ht="39.950000000000003" customHeight="1" x14ac:dyDescent="0.25">
      <c r="A16" s="85" t="s">
        <v>9</v>
      </c>
      <c r="B16" s="16"/>
      <c r="C16" s="15"/>
      <c r="D16" s="21"/>
      <c r="E16" s="15"/>
      <c r="F16" s="15"/>
      <c r="G16" s="15"/>
      <c r="H16" s="15"/>
      <c r="I16" s="15"/>
      <c r="J16" s="15"/>
      <c r="K16" s="22"/>
      <c r="L16" s="16"/>
      <c r="M16" s="22"/>
      <c r="N16" s="16"/>
      <c r="O16" s="15"/>
      <c r="P16" s="15"/>
      <c r="Q16" s="15"/>
      <c r="R16" s="15"/>
      <c r="S16" s="15"/>
      <c r="T16" s="15"/>
      <c r="U16" s="148"/>
      <c r="V16" s="17"/>
      <c r="W16" s="18" t="s">
        <v>10</v>
      </c>
      <c r="Y16" s="20"/>
      <c r="Z16" s="20"/>
    </row>
    <row r="17" spans="1:30" ht="39.950000000000003" customHeight="1" x14ac:dyDescent="0.25">
      <c r="A17" s="86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14">
        <v>11</v>
      </c>
      <c r="M17" s="22">
        <v>12</v>
      </c>
      <c r="N17" s="14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21">
        <v>7</v>
      </c>
      <c r="U17" s="149">
        <v>8</v>
      </c>
      <c r="V17" s="22">
        <v>9</v>
      </c>
      <c r="W17" s="18"/>
      <c r="Y17" s="2"/>
      <c r="Z17" s="20"/>
    </row>
    <row r="18" spans="1:30" ht="39.950000000000003" customHeight="1" x14ac:dyDescent="0.25">
      <c r="A18" s="87" t="s">
        <v>35</v>
      </c>
      <c r="B18" s="23"/>
      <c r="C18" s="24"/>
      <c r="D18" s="24"/>
      <c r="E18" s="24"/>
      <c r="F18" s="24"/>
      <c r="G18" s="24"/>
      <c r="H18" s="24"/>
      <c r="I18" s="24"/>
      <c r="J18" s="24"/>
      <c r="K18" s="25"/>
      <c r="L18" s="23"/>
      <c r="M18" s="25"/>
      <c r="N18" s="23"/>
      <c r="O18" s="24"/>
      <c r="P18" s="24"/>
      <c r="Q18" s="24"/>
      <c r="R18" s="24"/>
      <c r="S18" s="24"/>
      <c r="T18" s="24"/>
      <c r="U18" s="24"/>
      <c r="V18" s="150"/>
      <c r="W18" s="26">
        <f t="shared" ref="W18:W25" si="0">SUM(B18:V18)</f>
        <v>0</v>
      </c>
      <c r="Y18" s="2"/>
      <c r="Z18" s="20"/>
    </row>
    <row r="19" spans="1:30" ht="39.950000000000003" customHeight="1" x14ac:dyDescent="0.25">
      <c r="A19" s="88" t="s">
        <v>36</v>
      </c>
      <c r="B19" s="23">
        <v>29.6</v>
      </c>
      <c r="C19" s="24">
        <v>29.6</v>
      </c>
      <c r="D19" s="24">
        <v>38</v>
      </c>
      <c r="E19" s="24">
        <v>38</v>
      </c>
      <c r="F19" s="24">
        <v>37</v>
      </c>
      <c r="G19" s="24">
        <v>37</v>
      </c>
      <c r="H19" s="24">
        <v>26.9</v>
      </c>
      <c r="I19" s="24">
        <v>26.9</v>
      </c>
      <c r="J19" s="24">
        <v>35.9</v>
      </c>
      <c r="K19" s="25">
        <v>31.6</v>
      </c>
      <c r="L19" s="23">
        <v>29.6</v>
      </c>
      <c r="M19" s="25">
        <v>36.6</v>
      </c>
      <c r="N19" s="23">
        <v>35.937853680555556</v>
      </c>
      <c r="O19" s="24">
        <v>47.510718571566358</v>
      </c>
      <c r="P19" s="24">
        <v>27.765248572530862</v>
      </c>
      <c r="Q19" s="24">
        <v>26.920662654320989</v>
      </c>
      <c r="R19" s="24">
        <v>42.670543725887349</v>
      </c>
      <c r="S19" s="24">
        <v>34.548437008101857</v>
      </c>
      <c r="T19" s="24">
        <v>29.958286086998456</v>
      </c>
      <c r="U19" s="24">
        <v>30.678785493827156</v>
      </c>
      <c r="V19" s="150">
        <v>27.578935416666667</v>
      </c>
      <c r="W19" s="26">
        <f t="shared" si="0"/>
        <v>700.26947121045532</v>
      </c>
      <c r="Y19" s="2"/>
      <c r="Z19" s="20"/>
    </row>
    <row r="20" spans="1:30" ht="39.75" customHeight="1" x14ac:dyDescent="0.25">
      <c r="A20" s="87" t="s">
        <v>37</v>
      </c>
      <c r="B20" s="23">
        <v>32.880625000000002</v>
      </c>
      <c r="C20" s="24">
        <v>32.880625000000002</v>
      </c>
      <c r="D20" s="24">
        <v>41.536999999999999</v>
      </c>
      <c r="E20" s="24">
        <v>41.375999999999998</v>
      </c>
      <c r="F20" s="24">
        <v>39.575000000000003</v>
      </c>
      <c r="G20" s="24">
        <v>39.496250000000003</v>
      </c>
      <c r="H20" s="24">
        <v>27.847999999999999</v>
      </c>
      <c r="I20" s="24">
        <v>27.771000000000001</v>
      </c>
      <c r="J20" s="24">
        <v>36.09975</v>
      </c>
      <c r="K20" s="25">
        <v>31.055</v>
      </c>
      <c r="L20" s="23">
        <v>32.984749999999998</v>
      </c>
      <c r="M20" s="25">
        <v>40.570125000000004</v>
      </c>
      <c r="N20" s="23">
        <v>38.213036579861111</v>
      </c>
      <c r="O20" s="24">
        <v>50.50982035710841</v>
      </c>
      <c r="P20" s="24">
        <v>29.203187856867284</v>
      </c>
      <c r="Q20" s="24">
        <v>28.628584336419753</v>
      </c>
      <c r="R20" s="24">
        <v>45.244864068528166</v>
      </c>
      <c r="S20" s="24">
        <v>36.486640747974533</v>
      </c>
      <c r="T20" s="24">
        <v>31.759428478250388</v>
      </c>
      <c r="U20" s="24">
        <v>32.524303626543215</v>
      </c>
      <c r="V20" s="150">
        <v>29.797516145833335</v>
      </c>
      <c r="W20" s="26">
        <f t="shared" si="0"/>
        <v>746.44150719738627</v>
      </c>
      <c r="Y20" s="2"/>
      <c r="Z20" s="20"/>
    </row>
    <row r="21" spans="1:30" ht="39.950000000000003" customHeight="1" x14ac:dyDescent="0.25">
      <c r="A21" s="87" t="s">
        <v>38</v>
      </c>
      <c r="B21" s="23"/>
      <c r="C21" s="24"/>
      <c r="D21" s="24"/>
      <c r="E21" s="24"/>
      <c r="F21" s="24"/>
      <c r="G21" s="24"/>
      <c r="H21" s="24"/>
      <c r="I21" s="24"/>
      <c r="J21" s="24"/>
      <c r="K21" s="25"/>
      <c r="L21" s="23"/>
      <c r="M21" s="25"/>
      <c r="N21" s="23"/>
      <c r="O21" s="24"/>
      <c r="P21" s="24"/>
      <c r="Q21" s="24"/>
      <c r="R21" s="24"/>
      <c r="S21" s="24"/>
      <c r="T21" s="24"/>
      <c r="U21" s="24"/>
      <c r="V21" s="150"/>
      <c r="W21" s="26">
        <f t="shared" si="0"/>
        <v>0</v>
      </c>
      <c r="Y21" s="2"/>
      <c r="Z21" s="20"/>
    </row>
    <row r="22" spans="1:30" ht="39.950000000000003" customHeight="1" x14ac:dyDescent="0.25">
      <c r="A22" s="88" t="s">
        <v>33</v>
      </c>
      <c r="B22" s="23">
        <v>32.880625000000002</v>
      </c>
      <c r="C22" s="24">
        <v>32.880625000000002</v>
      </c>
      <c r="D22" s="24">
        <v>41.536999999999999</v>
      </c>
      <c r="E22" s="24">
        <v>41.375999999999998</v>
      </c>
      <c r="F22" s="24">
        <v>39.575000000000003</v>
      </c>
      <c r="G22" s="24">
        <v>39.496250000000003</v>
      </c>
      <c r="H22" s="24">
        <v>27.847999999999999</v>
      </c>
      <c r="I22" s="24">
        <v>27.771000000000001</v>
      </c>
      <c r="J22" s="24">
        <v>36.09975</v>
      </c>
      <c r="K22" s="25">
        <v>31.055</v>
      </c>
      <c r="L22" s="23">
        <v>32.984749999999998</v>
      </c>
      <c r="M22" s="25">
        <v>40.570125000000004</v>
      </c>
      <c r="N22" s="23">
        <v>38.213036579861111</v>
      </c>
      <c r="O22" s="24">
        <v>50.50982035710841</v>
      </c>
      <c r="P22" s="24">
        <v>29.203187856867284</v>
      </c>
      <c r="Q22" s="24">
        <v>28.628584336419753</v>
      </c>
      <c r="R22" s="24">
        <v>45.244864068528166</v>
      </c>
      <c r="S22" s="24">
        <v>36.486640747974533</v>
      </c>
      <c r="T22" s="24">
        <v>31.759428478250388</v>
      </c>
      <c r="U22" s="24">
        <v>32.524303626543215</v>
      </c>
      <c r="V22" s="150">
        <v>29.797516145833335</v>
      </c>
      <c r="W22" s="26">
        <f t="shared" si="0"/>
        <v>746.44150719738627</v>
      </c>
      <c r="Y22" s="2"/>
      <c r="Z22" s="20"/>
    </row>
    <row r="23" spans="1:30" ht="39.950000000000003" customHeight="1" x14ac:dyDescent="0.25">
      <c r="A23" s="87" t="s">
        <v>46</v>
      </c>
      <c r="B23" s="23">
        <v>32.880625000000002</v>
      </c>
      <c r="C23" s="24">
        <v>32.880625000000002</v>
      </c>
      <c r="D23" s="24">
        <v>41.536999999999999</v>
      </c>
      <c r="E23" s="24">
        <v>41.375999999999998</v>
      </c>
      <c r="F23" s="24">
        <v>39.575000000000003</v>
      </c>
      <c r="G23" s="24">
        <v>39.496250000000003</v>
      </c>
      <c r="H23" s="24">
        <v>27.847999999999999</v>
      </c>
      <c r="I23" s="24">
        <v>27.771000000000001</v>
      </c>
      <c r="J23" s="24">
        <v>36.09975</v>
      </c>
      <c r="K23" s="25">
        <v>31.055</v>
      </c>
      <c r="L23" s="23">
        <v>32.984749999999998</v>
      </c>
      <c r="M23" s="25">
        <v>40.570125000000004</v>
      </c>
      <c r="N23" s="23">
        <v>38.213036579861111</v>
      </c>
      <c r="O23" s="24">
        <v>50.50982035710841</v>
      </c>
      <c r="P23" s="24">
        <v>29.203187856867284</v>
      </c>
      <c r="Q23" s="24">
        <v>28.628584336419753</v>
      </c>
      <c r="R23" s="24">
        <v>45.244864068528166</v>
      </c>
      <c r="S23" s="24">
        <v>36.486640747974533</v>
      </c>
      <c r="T23" s="24">
        <v>31.759428478250388</v>
      </c>
      <c r="U23" s="24">
        <v>32.524303626543215</v>
      </c>
      <c r="V23" s="150">
        <v>29.797516145833335</v>
      </c>
      <c r="W23" s="26">
        <f t="shared" si="0"/>
        <v>746.44150719738627</v>
      </c>
      <c r="Y23" s="2"/>
      <c r="Z23" s="20"/>
    </row>
    <row r="24" spans="1:30" ht="39.950000000000003" customHeight="1" x14ac:dyDescent="0.25">
      <c r="A24" s="87" t="s">
        <v>34</v>
      </c>
      <c r="B24" s="23">
        <v>32.880625000000002</v>
      </c>
      <c r="C24" s="24">
        <v>32.880625000000002</v>
      </c>
      <c r="D24" s="24">
        <v>41.536999999999999</v>
      </c>
      <c r="E24" s="24">
        <v>41.375999999999998</v>
      </c>
      <c r="F24" s="24">
        <v>39.575000000000003</v>
      </c>
      <c r="G24" s="24">
        <v>39.496250000000003</v>
      </c>
      <c r="H24" s="24">
        <v>27.847999999999999</v>
      </c>
      <c r="I24" s="24">
        <v>27.771000000000001</v>
      </c>
      <c r="J24" s="24">
        <v>36.09975</v>
      </c>
      <c r="K24" s="25">
        <v>31.055</v>
      </c>
      <c r="L24" s="23">
        <v>32.984749999999998</v>
      </c>
      <c r="M24" s="25">
        <v>40.570125000000004</v>
      </c>
      <c r="N24" s="23">
        <v>38.213036579861111</v>
      </c>
      <c r="O24" s="24">
        <v>50.50982035710841</v>
      </c>
      <c r="P24" s="24">
        <v>29.203187856867284</v>
      </c>
      <c r="Q24" s="24">
        <v>28.628584336419753</v>
      </c>
      <c r="R24" s="24">
        <v>45.244864068528166</v>
      </c>
      <c r="S24" s="24">
        <v>36.486640747974533</v>
      </c>
      <c r="T24" s="24">
        <v>31.759428478250388</v>
      </c>
      <c r="U24" s="24">
        <v>32.524303626543215</v>
      </c>
      <c r="V24" s="150">
        <v>29.797516145833335</v>
      </c>
      <c r="W24" s="26">
        <f t="shared" si="0"/>
        <v>746.44150719738627</v>
      </c>
      <c r="Y24" s="2"/>
    </row>
    <row r="25" spans="1:30" ht="41.45" customHeight="1" x14ac:dyDescent="0.25">
      <c r="A25" s="88" t="s">
        <v>10</v>
      </c>
      <c r="B25" s="27">
        <f t="shared" ref="B25:C25" si="1">SUM(B18:B24)</f>
        <v>161.12250000000003</v>
      </c>
      <c r="C25" s="28">
        <f t="shared" si="1"/>
        <v>161.12250000000003</v>
      </c>
      <c r="D25" s="28">
        <f>SUM(D18:D24)</f>
        <v>204.14800000000002</v>
      </c>
      <c r="E25" s="28">
        <f t="shared" ref="E25:G25" si="2">SUM(E18:E24)</f>
        <v>203.50400000000002</v>
      </c>
      <c r="F25" s="28">
        <f t="shared" si="2"/>
        <v>195.3</v>
      </c>
      <c r="G25" s="28">
        <f t="shared" si="2"/>
        <v>194.98500000000001</v>
      </c>
      <c r="H25" s="28">
        <f>SUM(H18:H24)</f>
        <v>138.292</v>
      </c>
      <c r="I25" s="28">
        <f t="shared" ref="I25" si="3">SUM(I18:I24)</f>
        <v>137.98400000000001</v>
      </c>
      <c r="J25" s="28">
        <f>SUM(J18:J24)</f>
        <v>180.29900000000001</v>
      </c>
      <c r="K25" s="29">
        <f>SUM(K18:K24)</f>
        <v>155.82000000000002</v>
      </c>
      <c r="L25" s="27">
        <f t="shared" ref="L25" si="4">SUM(L18:L24)</f>
        <v>161.53899999999999</v>
      </c>
      <c r="M25" s="29">
        <f>SUM(M18:M24)</f>
        <v>198.88050000000004</v>
      </c>
      <c r="N25" s="27">
        <f t="shared" ref="N25:P25" si="5">SUM(N18:N24)</f>
        <v>188.79000000000002</v>
      </c>
      <c r="O25" s="28">
        <f t="shared" si="5"/>
        <v>249.55</v>
      </c>
      <c r="P25" s="28">
        <f t="shared" si="5"/>
        <v>144.578</v>
      </c>
      <c r="Q25" s="28">
        <f>SUM(Q18:Q24)</f>
        <v>141.435</v>
      </c>
      <c r="R25" s="28">
        <f t="shared" ref="R25:V25" si="6">SUM(R18:R24)</f>
        <v>223.65</v>
      </c>
      <c r="S25" s="28">
        <f t="shared" si="6"/>
        <v>180.495</v>
      </c>
      <c r="T25" s="28">
        <f t="shared" si="6"/>
        <v>156.99600000000001</v>
      </c>
      <c r="U25" s="28">
        <f t="shared" si="6"/>
        <v>160.77600000000001</v>
      </c>
      <c r="V25" s="151">
        <f t="shared" si="6"/>
        <v>146.76900000000001</v>
      </c>
      <c r="W25" s="26">
        <f t="shared" si="0"/>
        <v>3686.0355</v>
      </c>
    </row>
    <row r="26" spans="1:30" s="2" customFormat="1" ht="36.75" customHeight="1" x14ac:dyDescent="0.25">
      <c r="A26" s="89" t="s">
        <v>12</v>
      </c>
      <c r="B26" s="30">
        <v>46.5</v>
      </c>
      <c r="C26" s="31">
        <v>46.5</v>
      </c>
      <c r="D26" s="31">
        <v>46</v>
      </c>
      <c r="E26" s="31">
        <v>46</v>
      </c>
      <c r="F26" s="31">
        <v>45</v>
      </c>
      <c r="G26" s="31">
        <v>45</v>
      </c>
      <c r="H26" s="31">
        <v>44</v>
      </c>
      <c r="I26" s="31">
        <v>44</v>
      </c>
      <c r="J26" s="31">
        <v>43</v>
      </c>
      <c r="K26" s="32">
        <v>42</v>
      </c>
      <c r="L26" s="30">
        <v>47</v>
      </c>
      <c r="M26" s="32">
        <v>46.5</v>
      </c>
      <c r="N26" s="30">
        <v>46.5</v>
      </c>
      <c r="O26" s="31">
        <v>46</v>
      </c>
      <c r="P26" s="31">
        <v>46</v>
      </c>
      <c r="Q26" s="31">
        <v>45</v>
      </c>
      <c r="R26" s="31">
        <v>45</v>
      </c>
      <c r="S26" s="31">
        <v>45</v>
      </c>
      <c r="T26" s="31">
        <v>44.5</v>
      </c>
      <c r="U26" s="31">
        <v>43.5</v>
      </c>
      <c r="V26" s="152">
        <v>43.5</v>
      </c>
      <c r="W26" s="33">
        <f>+((W25/W27)/7)*1000</f>
        <v>45.110639938319203</v>
      </c>
    </row>
    <row r="27" spans="1:30" s="2" customFormat="1" ht="33" customHeight="1" x14ac:dyDescent="0.25">
      <c r="A27" s="90" t="s">
        <v>13</v>
      </c>
      <c r="B27" s="34">
        <v>495</v>
      </c>
      <c r="C27" s="35">
        <v>495</v>
      </c>
      <c r="D27" s="35">
        <v>634</v>
      </c>
      <c r="E27" s="35">
        <v>632</v>
      </c>
      <c r="F27" s="35">
        <v>620</v>
      </c>
      <c r="G27" s="35">
        <v>619</v>
      </c>
      <c r="H27" s="35">
        <v>449</v>
      </c>
      <c r="I27" s="35">
        <v>448</v>
      </c>
      <c r="J27" s="35">
        <v>599</v>
      </c>
      <c r="K27" s="36">
        <v>530</v>
      </c>
      <c r="L27" s="34">
        <v>491</v>
      </c>
      <c r="M27" s="36">
        <v>611</v>
      </c>
      <c r="N27" s="34">
        <v>580</v>
      </c>
      <c r="O27" s="35">
        <v>775</v>
      </c>
      <c r="P27" s="35">
        <v>449</v>
      </c>
      <c r="Q27" s="35">
        <v>449</v>
      </c>
      <c r="R27" s="35">
        <v>710</v>
      </c>
      <c r="S27" s="35">
        <v>573</v>
      </c>
      <c r="T27" s="35">
        <v>504</v>
      </c>
      <c r="U27" s="35">
        <v>528</v>
      </c>
      <c r="V27" s="153">
        <v>482</v>
      </c>
      <c r="W27" s="37">
        <f>SUM(B27:V27)</f>
        <v>11673</v>
      </c>
      <c r="X27" s="2">
        <f>((W25*1000)/W27)/7</f>
        <v>45.110639938319196</v>
      </c>
    </row>
    <row r="28" spans="1:30" s="2" customFormat="1" ht="33" customHeight="1" x14ac:dyDescent="0.25">
      <c r="A28" s="91" t="s">
        <v>14</v>
      </c>
      <c r="B28" s="38">
        <f t="shared" ref="B28:V28" si="7">((B27*B26)*7/1000-B19)/4</f>
        <v>32.880625000000002</v>
      </c>
      <c r="C28" s="80">
        <f t="shared" si="7"/>
        <v>32.880625000000002</v>
      </c>
      <c r="D28" s="80">
        <f t="shared" si="7"/>
        <v>41.536999999999999</v>
      </c>
      <c r="E28" s="80">
        <f t="shared" si="7"/>
        <v>41.375999999999998</v>
      </c>
      <c r="F28" s="80">
        <f t="shared" si="7"/>
        <v>39.575000000000003</v>
      </c>
      <c r="G28" s="80">
        <f t="shared" si="7"/>
        <v>39.496250000000003</v>
      </c>
      <c r="H28" s="80">
        <f t="shared" si="7"/>
        <v>27.847999999999999</v>
      </c>
      <c r="I28" s="80">
        <f t="shared" si="7"/>
        <v>27.771000000000001</v>
      </c>
      <c r="J28" s="80">
        <f t="shared" si="7"/>
        <v>36.09975</v>
      </c>
      <c r="K28" s="154">
        <f t="shared" si="7"/>
        <v>31.055</v>
      </c>
      <c r="L28" s="38">
        <f t="shared" si="7"/>
        <v>32.984749999999998</v>
      </c>
      <c r="M28" s="154">
        <f t="shared" si="7"/>
        <v>40.570125000000004</v>
      </c>
      <c r="N28" s="38">
        <f t="shared" si="7"/>
        <v>38.213036579861111</v>
      </c>
      <c r="O28" s="80">
        <f t="shared" si="7"/>
        <v>50.50982035710841</v>
      </c>
      <c r="P28" s="80">
        <f t="shared" si="7"/>
        <v>29.203187856867284</v>
      </c>
      <c r="Q28" s="80">
        <f t="shared" si="7"/>
        <v>28.628584336419753</v>
      </c>
      <c r="R28" s="80">
        <f t="shared" si="7"/>
        <v>45.244864068528166</v>
      </c>
      <c r="S28" s="80">
        <f t="shared" si="7"/>
        <v>36.486640747974533</v>
      </c>
      <c r="T28" s="80">
        <f t="shared" si="7"/>
        <v>31.759428478250388</v>
      </c>
      <c r="U28" s="80">
        <f t="shared" si="7"/>
        <v>32.524303626543215</v>
      </c>
      <c r="V28" s="154">
        <f t="shared" si="7"/>
        <v>29.797516145833335</v>
      </c>
      <c r="W28" s="41"/>
    </row>
    <row r="29" spans="1:30" ht="33.75" customHeight="1" x14ac:dyDescent="0.25">
      <c r="A29" s="92" t="s">
        <v>15</v>
      </c>
      <c r="B29" s="42">
        <f t="shared" ref="B29:C29" si="8">((B27*B26)*7)/1000</f>
        <v>161.1225</v>
      </c>
      <c r="C29" s="43">
        <f t="shared" si="8"/>
        <v>161.1225</v>
      </c>
      <c r="D29" s="43">
        <f>((D27*D26)*7)/1000</f>
        <v>204.148</v>
      </c>
      <c r="E29" s="43">
        <f>((E27*E26)*7)/1000</f>
        <v>203.50399999999999</v>
      </c>
      <c r="F29" s="43">
        <f t="shared" ref="F29:V29" si="9">((F27*F26)*7)/1000</f>
        <v>195.3</v>
      </c>
      <c r="G29" s="43">
        <f t="shared" si="9"/>
        <v>194.98500000000001</v>
      </c>
      <c r="H29" s="43">
        <f t="shared" si="9"/>
        <v>138.292</v>
      </c>
      <c r="I29" s="43">
        <f t="shared" si="9"/>
        <v>137.98400000000001</v>
      </c>
      <c r="J29" s="43">
        <f t="shared" si="9"/>
        <v>180.29900000000001</v>
      </c>
      <c r="K29" s="83">
        <f t="shared" si="9"/>
        <v>155.82</v>
      </c>
      <c r="L29" s="42">
        <f t="shared" si="9"/>
        <v>161.53899999999999</v>
      </c>
      <c r="M29" s="83">
        <f t="shared" si="9"/>
        <v>198.88050000000001</v>
      </c>
      <c r="N29" s="42">
        <f t="shared" si="9"/>
        <v>188.79</v>
      </c>
      <c r="O29" s="43">
        <f t="shared" si="9"/>
        <v>249.55</v>
      </c>
      <c r="P29" s="43">
        <f t="shared" si="9"/>
        <v>144.578</v>
      </c>
      <c r="Q29" s="44">
        <f t="shared" si="9"/>
        <v>141.435</v>
      </c>
      <c r="R29" s="44">
        <f t="shared" si="9"/>
        <v>223.65</v>
      </c>
      <c r="S29" s="44">
        <f t="shared" si="9"/>
        <v>180.495</v>
      </c>
      <c r="T29" s="44">
        <f t="shared" si="9"/>
        <v>156.99600000000001</v>
      </c>
      <c r="U29" s="44">
        <f t="shared" si="9"/>
        <v>160.77600000000001</v>
      </c>
      <c r="V29" s="155">
        <f t="shared" si="9"/>
        <v>146.76900000000001</v>
      </c>
      <c r="W29" s="46"/>
    </row>
    <row r="30" spans="1:30" ht="33.75" customHeight="1" thickBot="1" x14ac:dyDescent="0.3">
      <c r="A30" s="93" t="s">
        <v>16</v>
      </c>
      <c r="B30" s="47">
        <f t="shared" ref="B30:C30" si="10">+(B25/B27)/7*1000</f>
        <v>46.500000000000007</v>
      </c>
      <c r="C30" s="48">
        <f t="shared" si="10"/>
        <v>46.500000000000007</v>
      </c>
      <c r="D30" s="48">
        <f>+(D25/D27)/7*1000</f>
        <v>46.000000000000007</v>
      </c>
      <c r="E30" s="48">
        <f t="shared" ref="E30:G30" si="11">+(E25/E27)/7*1000</f>
        <v>46</v>
      </c>
      <c r="F30" s="48">
        <f t="shared" si="11"/>
        <v>45</v>
      </c>
      <c r="G30" s="48">
        <f t="shared" si="11"/>
        <v>45</v>
      </c>
      <c r="H30" s="48">
        <f>+(H25/H27)/7*1000</f>
        <v>44</v>
      </c>
      <c r="I30" s="48">
        <f t="shared" ref="I30" si="12">+(I25/I27)/7*1000</f>
        <v>44</v>
      </c>
      <c r="J30" s="48">
        <f>+(J25/J27)/7*1000</f>
        <v>43</v>
      </c>
      <c r="K30" s="49">
        <f>+(K25/K27)/7*1000</f>
        <v>42</v>
      </c>
      <c r="L30" s="47">
        <f t="shared" ref="L30" si="13">+(L25/L27)/7*1000</f>
        <v>46.999999999999993</v>
      </c>
      <c r="M30" s="49">
        <f>+(M25/M27)/7*1000</f>
        <v>46.500000000000007</v>
      </c>
      <c r="N30" s="47">
        <f t="shared" ref="N30:V30" si="14">+(N25/N27)/7*1000</f>
        <v>46.5</v>
      </c>
      <c r="O30" s="48">
        <f t="shared" si="14"/>
        <v>46</v>
      </c>
      <c r="P30" s="48">
        <f t="shared" si="14"/>
        <v>46</v>
      </c>
      <c r="Q30" s="48">
        <f t="shared" si="14"/>
        <v>45</v>
      </c>
      <c r="R30" s="48">
        <f t="shared" si="14"/>
        <v>45</v>
      </c>
      <c r="S30" s="48">
        <f t="shared" si="14"/>
        <v>45</v>
      </c>
      <c r="T30" s="48">
        <f t="shared" si="14"/>
        <v>44.5</v>
      </c>
      <c r="U30" s="48">
        <f t="shared" si="14"/>
        <v>43.5</v>
      </c>
      <c r="V30" s="156">
        <f t="shared" si="14"/>
        <v>43.5</v>
      </c>
      <c r="W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53"/>
      <c r="C35" s="53"/>
      <c r="D35" s="53"/>
      <c r="E35" s="53"/>
      <c r="F35" s="53"/>
      <c r="G35" s="53"/>
      <c r="H35" s="53"/>
      <c r="I35" s="133"/>
      <c r="J35" s="13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x14ac:dyDescent="0.25">
      <c r="A36" s="84" t="s">
        <v>17</v>
      </c>
      <c r="B36" s="636" t="s">
        <v>8</v>
      </c>
      <c r="C36" s="622"/>
      <c r="D36" s="622"/>
      <c r="E36" s="622"/>
      <c r="F36" s="622"/>
      <c r="G36" s="622"/>
      <c r="H36" s="623"/>
      <c r="I36" s="95"/>
      <c r="J36" s="134"/>
      <c r="K36" s="135"/>
      <c r="L36" s="112" t="s">
        <v>19</v>
      </c>
      <c r="M36" s="622" t="s">
        <v>8</v>
      </c>
      <c r="N36" s="622"/>
      <c r="O36" s="622"/>
      <c r="P36" s="622"/>
      <c r="Q36" s="623"/>
      <c r="R36" s="105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94"/>
      <c r="C37" s="15"/>
      <c r="D37" s="15"/>
      <c r="E37" s="15"/>
      <c r="F37" s="15"/>
      <c r="G37" s="15"/>
      <c r="H37" s="15"/>
      <c r="I37" s="96" t="s">
        <v>10</v>
      </c>
      <c r="J37" s="136"/>
      <c r="K37" s="136"/>
      <c r="L37" s="103"/>
      <c r="M37" s="94"/>
      <c r="N37" s="15"/>
      <c r="O37" s="15"/>
      <c r="P37" s="15"/>
      <c r="Q37" s="15"/>
      <c r="R37" s="96" t="s">
        <v>10</v>
      </c>
      <c r="S37" s="58"/>
      <c r="T37" s="58"/>
      <c r="U37" s="3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74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6</v>
      </c>
      <c r="I38" s="96"/>
      <c r="J38" s="133"/>
      <c r="K38" s="137"/>
      <c r="L38" s="104" t="s">
        <v>11</v>
      </c>
      <c r="M38" s="94">
        <v>1</v>
      </c>
      <c r="N38" s="57">
        <v>2</v>
      </c>
      <c r="O38" s="57">
        <v>3</v>
      </c>
      <c r="P38" s="57">
        <v>4</v>
      </c>
      <c r="Q38" s="57">
        <v>5</v>
      </c>
      <c r="R38" s="96"/>
      <c r="S38" s="58"/>
      <c r="T38" s="58"/>
      <c r="U38" s="59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75"/>
      <c r="C39" s="75"/>
      <c r="D39" s="75"/>
      <c r="E39" s="75"/>
      <c r="F39" s="75"/>
      <c r="G39" s="75"/>
      <c r="H39" s="75"/>
      <c r="I39" s="97">
        <f t="shared" ref="I39:I46" si="15">SUM(B39:H39)</f>
        <v>0</v>
      </c>
      <c r="J39" s="138"/>
      <c r="K39" s="137"/>
      <c r="L39" s="87" t="s">
        <v>35</v>
      </c>
      <c r="M39" s="75"/>
      <c r="N39" s="75"/>
      <c r="O39" s="75"/>
      <c r="P39" s="75"/>
      <c r="Q39" s="75"/>
      <c r="R39" s="97">
        <f t="shared" ref="R39:R46" si="16">SUM(M39:Q39)</f>
        <v>0</v>
      </c>
      <c r="S39" s="2"/>
      <c r="T39" s="60"/>
      <c r="U39" s="59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75">
        <v>37.6</v>
      </c>
      <c r="C40" s="75">
        <v>50.7</v>
      </c>
      <c r="D40" s="75">
        <v>47</v>
      </c>
      <c r="E40" s="75">
        <v>32.5</v>
      </c>
      <c r="F40" s="75">
        <v>35.1</v>
      </c>
      <c r="G40" s="75">
        <v>25.5</v>
      </c>
      <c r="H40" s="75">
        <v>22.6</v>
      </c>
      <c r="I40" s="97">
        <f t="shared" si="15"/>
        <v>251</v>
      </c>
      <c r="J40" s="133"/>
      <c r="K40" s="137"/>
      <c r="L40" s="88" t="s">
        <v>36</v>
      </c>
      <c r="M40" s="75">
        <v>14</v>
      </c>
      <c r="N40" s="75">
        <v>16.899999999999999</v>
      </c>
      <c r="O40" s="75">
        <v>13.4</v>
      </c>
      <c r="P40" s="75">
        <v>4.3</v>
      </c>
      <c r="Q40" s="75"/>
      <c r="R40" s="97">
        <f t="shared" si="16"/>
        <v>48.599999999999994</v>
      </c>
      <c r="S40" s="2"/>
      <c r="T40" s="60"/>
      <c r="U40" s="59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75">
        <v>43.056249999999999</v>
      </c>
      <c r="C41" s="75">
        <v>57.330250000000007</v>
      </c>
      <c r="D41" s="75">
        <v>52.008625000000002</v>
      </c>
      <c r="E41" s="75">
        <v>35.560250000000003</v>
      </c>
      <c r="F41" s="75">
        <v>37.544000000000004</v>
      </c>
      <c r="G41" s="75">
        <v>26.558250000000001</v>
      </c>
      <c r="H41" s="75">
        <v>22.875</v>
      </c>
      <c r="I41" s="97">
        <f t="shared" si="15"/>
        <v>274.93262500000003</v>
      </c>
      <c r="J41" s="133"/>
      <c r="K41" s="137"/>
      <c r="L41" s="87" t="s">
        <v>37</v>
      </c>
      <c r="M41" s="75">
        <v>14.250250000000001</v>
      </c>
      <c r="N41" s="75">
        <v>17.27375</v>
      </c>
      <c r="O41" s="75">
        <v>13.628500000000001</v>
      </c>
      <c r="P41" s="75">
        <v>4.4375</v>
      </c>
      <c r="Q41" s="75"/>
      <c r="R41" s="97">
        <f t="shared" si="16"/>
        <v>49.59</v>
      </c>
      <c r="S41" s="2"/>
      <c r="T41" s="60"/>
      <c r="U41" s="59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75"/>
      <c r="C42" s="75"/>
      <c r="D42" s="75"/>
      <c r="E42" s="75"/>
      <c r="F42" s="75"/>
      <c r="G42" s="75"/>
      <c r="H42" s="75"/>
      <c r="I42" s="97">
        <f t="shared" si="15"/>
        <v>0</v>
      </c>
      <c r="J42" s="133"/>
      <c r="K42" s="137"/>
      <c r="L42" s="87" t="s">
        <v>38</v>
      </c>
      <c r="M42" s="75"/>
      <c r="N42" s="75"/>
      <c r="O42" s="75"/>
      <c r="P42" s="75"/>
      <c r="Q42" s="75"/>
      <c r="R42" s="97">
        <f t="shared" si="16"/>
        <v>0</v>
      </c>
      <c r="S42" s="2"/>
      <c r="T42" s="60"/>
      <c r="U42" s="59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75">
        <v>43.056249999999999</v>
      </c>
      <c r="C43" s="75">
        <v>57.330250000000007</v>
      </c>
      <c r="D43" s="75">
        <v>52.008625000000002</v>
      </c>
      <c r="E43" s="75">
        <v>35.560250000000003</v>
      </c>
      <c r="F43" s="75">
        <v>37.544000000000004</v>
      </c>
      <c r="G43" s="75">
        <v>26.558250000000001</v>
      </c>
      <c r="H43" s="75">
        <v>22.875</v>
      </c>
      <c r="I43" s="97">
        <f t="shared" si="15"/>
        <v>274.93262500000003</v>
      </c>
      <c r="J43" s="133"/>
      <c r="K43" s="137"/>
      <c r="L43" s="88" t="s">
        <v>33</v>
      </c>
      <c r="M43" s="75">
        <v>14.250250000000001</v>
      </c>
      <c r="N43" s="75">
        <v>17.27375</v>
      </c>
      <c r="O43" s="75">
        <v>13.628500000000001</v>
      </c>
      <c r="P43" s="75">
        <v>4.4375</v>
      </c>
      <c r="Q43" s="75"/>
      <c r="R43" s="97">
        <f t="shared" si="16"/>
        <v>49.59</v>
      </c>
      <c r="S43" s="2"/>
      <c r="T43" s="60"/>
      <c r="U43" s="59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75">
        <v>43.056249999999999</v>
      </c>
      <c r="C44" s="75">
        <v>57.330250000000007</v>
      </c>
      <c r="D44" s="75">
        <v>52.008625000000002</v>
      </c>
      <c r="E44" s="75">
        <v>35.560250000000003</v>
      </c>
      <c r="F44" s="75">
        <v>37.544000000000004</v>
      </c>
      <c r="G44" s="75">
        <v>26.558250000000001</v>
      </c>
      <c r="H44" s="75">
        <v>22.875</v>
      </c>
      <c r="I44" s="97">
        <f t="shared" si="15"/>
        <v>274.93262500000003</v>
      </c>
      <c r="J44" s="133"/>
      <c r="K44" s="137"/>
      <c r="L44" s="87" t="s">
        <v>46</v>
      </c>
      <c r="M44" s="75">
        <v>14.250250000000001</v>
      </c>
      <c r="N44" s="75">
        <v>17.27375</v>
      </c>
      <c r="O44" s="75">
        <v>13.628500000000001</v>
      </c>
      <c r="P44" s="75">
        <v>4.4375</v>
      </c>
      <c r="Q44" s="75"/>
      <c r="R44" s="97">
        <f t="shared" si="16"/>
        <v>49.59</v>
      </c>
      <c r="S44" s="2"/>
      <c r="T44" s="60"/>
      <c r="U44" s="59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75">
        <v>43.056249999999999</v>
      </c>
      <c r="C45" s="75">
        <v>57.330250000000007</v>
      </c>
      <c r="D45" s="75">
        <v>52.008625000000002</v>
      </c>
      <c r="E45" s="75">
        <v>35.560250000000003</v>
      </c>
      <c r="F45" s="75">
        <v>37.544000000000004</v>
      </c>
      <c r="G45" s="75">
        <v>26.558250000000001</v>
      </c>
      <c r="H45" s="75">
        <v>22.875</v>
      </c>
      <c r="I45" s="97">
        <f t="shared" si="15"/>
        <v>274.93262500000003</v>
      </c>
      <c r="J45" s="133"/>
      <c r="K45" s="137"/>
      <c r="L45" s="87" t="s">
        <v>34</v>
      </c>
      <c r="M45" s="75">
        <v>14.250250000000001</v>
      </c>
      <c r="N45" s="75">
        <v>17.27375</v>
      </c>
      <c r="O45" s="75">
        <v>13.628500000000001</v>
      </c>
      <c r="P45" s="75">
        <v>4.4375</v>
      </c>
      <c r="Q45" s="75"/>
      <c r="R45" s="97">
        <f t="shared" si="16"/>
        <v>49.59</v>
      </c>
      <c r="S45" s="2"/>
      <c r="T45" s="60"/>
      <c r="U45" s="59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77">
        <f t="shared" ref="B46:H46" si="17">SUM(B39:B45)</f>
        <v>209.82500000000002</v>
      </c>
      <c r="C46" s="28">
        <f t="shared" si="17"/>
        <v>280.02100000000002</v>
      </c>
      <c r="D46" s="28">
        <f t="shared" si="17"/>
        <v>255.03449999999998</v>
      </c>
      <c r="E46" s="28">
        <f t="shared" si="17"/>
        <v>174.74099999999999</v>
      </c>
      <c r="F46" s="28">
        <f t="shared" si="17"/>
        <v>185.27600000000004</v>
      </c>
      <c r="G46" s="28">
        <f t="shared" si="17"/>
        <v>131.733</v>
      </c>
      <c r="H46" s="28">
        <f t="shared" si="17"/>
        <v>114.1</v>
      </c>
      <c r="I46" s="97">
        <f t="shared" si="15"/>
        <v>1350.7304999999999</v>
      </c>
      <c r="J46" s="60"/>
      <c r="L46" s="73" t="s">
        <v>10</v>
      </c>
      <c r="M46" s="77">
        <f>SUM(M39:M45)</f>
        <v>71.001000000000005</v>
      </c>
      <c r="N46" s="28">
        <f>SUM(N39:N45)</f>
        <v>85.995000000000005</v>
      </c>
      <c r="O46" s="28">
        <f>SUM(O39:O45)</f>
        <v>67.914000000000001</v>
      </c>
      <c r="P46" s="28">
        <f>SUM(P39:P45)</f>
        <v>22.05</v>
      </c>
      <c r="Q46" s="28">
        <f>SUM(Q39:Q45)</f>
        <v>0</v>
      </c>
      <c r="R46" s="97">
        <f t="shared" si="16"/>
        <v>246.96000000000004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78">
        <v>55</v>
      </c>
      <c r="C47" s="31">
        <v>54.5</v>
      </c>
      <c r="D47" s="31">
        <v>53.5</v>
      </c>
      <c r="E47" s="31">
        <v>53</v>
      </c>
      <c r="F47" s="31">
        <v>52</v>
      </c>
      <c r="G47" s="31">
        <v>51</v>
      </c>
      <c r="H47" s="31">
        <v>50</v>
      </c>
      <c r="I47" s="98">
        <f>+((I46/I48)/7)*1000</f>
        <v>53.084319119669871</v>
      </c>
      <c r="J47" s="60"/>
      <c r="L47" s="129" t="s">
        <v>12</v>
      </c>
      <c r="M47" s="78">
        <v>63</v>
      </c>
      <c r="N47" s="31">
        <v>63</v>
      </c>
      <c r="O47" s="31">
        <v>63</v>
      </c>
      <c r="P47" s="31">
        <v>63</v>
      </c>
      <c r="Q47" s="31"/>
      <c r="R47" s="98">
        <f>+((R46/R48)/7)*1000</f>
        <v>63.000000000000014</v>
      </c>
      <c r="S47" s="61"/>
      <c r="T47" s="61"/>
    </row>
    <row r="48" spans="1:30" ht="33.75" customHeight="1" x14ac:dyDescent="0.25">
      <c r="A48" s="90" t="s">
        <v>13</v>
      </c>
      <c r="B48" s="79">
        <v>545</v>
      </c>
      <c r="C48" s="35">
        <v>734</v>
      </c>
      <c r="D48" s="35">
        <v>681</v>
      </c>
      <c r="E48" s="35">
        <v>471</v>
      </c>
      <c r="F48" s="35">
        <v>509</v>
      </c>
      <c r="G48" s="35">
        <v>369</v>
      </c>
      <c r="H48" s="35">
        <v>326</v>
      </c>
      <c r="I48" s="99">
        <f>SUM(B48:H48)</f>
        <v>3635</v>
      </c>
      <c r="J48" s="60"/>
      <c r="K48" s="62"/>
      <c r="L48" s="90" t="s">
        <v>13</v>
      </c>
      <c r="M48" s="102">
        <v>161</v>
      </c>
      <c r="N48" s="102">
        <v>195</v>
      </c>
      <c r="O48" s="102">
        <v>154</v>
      </c>
      <c r="P48" s="102">
        <v>50</v>
      </c>
      <c r="Q48" s="102"/>
      <c r="R48" s="106">
        <f>SUM(M48:Q48)</f>
        <v>560</v>
      </c>
      <c r="S48" s="63"/>
      <c r="T48" s="63"/>
    </row>
    <row r="49" spans="1:31" ht="33.75" customHeight="1" x14ac:dyDescent="0.25">
      <c r="A49" s="91" t="s">
        <v>14</v>
      </c>
      <c r="B49" s="80">
        <f t="shared" ref="B49:H49" si="18">((B48*B47)*7/1000-B40)/4</f>
        <v>43.056249999999999</v>
      </c>
      <c r="C49" s="80">
        <f t="shared" si="18"/>
        <v>57.330250000000007</v>
      </c>
      <c r="D49" s="80">
        <f t="shared" si="18"/>
        <v>52.008625000000002</v>
      </c>
      <c r="E49" s="80">
        <f t="shared" si="18"/>
        <v>35.560250000000003</v>
      </c>
      <c r="F49" s="80">
        <f t="shared" si="18"/>
        <v>37.544000000000004</v>
      </c>
      <c r="G49" s="80">
        <f t="shared" si="18"/>
        <v>26.558250000000001</v>
      </c>
      <c r="H49" s="80">
        <f t="shared" si="18"/>
        <v>22.875</v>
      </c>
      <c r="I49" s="100">
        <f>((I46*1000)/I48)/7</f>
        <v>53.084319119669878</v>
      </c>
      <c r="J49" s="60"/>
      <c r="L49" s="91" t="s">
        <v>14</v>
      </c>
      <c r="M49" s="80">
        <f>((M48*M47)*7/1000-M40)/4</f>
        <v>14.250250000000001</v>
      </c>
      <c r="N49" s="39">
        <f t="shared" ref="N49:Q49" si="19">((N48*N47)*7/1000-N40)/4</f>
        <v>17.27375</v>
      </c>
      <c r="O49" s="39">
        <f t="shared" si="19"/>
        <v>13.628500000000001</v>
      </c>
      <c r="P49" s="39">
        <f t="shared" si="19"/>
        <v>4.4375</v>
      </c>
      <c r="Q49" s="39">
        <f t="shared" si="19"/>
        <v>0</v>
      </c>
      <c r="R49" s="107">
        <f>((R46*1000)/R48)/7</f>
        <v>63.000000000000007</v>
      </c>
      <c r="S49" s="63"/>
      <c r="T49" s="63"/>
    </row>
    <row r="50" spans="1:31" ht="33.75" customHeight="1" x14ac:dyDescent="0.25">
      <c r="A50" s="92" t="s">
        <v>15</v>
      </c>
      <c r="B50" s="81">
        <f t="shared" ref="B50:H50" si="20">((B48*B47)*7)/1000</f>
        <v>209.82499999999999</v>
      </c>
      <c r="C50" s="43">
        <f t="shared" si="20"/>
        <v>280.02100000000002</v>
      </c>
      <c r="D50" s="43">
        <f t="shared" si="20"/>
        <v>255.03450000000001</v>
      </c>
      <c r="E50" s="43">
        <f t="shared" si="20"/>
        <v>174.74100000000001</v>
      </c>
      <c r="F50" s="43">
        <f t="shared" si="20"/>
        <v>185.27600000000001</v>
      </c>
      <c r="G50" s="43">
        <f t="shared" si="20"/>
        <v>131.733</v>
      </c>
      <c r="H50" s="43">
        <f t="shared" si="20"/>
        <v>114.1</v>
      </c>
      <c r="I50" s="83"/>
      <c r="J50" s="60"/>
      <c r="L50" s="92" t="s">
        <v>15</v>
      </c>
      <c r="M50" s="81">
        <f>((M48*M47)*7)/1000</f>
        <v>71.001000000000005</v>
      </c>
      <c r="N50" s="43">
        <f>((N48*N47)*7)/1000</f>
        <v>85.995000000000005</v>
      </c>
      <c r="O50" s="43">
        <f>((O48*O47)*7)/1000</f>
        <v>67.914000000000001</v>
      </c>
      <c r="P50" s="43">
        <f>((P48*P47)*7)/1000</f>
        <v>22.05</v>
      </c>
      <c r="Q50" s="43">
        <f>((Q48*Q47)*7)/1000</f>
        <v>0</v>
      </c>
      <c r="R50" s="108"/>
    </row>
    <row r="51" spans="1:31" ht="33.75" customHeight="1" thickBot="1" x14ac:dyDescent="0.3">
      <c r="A51" s="93" t="s">
        <v>16</v>
      </c>
      <c r="B51" s="82">
        <f t="shared" ref="B51:H51" si="21">+(B46/B48)/7*1000</f>
        <v>55</v>
      </c>
      <c r="C51" s="48">
        <f t="shared" si="21"/>
        <v>54.5</v>
      </c>
      <c r="D51" s="48">
        <f t="shared" si="21"/>
        <v>53.499999999999993</v>
      </c>
      <c r="E51" s="48">
        <f t="shared" si="21"/>
        <v>53</v>
      </c>
      <c r="F51" s="48">
        <f t="shared" si="21"/>
        <v>52.000000000000014</v>
      </c>
      <c r="G51" s="48">
        <f t="shared" si="21"/>
        <v>51</v>
      </c>
      <c r="H51" s="48">
        <f t="shared" si="21"/>
        <v>49.999999999999993</v>
      </c>
      <c r="I51" s="101"/>
      <c r="J51" s="60"/>
      <c r="K51" s="51"/>
      <c r="L51" s="93" t="s">
        <v>16</v>
      </c>
      <c r="M51" s="82">
        <f>+(M46/M48)/7*1000</f>
        <v>63</v>
      </c>
      <c r="N51" s="48">
        <f>+(N46/N48)/7*1000</f>
        <v>63</v>
      </c>
      <c r="O51" s="48">
        <f>+(O46/O48)/7*1000</f>
        <v>63</v>
      </c>
      <c r="P51" s="48">
        <f>+(P46/P48)/7*1000</f>
        <v>63</v>
      </c>
      <c r="Q51" s="48" t="e">
        <f>+(Q46/Q48)/7*1000</f>
        <v>#DIV/0!</v>
      </c>
      <c r="R51" s="49"/>
      <c r="S51" s="52"/>
      <c r="T51" s="52"/>
    </row>
    <row r="52" spans="1:31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31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31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12" t="s">
        <v>21</v>
      </c>
      <c r="B55" s="636" t="s">
        <v>8</v>
      </c>
      <c r="C55" s="622"/>
      <c r="D55" s="622"/>
      <c r="E55" s="622"/>
      <c r="F55" s="622"/>
      <c r="G55" s="623"/>
      <c r="H55" s="109"/>
      <c r="I55" s="67"/>
      <c r="J55" s="67"/>
      <c r="K55" s="68"/>
      <c r="L55" s="68"/>
      <c r="U55" s="53"/>
      <c r="V55" s="53"/>
      <c r="W55" s="53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5" t="s">
        <v>20</v>
      </c>
      <c r="B56" s="94"/>
      <c r="C56" s="15"/>
      <c r="D56" s="15"/>
      <c r="E56" s="15"/>
      <c r="F56" s="15"/>
      <c r="G56" s="15"/>
      <c r="H56" s="96" t="s">
        <v>10</v>
      </c>
      <c r="J56" s="55"/>
      <c r="K56" s="55"/>
      <c r="L56" s="55"/>
      <c r="M56" s="55"/>
      <c r="N56" s="69"/>
      <c r="O56" s="69"/>
      <c r="P56" s="69"/>
      <c r="Q56" s="55"/>
      <c r="R56" s="55"/>
      <c r="S56" s="70"/>
      <c r="T56" s="70"/>
      <c r="U56" s="70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5" t="s">
        <v>11</v>
      </c>
      <c r="B57" s="94">
        <v>1</v>
      </c>
      <c r="C57" s="57">
        <v>2</v>
      </c>
      <c r="D57" s="57">
        <v>3</v>
      </c>
      <c r="E57" s="57">
        <v>4</v>
      </c>
      <c r="F57" s="57">
        <v>5</v>
      </c>
      <c r="G57" s="57" t="s">
        <v>51</v>
      </c>
      <c r="H57" s="96"/>
      <c r="I57" s="55"/>
      <c r="J57" s="55"/>
      <c r="K57" s="55"/>
      <c r="L57" s="55"/>
      <c r="M57" s="55"/>
      <c r="N57" s="69"/>
      <c r="O57" s="69"/>
      <c r="P57" s="69"/>
      <c r="Q57" s="55"/>
      <c r="R57" s="55"/>
      <c r="S57" s="70"/>
      <c r="T57" s="70"/>
      <c r="U57" s="70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7" t="s">
        <v>35</v>
      </c>
      <c r="B58" s="75">
        <v>19.3</v>
      </c>
      <c r="C58" s="75">
        <v>33.700000000000003</v>
      </c>
      <c r="D58" s="75">
        <v>41.2</v>
      </c>
      <c r="E58" s="75">
        <v>31.4</v>
      </c>
      <c r="F58" s="75">
        <v>26.4</v>
      </c>
      <c r="G58" s="75">
        <v>17.600000000000001</v>
      </c>
      <c r="H58" s="97">
        <f t="shared" ref="H58:H65" si="22">SUM(B58:G58)</f>
        <v>169.6</v>
      </c>
      <c r="I58" s="71"/>
      <c r="J58" s="2"/>
      <c r="K58" s="55"/>
      <c r="L58" s="55"/>
      <c r="M58" s="55"/>
      <c r="N58" s="69"/>
      <c r="O58" s="69"/>
      <c r="P58" s="69"/>
      <c r="Q58" s="55"/>
      <c r="R58" s="55"/>
      <c r="S58" s="70"/>
      <c r="T58" s="70"/>
      <c r="U58" s="70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8" t="s">
        <v>36</v>
      </c>
      <c r="B59" s="75"/>
      <c r="C59" s="75"/>
      <c r="D59" s="75"/>
      <c r="E59" s="75"/>
      <c r="F59" s="75"/>
      <c r="G59" s="75"/>
      <c r="H59" s="97">
        <f t="shared" si="22"/>
        <v>0</v>
      </c>
      <c r="I59" s="71"/>
      <c r="J59" s="2"/>
      <c r="K59" s="55"/>
      <c r="L59" s="55"/>
      <c r="M59" s="55"/>
      <c r="N59" s="69"/>
      <c r="O59" s="69"/>
      <c r="P59" s="69"/>
      <c r="Q59" s="55"/>
      <c r="R59" s="55"/>
      <c r="S59" s="70"/>
      <c r="T59" s="70"/>
      <c r="U59" s="70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7" t="s">
        <v>37</v>
      </c>
      <c r="B60" s="75">
        <v>19.808</v>
      </c>
      <c r="C60" s="75">
        <v>34.534000000000006</v>
      </c>
      <c r="D60" s="75">
        <v>42.298000000000002</v>
      </c>
      <c r="E60" s="75">
        <v>32.253</v>
      </c>
      <c r="F60" s="75">
        <v>27.076999999999998</v>
      </c>
      <c r="G60" s="75">
        <v>17.972000000000001</v>
      </c>
      <c r="H60" s="97">
        <f t="shared" si="22"/>
        <v>173.94200000000004</v>
      </c>
      <c r="I60" s="71"/>
      <c r="J60" s="2"/>
      <c r="K60" s="55"/>
      <c r="L60" s="55"/>
      <c r="M60" s="55"/>
      <c r="N60" s="69"/>
      <c r="O60" s="69"/>
      <c r="P60" s="69"/>
      <c r="Q60" s="55"/>
      <c r="R60" s="55"/>
      <c r="S60" s="70"/>
      <c r="T60" s="70"/>
      <c r="U60" s="70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7" t="s">
        <v>38</v>
      </c>
      <c r="B61" s="75"/>
      <c r="C61" s="75"/>
      <c r="D61" s="75"/>
      <c r="E61" s="75"/>
      <c r="F61" s="75"/>
      <c r="G61" s="75"/>
      <c r="H61" s="97">
        <f t="shared" si="22"/>
        <v>0</v>
      </c>
      <c r="I61" s="71"/>
      <c r="J61" s="2"/>
      <c r="K61" s="55"/>
      <c r="L61" s="55"/>
      <c r="M61" s="55"/>
      <c r="N61" s="69"/>
      <c r="O61" s="69"/>
      <c r="P61" s="69"/>
      <c r="Q61" s="55"/>
      <c r="R61" s="55"/>
      <c r="S61" s="70"/>
      <c r="T61" s="70"/>
      <c r="U61" s="70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8" t="s">
        <v>33</v>
      </c>
      <c r="B62" s="75">
        <v>19.808</v>
      </c>
      <c r="C62" s="75">
        <v>34.534000000000006</v>
      </c>
      <c r="D62" s="75">
        <v>42.298000000000002</v>
      </c>
      <c r="E62" s="75">
        <v>32.253</v>
      </c>
      <c r="F62" s="75">
        <v>27.076999999999998</v>
      </c>
      <c r="G62" s="75">
        <v>17.972000000000001</v>
      </c>
      <c r="H62" s="97">
        <f t="shared" si="22"/>
        <v>173.94200000000004</v>
      </c>
      <c r="I62" s="71"/>
      <c r="J62" s="2"/>
      <c r="K62" s="55"/>
      <c r="L62" s="55"/>
      <c r="M62" s="55"/>
      <c r="N62" s="69"/>
      <c r="O62" s="69"/>
      <c r="P62" s="69"/>
      <c r="Q62" s="55"/>
      <c r="R62" s="55"/>
      <c r="S62" s="70"/>
      <c r="T62" s="70"/>
      <c r="U62" s="70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7" t="s">
        <v>46</v>
      </c>
      <c r="B63" s="75">
        <v>19.808</v>
      </c>
      <c r="C63" s="75">
        <v>34.534000000000006</v>
      </c>
      <c r="D63" s="75">
        <v>42.298000000000002</v>
      </c>
      <c r="E63" s="75">
        <v>32.253</v>
      </c>
      <c r="F63" s="75">
        <v>27.076999999999998</v>
      </c>
      <c r="G63" s="75">
        <v>17.972000000000001</v>
      </c>
      <c r="H63" s="97">
        <f t="shared" si="22"/>
        <v>173.94200000000004</v>
      </c>
      <c r="I63" s="71"/>
      <c r="J63" s="2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3"/>
      <c r="W63" s="3"/>
      <c r="Z63" s="2"/>
      <c r="AA63" s="2"/>
      <c r="AB63" s="2"/>
      <c r="AC63" s="2"/>
    </row>
    <row r="64" spans="1:31" ht="33.75" customHeight="1" x14ac:dyDescent="0.25">
      <c r="A64" s="87" t="s">
        <v>34</v>
      </c>
      <c r="B64" s="75">
        <v>19.808</v>
      </c>
      <c r="C64" s="75">
        <v>34.534000000000006</v>
      </c>
      <c r="D64" s="75">
        <v>42.298000000000002</v>
      </c>
      <c r="E64" s="75">
        <v>32.253</v>
      </c>
      <c r="F64" s="75">
        <v>27.076999999999998</v>
      </c>
      <c r="G64" s="75">
        <v>17.972000000000001</v>
      </c>
      <c r="H64" s="97">
        <f t="shared" si="22"/>
        <v>173.94200000000004</v>
      </c>
      <c r="I64" s="71"/>
      <c r="J64" s="2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3"/>
      <c r="W64" s="3"/>
      <c r="Z64" s="2"/>
      <c r="AA64" s="2"/>
      <c r="AB64" s="2"/>
      <c r="AC64" s="2"/>
    </row>
    <row r="65" spans="1:29" ht="33.75" customHeight="1" x14ac:dyDescent="0.25">
      <c r="A65" s="113" t="s">
        <v>10</v>
      </c>
      <c r="B65" s="77">
        <f>SUM(B58:B64)</f>
        <v>98.532000000000011</v>
      </c>
      <c r="C65" s="28">
        <f>SUM(C58:C64)</f>
        <v>171.83600000000001</v>
      </c>
      <c r="D65" s="28">
        <f>SUM(D58:D64)</f>
        <v>210.392</v>
      </c>
      <c r="E65" s="28">
        <f>SUM(E58:E64)</f>
        <v>160.41199999999998</v>
      </c>
      <c r="F65" s="28">
        <f t="shared" ref="F65:G65" si="23">SUM(F58:F64)</f>
        <v>134.708</v>
      </c>
      <c r="G65" s="28">
        <f t="shared" si="23"/>
        <v>89.488</v>
      </c>
      <c r="H65" s="97">
        <f t="shared" si="22"/>
        <v>865.36799999999994</v>
      </c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9" t="s">
        <v>12</v>
      </c>
      <c r="B66" s="78">
        <v>68</v>
      </c>
      <c r="C66" s="31">
        <v>68</v>
      </c>
      <c r="D66" s="31">
        <v>68</v>
      </c>
      <c r="E66" s="31">
        <v>68</v>
      </c>
      <c r="F66" s="31">
        <v>68</v>
      </c>
      <c r="G66" s="31">
        <v>68</v>
      </c>
      <c r="H66" s="98">
        <f>+((H65/H67)/7)*1000</f>
        <v>67.999999999999986</v>
      </c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0" t="s">
        <v>13</v>
      </c>
      <c r="B67" s="102">
        <v>207</v>
      </c>
      <c r="C67" s="102">
        <v>361</v>
      </c>
      <c r="D67" s="102">
        <v>442</v>
      </c>
      <c r="E67" s="102">
        <v>337</v>
      </c>
      <c r="F67" s="102">
        <v>283</v>
      </c>
      <c r="G67" s="102">
        <v>188</v>
      </c>
      <c r="H67" s="106">
        <f>SUM(B67:G67)</f>
        <v>1818</v>
      </c>
      <c r="J67" s="72"/>
      <c r="N67" s="3"/>
      <c r="O67" s="3"/>
      <c r="P67" s="3"/>
      <c r="Q67" s="3"/>
      <c r="R67" s="3"/>
    </row>
    <row r="68" spans="1:29" ht="33.75" customHeight="1" x14ac:dyDescent="0.25">
      <c r="A68" s="91" t="s">
        <v>14</v>
      </c>
      <c r="B68" s="80">
        <f>((B67*B66)*7/1000-B58)/4</f>
        <v>19.808</v>
      </c>
      <c r="C68" s="80">
        <f t="shared" ref="C68:G68" si="24">((C67*C66)*7/1000-C58)/4</f>
        <v>34.534000000000006</v>
      </c>
      <c r="D68" s="80">
        <f t="shared" si="24"/>
        <v>42.298000000000002</v>
      </c>
      <c r="E68" s="80">
        <f t="shared" si="24"/>
        <v>32.253</v>
      </c>
      <c r="F68" s="80">
        <f t="shared" si="24"/>
        <v>27.076999999999998</v>
      </c>
      <c r="G68" s="80">
        <f t="shared" si="24"/>
        <v>17.972000000000001</v>
      </c>
      <c r="H68" s="110">
        <f>((H65*1000)/H67)/7</f>
        <v>67.999999999999986</v>
      </c>
      <c r="N68" s="3"/>
      <c r="O68" s="3"/>
      <c r="P68" s="3"/>
      <c r="Q68" s="3"/>
      <c r="R68" s="3"/>
    </row>
    <row r="69" spans="1:29" ht="33.75" customHeight="1" x14ac:dyDescent="0.25">
      <c r="A69" s="92" t="s">
        <v>15</v>
      </c>
      <c r="B69" s="81">
        <f t="shared" ref="B69:G69" si="25">((B67*B66)*7)/1000</f>
        <v>98.531999999999996</v>
      </c>
      <c r="C69" s="43">
        <f t="shared" si="25"/>
        <v>171.83600000000001</v>
      </c>
      <c r="D69" s="43">
        <f t="shared" si="25"/>
        <v>210.392</v>
      </c>
      <c r="E69" s="43">
        <f t="shared" si="25"/>
        <v>160.41200000000001</v>
      </c>
      <c r="F69" s="43">
        <f t="shared" si="25"/>
        <v>134.708</v>
      </c>
      <c r="G69" s="43">
        <f t="shared" si="25"/>
        <v>89.488</v>
      </c>
      <c r="H69" s="83"/>
      <c r="I69" s="51"/>
      <c r="R69" s="3"/>
    </row>
    <row r="70" spans="1:29" ht="33.75" customHeight="1" thickBot="1" x14ac:dyDescent="0.3">
      <c r="A70" s="93" t="s">
        <v>16</v>
      </c>
      <c r="B70" s="82">
        <f t="shared" ref="B70:G70" si="26">+(B65/B67)/7*1000</f>
        <v>68</v>
      </c>
      <c r="C70" s="48">
        <f t="shared" si="26"/>
        <v>68</v>
      </c>
      <c r="D70" s="48">
        <f t="shared" si="26"/>
        <v>67.999999999999986</v>
      </c>
      <c r="E70" s="48">
        <f t="shared" si="26"/>
        <v>67.999999999999986</v>
      </c>
      <c r="F70" s="48">
        <f t="shared" si="26"/>
        <v>67.999999999999986</v>
      </c>
      <c r="G70" s="48">
        <f t="shared" si="26"/>
        <v>67.999999999999986</v>
      </c>
      <c r="H70" s="111"/>
      <c r="R70" s="3"/>
    </row>
    <row r="71" spans="1:29" ht="33.75" customHeight="1" x14ac:dyDescent="0.25"/>
    <row r="72" spans="1:29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29" ht="33.75" customHeight="1" x14ac:dyDescent="0.25"/>
    <row r="74" spans="1:29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29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29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29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29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29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M36:Q36"/>
    <mergeCell ref="J54:K54"/>
    <mergeCell ref="B55:G55"/>
    <mergeCell ref="A3:C3"/>
    <mergeCell ref="E9:G9"/>
    <mergeCell ref="R9:S9"/>
    <mergeCell ref="K11:L11"/>
    <mergeCell ref="B15:K15"/>
    <mergeCell ref="L15:M15"/>
    <mergeCell ref="N15:V1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3" zoomScale="30" zoomScaleNormal="30" workbookViewId="0">
      <selection activeCell="I49" sqref="I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35.42578125" style="19" bestFit="1" customWidth="1"/>
    <col min="9" max="9" width="28.28515625" style="19" bestFit="1" customWidth="1"/>
    <col min="10" max="13" width="33.42578125" style="19" bestFit="1" customWidth="1"/>
    <col min="14" max="14" width="21.28515625" style="19" customWidth="1"/>
    <col min="15" max="15" width="21.28515625" style="19" bestFit="1" customWidth="1"/>
    <col min="16" max="16" width="22.57031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2"/>
      <c r="Z3" s="2"/>
      <c r="AA3" s="2"/>
      <c r="AB3" s="2"/>
      <c r="AC3" s="2"/>
      <c r="AD3" s="17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0" t="s">
        <v>1</v>
      </c>
      <c r="B9" s="170"/>
      <c r="C9" s="170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0"/>
      <c r="B10" s="170"/>
      <c r="C10" s="1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0" t="s">
        <v>4</v>
      </c>
      <c r="B11" s="170"/>
      <c r="C11" s="170"/>
      <c r="D11" s="1"/>
      <c r="E11" s="171">
        <v>2</v>
      </c>
      <c r="F11" s="1"/>
      <c r="G11" s="1"/>
      <c r="H11" s="1"/>
      <c r="I11" s="1"/>
      <c r="J11" s="1"/>
      <c r="K11" s="628" t="s">
        <v>56</v>
      </c>
      <c r="L11" s="628"/>
      <c r="M11" s="172"/>
      <c r="N11" s="1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0"/>
      <c r="B12" s="170"/>
      <c r="C12" s="170"/>
      <c r="D12" s="1"/>
      <c r="E12" s="5"/>
      <c r="F12" s="1"/>
      <c r="G12" s="1"/>
      <c r="H12" s="1"/>
      <c r="I12" s="1"/>
      <c r="J12" s="1"/>
      <c r="K12" s="172"/>
      <c r="L12" s="172"/>
      <c r="M12" s="172"/>
      <c r="N12" s="1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0"/>
      <c r="B13" s="170"/>
      <c r="C13" s="170"/>
      <c r="D13" s="170"/>
      <c r="E13" s="170"/>
      <c r="F13" s="170"/>
      <c r="G13" s="170"/>
      <c r="H13" s="170"/>
      <c r="I13" s="170"/>
      <c r="J13" s="170"/>
      <c r="K13" s="170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"/>
      <c r="X13" s="1"/>
      <c r="Y13" s="1"/>
    </row>
    <row r="14" spans="1:30" s="3" customFormat="1" ht="27" thickBot="1" x14ac:dyDescent="0.3">
      <c r="A14" s="17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84" t="s">
        <v>7</v>
      </c>
      <c r="B15" s="630" t="s">
        <v>53</v>
      </c>
      <c r="C15" s="631"/>
      <c r="D15" s="631"/>
      <c r="E15" s="631"/>
      <c r="F15" s="631"/>
      <c r="G15" s="631"/>
      <c r="H15" s="631"/>
      <c r="I15" s="631"/>
      <c r="J15" s="631"/>
      <c r="K15" s="632"/>
      <c r="L15" s="630" t="s">
        <v>54</v>
      </c>
      <c r="M15" s="632"/>
      <c r="N15" s="633" t="s">
        <v>8</v>
      </c>
      <c r="O15" s="634"/>
      <c r="P15" s="634"/>
      <c r="Q15" s="634"/>
      <c r="R15" s="634"/>
      <c r="S15" s="634"/>
      <c r="T15" s="634"/>
      <c r="U15" s="634"/>
      <c r="V15" s="635"/>
      <c r="W15" s="12"/>
    </row>
    <row r="16" spans="1:30" ht="39.950000000000003" customHeight="1" x14ac:dyDescent="0.25">
      <c r="A16" s="85" t="s">
        <v>9</v>
      </c>
      <c r="B16" s="16"/>
      <c r="C16" s="15"/>
      <c r="D16" s="21"/>
      <c r="E16" s="15"/>
      <c r="F16" s="15"/>
      <c r="G16" s="15"/>
      <c r="H16" s="15"/>
      <c r="I16" s="15"/>
      <c r="J16" s="15"/>
      <c r="K16" s="22"/>
      <c r="L16" s="16"/>
      <c r="M16" s="22"/>
      <c r="N16" s="16"/>
      <c r="O16" s="15"/>
      <c r="P16" s="15"/>
      <c r="Q16" s="15"/>
      <c r="R16" s="15"/>
      <c r="S16" s="15"/>
      <c r="T16" s="15"/>
      <c r="U16" s="148"/>
      <c r="V16" s="17"/>
      <c r="W16" s="18" t="s">
        <v>10</v>
      </c>
      <c r="Y16" s="20"/>
      <c r="Z16" s="20"/>
    </row>
    <row r="17" spans="1:30" ht="39.950000000000003" customHeight="1" x14ac:dyDescent="0.25">
      <c r="A17" s="86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14">
        <v>11</v>
      </c>
      <c r="M17" s="22">
        <v>12</v>
      </c>
      <c r="N17" s="14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21">
        <v>7</v>
      </c>
      <c r="U17" s="149">
        <v>8</v>
      </c>
      <c r="V17" s="22">
        <v>9</v>
      </c>
      <c r="W17" s="18"/>
      <c r="Y17" s="2"/>
      <c r="Z17" s="20"/>
    </row>
    <row r="18" spans="1:30" ht="39.950000000000003" customHeight="1" x14ac:dyDescent="0.25">
      <c r="A18" s="87" t="s">
        <v>35</v>
      </c>
      <c r="B18" s="23"/>
      <c r="C18" s="24"/>
      <c r="D18" s="24"/>
      <c r="E18" s="24"/>
      <c r="F18" s="24"/>
      <c r="G18" s="24"/>
      <c r="H18" s="24"/>
      <c r="I18" s="24"/>
      <c r="J18" s="24"/>
      <c r="K18" s="25"/>
      <c r="L18" s="23"/>
      <c r="M18" s="25"/>
      <c r="N18" s="23"/>
      <c r="O18" s="24"/>
      <c r="P18" s="24"/>
      <c r="Q18" s="24"/>
      <c r="R18" s="24"/>
      <c r="S18" s="24"/>
      <c r="T18" s="24"/>
      <c r="U18" s="24"/>
      <c r="V18" s="150"/>
      <c r="W18" s="26">
        <f t="shared" ref="W18:W25" si="0">SUM(B18:V18)</f>
        <v>0</v>
      </c>
      <c r="Y18" s="2"/>
      <c r="Z18" s="20"/>
    </row>
    <row r="19" spans="1:30" ht="39.950000000000003" customHeight="1" x14ac:dyDescent="0.25">
      <c r="A19" s="88" t="s">
        <v>36</v>
      </c>
      <c r="B19" s="23">
        <v>32.880625000000002</v>
      </c>
      <c r="C19" s="24">
        <v>32.880625000000002</v>
      </c>
      <c r="D19" s="24">
        <v>41.536999999999999</v>
      </c>
      <c r="E19" s="24">
        <v>41.375999999999998</v>
      </c>
      <c r="F19" s="24">
        <v>39.575000000000003</v>
      </c>
      <c r="G19" s="24">
        <v>39.496250000000003</v>
      </c>
      <c r="H19" s="24">
        <v>27.847999999999999</v>
      </c>
      <c r="I19" s="24">
        <v>27.771000000000001</v>
      </c>
      <c r="J19" s="24">
        <v>36.09975</v>
      </c>
      <c r="K19" s="25">
        <v>31.055</v>
      </c>
      <c r="L19" s="23">
        <v>32.984749999999998</v>
      </c>
      <c r="M19" s="25">
        <v>40.570125000000004</v>
      </c>
      <c r="N19" s="23">
        <v>38.213036579861111</v>
      </c>
      <c r="O19" s="24">
        <v>50.50982035710841</v>
      </c>
      <c r="P19" s="24">
        <v>29.203187856867284</v>
      </c>
      <c r="Q19" s="24">
        <v>28.628584336419753</v>
      </c>
      <c r="R19" s="24">
        <v>45.244864068528166</v>
      </c>
      <c r="S19" s="24">
        <v>36.486640747974533</v>
      </c>
      <c r="T19" s="24">
        <v>31.759428478250388</v>
      </c>
      <c r="U19" s="24">
        <v>32.524303626543215</v>
      </c>
      <c r="V19" s="150">
        <v>29.797516145833335</v>
      </c>
      <c r="W19" s="26">
        <f t="shared" si="0"/>
        <v>746.44150719738627</v>
      </c>
      <c r="Y19" s="2"/>
      <c r="Z19" s="20"/>
    </row>
    <row r="20" spans="1:30" ht="39.75" customHeight="1" x14ac:dyDescent="0.25">
      <c r="A20" s="87" t="s">
        <v>37</v>
      </c>
      <c r="B20" s="23">
        <v>34.226093749999997</v>
      </c>
      <c r="C20" s="24">
        <v>34.14034375</v>
      </c>
      <c r="D20" s="24">
        <v>43.426499999999997</v>
      </c>
      <c r="E20" s="24">
        <v>43.296999999999997</v>
      </c>
      <c r="F20" s="24">
        <v>41.560625000000002</v>
      </c>
      <c r="G20" s="24">
        <v>41.497187500000003</v>
      </c>
      <c r="H20" s="24">
        <v>29.494000000000003</v>
      </c>
      <c r="I20" s="24">
        <v>29.513250000000003</v>
      </c>
      <c r="J20" s="24">
        <v>38.670437499999998</v>
      </c>
      <c r="K20" s="25">
        <v>33.51</v>
      </c>
      <c r="L20" s="23">
        <v>34.716312500000001</v>
      </c>
      <c r="M20" s="25">
        <v>42.250718750000004</v>
      </c>
      <c r="N20" s="23">
        <v>23.3</v>
      </c>
      <c r="O20" s="24">
        <v>40.299999999999997</v>
      </c>
      <c r="P20" s="24">
        <v>45.7</v>
      </c>
      <c r="Q20" s="24">
        <v>55.3</v>
      </c>
      <c r="R20" s="24">
        <v>55.2</v>
      </c>
      <c r="S20" s="24">
        <v>31.3</v>
      </c>
      <c r="T20" s="24">
        <v>36.6</v>
      </c>
      <c r="U20" s="24">
        <v>51.8</v>
      </c>
      <c r="V20" s="150"/>
      <c r="W20" s="26">
        <f t="shared" si="0"/>
        <v>785.80246875</v>
      </c>
      <c r="Y20" s="2"/>
      <c r="Z20" s="20"/>
    </row>
    <row r="21" spans="1:30" ht="39.950000000000003" customHeight="1" x14ac:dyDescent="0.25">
      <c r="A21" s="87" t="s">
        <v>38</v>
      </c>
      <c r="B21" s="23"/>
      <c r="C21" s="24"/>
      <c r="D21" s="24"/>
      <c r="E21" s="24"/>
      <c r="F21" s="24"/>
      <c r="G21" s="24"/>
      <c r="H21" s="24"/>
      <c r="I21" s="24"/>
      <c r="J21" s="24"/>
      <c r="K21" s="25"/>
      <c r="L21" s="23"/>
      <c r="M21" s="25"/>
      <c r="N21" s="23"/>
      <c r="O21" s="24"/>
      <c r="P21" s="24"/>
      <c r="Q21" s="24"/>
      <c r="R21" s="24"/>
      <c r="S21" s="24"/>
      <c r="T21" s="24"/>
      <c r="U21" s="24"/>
      <c r="V21" s="150"/>
      <c r="W21" s="26">
        <f t="shared" si="0"/>
        <v>0</v>
      </c>
      <c r="Y21" s="2"/>
      <c r="Z21" s="20"/>
    </row>
    <row r="22" spans="1:30" ht="39.950000000000003" customHeight="1" x14ac:dyDescent="0.25">
      <c r="A22" s="88" t="s">
        <v>33</v>
      </c>
      <c r="B22" s="23">
        <v>34.226093749999997</v>
      </c>
      <c r="C22" s="24">
        <v>34.14034375</v>
      </c>
      <c r="D22" s="24">
        <v>43.426499999999997</v>
      </c>
      <c r="E22" s="24">
        <v>43.296999999999997</v>
      </c>
      <c r="F22" s="24">
        <v>41.560625000000002</v>
      </c>
      <c r="G22" s="24">
        <v>41.497187500000003</v>
      </c>
      <c r="H22" s="24">
        <v>29.494000000000003</v>
      </c>
      <c r="I22" s="24">
        <v>29.513250000000003</v>
      </c>
      <c r="J22" s="24">
        <v>38.670437499999998</v>
      </c>
      <c r="K22" s="25">
        <v>33.51</v>
      </c>
      <c r="L22" s="23">
        <v>34.716312500000001</v>
      </c>
      <c r="M22" s="25">
        <v>42.250718750000004</v>
      </c>
      <c r="N22" s="23">
        <v>23.3</v>
      </c>
      <c r="O22" s="24">
        <v>40.299999999999997</v>
      </c>
      <c r="P22" s="24">
        <v>45.7</v>
      </c>
      <c r="Q22" s="24">
        <v>55.3</v>
      </c>
      <c r="R22" s="24">
        <v>55.2</v>
      </c>
      <c r="S22" s="24">
        <v>31.3</v>
      </c>
      <c r="T22" s="24">
        <v>36.6</v>
      </c>
      <c r="U22" s="24">
        <v>51.8</v>
      </c>
      <c r="V22" s="150"/>
      <c r="W22" s="26">
        <f t="shared" si="0"/>
        <v>785.80246875</v>
      </c>
      <c r="Y22" s="2"/>
      <c r="Z22" s="20"/>
    </row>
    <row r="23" spans="1:30" ht="39.950000000000003" customHeight="1" x14ac:dyDescent="0.25">
      <c r="A23" s="87" t="s">
        <v>46</v>
      </c>
      <c r="B23" s="23">
        <v>34.226093749999997</v>
      </c>
      <c r="C23" s="24">
        <v>34.14034375</v>
      </c>
      <c r="D23" s="24">
        <v>43.426499999999997</v>
      </c>
      <c r="E23" s="24">
        <v>43.296999999999997</v>
      </c>
      <c r="F23" s="24">
        <v>41.560625000000002</v>
      </c>
      <c r="G23" s="24">
        <v>41.497187500000003</v>
      </c>
      <c r="H23" s="24">
        <v>29.494000000000003</v>
      </c>
      <c r="I23" s="24">
        <v>29.513250000000003</v>
      </c>
      <c r="J23" s="24">
        <v>38.670437499999998</v>
      </c>
      <c r="K23" s="25">
        <v>33.51</v>
      </c>
      <c r="L23" s="23">
        <v>34.716312500000001</v>
      </c>
      <c r="M23" s="25">
        <v>42.250718750000004</v>
      </c>
      <c r="N23" s="23">
        <v>23.3</v>
      </c>
      <c r="O23" s="24">
        <v>40.299999999999997</v>
      </c>
      <c r="P23" s="24">
        <v>45.7</v>
      </c>
      <c r="Q23" s="24">
        <v>55.3</v>
      </c>
      <c r="R23" s="24">
        <v>55.2</v>
      </c>
      <c r="S23" s="24">
        <v>31.3</v>
      </c>
      <c r="T23" s="24">
        <v>36.6</v>
      </c>
      <c r="U23" s="24">
        <v>51.8</v>
      </c>
      <c r="V23" s="150"/>
      <c r="W23" s="26">
        <f t="shared" si="0"/>
        <v>785.80246875</v>
      </c>
      <c r="Y23" s="2"/>
      <c r="Z23" s="20"/>
    </row>
    <row r="24" spans="1:30" ht="39.950000000000003" customHeight="1" x14ac:dyDescent="0.25">
      <c r="A24" s="87" t="s">
        <v>34</v>
      </c>
      <c r="B24" s="23">
        <v>34.226093749999997</v>
      </c>
      <c r="C24" s="24">
        <v>34.14034375</v>
      </c>
      <c r="D24" s="24">
        <v>43.426499999999997</v>
      </c>
      <c r="E24" s="24">
        <v>43.296999999999997</v>
      </c>
      <c r="F24" s="24">
        <v>41.560625000000002</v>
      </c>
      <c r="G24" s="24">
        <v>41.497187500000003</v>
      </c>
      <c r="H24" s="24">
        <v>29.494000000000003</v>
      </c>
      <c r="I24" s="24">
        <v>29.513250000000003</v>
      </c>
      <c r="J24" s="24">
        <v>38.670437499999998</v>
      </c>
      <c r="K24" s="25">
        <v>33.51</v>
      </c>
      <c r="L24" s="23">
        <v>34.716312500000001</v>
      </c>
      <c r="M24" s="25">
        <v>42.250718750000004</v>
      </c>
      <c r="N24" s="23">
        <v>23.3</v>
      </c>
      <c r="O24" s="24">
        <v>40.299999999999997</v>
      </c>
      <c r="P24" s="24">
        <v>45.7</v>
      </c>
      <c r="Q24" s="24">
        <v>55.3</v>
      </c>
      <c r="R24" s="24">
        <v>55.2</v>
      </c>
      <c r="S24" s="24">
        <v>31.3</v>
      </c>
      <c r="T24" s="24">
        <v>36.6</v>
      </c>
      <c r="U24" s="24">
        <v>51.8</v>
      </c>
      <c r="V24" s="150"/>
      <c r="W24" s="26">
        <f t="shared" si="0"/>
        <v>785.80246875</v>
      </c>
      <c r="Y24" s="2"/>
    </row>
    <row r="25" spans="1:30" ht="41.45" customHeight="1" x14ac:dyDescent="0.25">
      <c r="A25" s="88" t="s">
        <v>10</v>
      </c>
      <c r="B25" s="27">
        <f t="shared" ref="B25:C25" si="1">SUM(B18:B24)</f>
        <v>169.78499999999997</v>
      </c>
      <c r="C25" s="28">
        <f t="shared" si="1"/>
        <v>169.44200000000001</v>
      </c>
      <c r="D25" s="28">
        <f>SUM(D18:D24)</f>
        <v>215.24299999999999</v>
      </c>
      <c r="E25" s="28">
        <f t="shared" ref="E25:G25" si="2">SUM(E18:E24)</f>
        <v>214.56399999999999</v>
      </c>
      <c r="F25" s="28">
        <f t="shared" si="2"/>
        <v>205.8175</v>
      </c>
      <c r="G25" s="28">
        <f t="shared" si="2"/>
        <v>205.48499999999999</v>
      </c>
      <c r="H25" s="28">
        <f>SUM(H18:H24)</f>
        <v>145.82400000000001</v>
      </c>
      <c r="I25" s="28">
        <f t="shared" ref="I25" si="3">SUM(I18:I24)</f>
        <v>145.82400000000001</v>
      </c>
      <c r="J25" s="28">
        <f>SUM(J18:J24)</f>
        <v>190.78149999999997</v>
      </c>
      <c r="K25" s="29">
        <f>SUM(K18:K24)</f>
        <v>165.09499999999997</v>
      </c>
      <c r="L25" s="27">
        <f t="shared" ref="L25" si="4">SUM(L18:L24)</f>
        <v>171.85000000000002</v>
      </c>
      <c r="M25" s="29">
        <f>SUM(M18:M24)</f>
        <v>209.57300000000001</v>
      </c>
      <c r="N25" s="27">
        <f t="shared" ref="N25:P25" si="5">SUM(N18:N24)</f>
        <v>131.41303657986111</v>
      </c>
      <c r="O25" s="28">
        <f t="shared" si="5"/>
        <v>211.70982035710841</v>
      </c>
      <c r="P25" s="28">
        <f t="shared" si="5"/>
        <v>212.00318785686727</v>
      </c>
      <c r="Q25" s="28">
        <f>SUM(Q18:Q24)</f>
        <v>249.82858433641974</v>
      </c>
      <c r="R25" s="28">
        <f t="shared" ref="R25:V25" si="6">SUM(R18:R24)</f>
        <v>266.04486406852817</v>
      </c>
      <c r="S25" s="28">
        <f t="shared" si="6"/>
        <v>161.68664074797454</v>
      </c>
      <c r="T25" s="28">
        <f t="shared" si="6"/>
        <v>178.15942847825039</v>
      </c>
      <c r="U25" s="28">
        <f t="shared" si="6"/>
        <v>239.72430362654325</v>
      </c>
      <c r="V25" s="151">
        <f t="shared" si="6"/>
        <v>29.797516145833335</v>
      </c>
      <c r="W25" s="26">
        <f t="shared" si="0"/>
        <v>3889.6513821973867</v>
      </c>
    </row>
    <row r="26" spans="1:30" s="2" customFormat="1" ht="36.75" customHeight="1" x14ac:dyDescent="0.25">
      <c r="A26" s="89" t="s">
        <v>12</v>
      </c>
      <c r="B26" s="30">
        <v>49</v>
      </c>
      <c r="C26" s="31">
        <v>49</v>
      </c>
      <c r="D26" s="31">
        <v>48.5</v>
      </c>
      <c r="E26" s="31">
        <v>48.5</v>
      </c>
      <c r="F26" s="31">
        <v>47.5</v>
      </c>
      <c r="G26" s="31">
        <v>47.5</v>
      </c>
      <c r="H26" s="31">
        <v>46.5</v>
      </c>
      <c r="I26" s="31">
        <v>46.5</v>
      </c>
      <c r="J26" s="31">
        <v>45.5</v>
      </c>
      <c r="K26" s="32">
        <v>44.5</v>
      </c>
      <c r="L26" s="30">
        <v>50</v>
      </c>
      <c r="M26" s="32">
        <v>49</v>
      </c>
      <c r="N26" s="30"/>
      <c r="O26" s="31"/>
      <c r="P26" s="31"/>
      <c r="Q26" s="31"/>
      <c r="R26" s="31"/>
      <c r="S26" s="31"/>
      <c r="T26" s="31"/>
      <c r="U26" s="31"/>
      <c r="V26" s="152"/>
      <c r="W26" s="33">
        <f>+((W25/W27)/7)*1000</f>
        <v>47.643357898572859</v>
      </c>
    </row>
    <row r="27" spans="1:30" s="2" customFormat="1" ht="33" customHeight="1" x14ac:dyDescent="0.25">
      <c r="A27" s="90" t="s">
        <v>13</v>
      </c>
      <c r="B27" s="34">
        <v>495</v>
      </c>
      <c r="C27" s="35">
        <v>494</v>
      </c>
      <c r="D27" s="35">
        <v>634</v>
      </c>
      <c r="E27" s="35">
        <v>632</v>
      </c>
      <c r="F27" s="35">
        <v>619</v>
      </c>
      <c r="G27" s="35">
        <v>618</v>
      </c>
      <c r="H27" s="35">
        <v>448</v>
      </c>
      <c r="I27" s="35">
        <v>448</v>
      </c>
      <c r="J27" s="35">
        <v>599</v>
      </c>
      <c r="K27" s="36">
        <v>530</v>
      </c>
      <c r="L27" s="34">
        <v>491</v>
      </c>
      <c r="M27" s="36">
        <v>611</v>
      </c>
      <c r="N27" s="34">
        <v>345</v>
      </c>
      <c r="O27" s="35">
        <v>599</v>
      </c>
      <c r="P27" s="35">
        <v>679</v>
      </c>
      <c r="Q27" s="35">
        <v>822</v>
      </c>
      <c r="R27" s="35">
        <v>821</v>
      </c>
      <c r="S27" s="35">
        <v>465</v>
      </c>
      <c r="T27" s="35">
        <v>543</v>
      </c>
      <c r="U27" s="35">
        <v>770</v>
      </c>
      <c r="V27" s="153"/>
      <c r="W27" s="37">
        <f>SUM(B27:V27)</f>
        <v>11663</v>
      </c>
      <c r="X27" s="2">
        <f>((W25*1000)/W27)/7</f>
        <v>47.643357898572852</v>
      </c>
    </row>
    <row r="28" spans="1:30" s="2" customFormat="1" ht="33" customHeight="1" x14ac:dyDescent="0.25">
      <c r="A28" s="91" t="s">
        <v>14</v>
      </c>
      <c r="B28" s="38">
        <f t="shared" ref="B28:V28" si="7">((B27*B26)*7/1000-B19)/4</f>
        <v>34.226093749999997</v>
      </c>
      <c r="C28" s="80">
        <f t="shared" si="7"/>
        <v>34.14034375</v>
      </c>
      <c r="D28" s="80">
        <f t="shared" si="7"/>
        <v>43.426499999999997</v>
      </c>
      <c r="E28" s="80">
        <f t="shared" si="7"/>
        <v>43.296999999999997</v>
      </c>
      <c r="F28" s="80">
        <f t="shared" si="7"/>
        <v>41.560625000000002</v>
      </c>
      <c r="G28" s="80">
        <f t="shared" si="7"/>
        <v>41.497187500000003</v>
      </c>
      <c r="H28" s="80">
        <f t="shared" si="7"/>
        <v>29.494000000000003</v>
      </c>
      <c r="I28" s="80">
        <f t="shared" si="7"/>
        <v>29.513250000000003</v>
      </c>
      <c r="J28" s="80">
        <f t="shared" si="7"/>
        <v>38.670437499999998</v>
      </c>
      <c r="K28" s="154">
        <f t="shared" si="7"/>
        <v>33.51</v>
      </c>
      <c r="L28" s="38">
        <f t="shared" si="7"/>
        <v>34.716312500000001</v>
      </c>
      <c r="M28" s="154">
        <f t="shared" si="7"/>
        <v>42.250718750000004</v>
      </c>
      <c r="N28" s="38">
        <f t="shared" si="7"/>
        <v>-9.5532591449652777</v>
      </c>
      <c r="O28" s="80">
        <f t="shared" si="7"/>
        <v>-12.627455089277102</v>
      </c>
      <c r="P28" s="80">
        <f t="shared" si="7"/>
        <v>-7.3007969642168211</v>
      </c>
      <c r="Q28" s="80">
        <f t="shared" si="7"/>
        <v>-7.1571460841049381</v>
      </c>
      <c r="R28" s="80">
        <f t="shared" si="7"/>
        <v>-11.311216017132042</v>
      </c>
      <c r="S28" s="80">
        <f t="shared" si="7"/>
        <v>-9.1216601869936333</v>
      </c>
      <c r="T28" s="80">
        <f t="shared" si="7"/>
        <v>-7.9398571195625971</v>
      </c>
      <c r="U28" s="80">
        <f t="shared" si="7"/>
        <v>-8.1310759066358038</v>
      </c>
      <c r="V28" s="154">
        <f t="shared" si="7"/>
        <v>-7.4493790364583337</v>
      </c>
      <c r="W28" s="41"/>
    </row>
    <row r="29" spans="1:30" ht="33.75" customHeight="1" x14ac:dyDescent="0.25">
      <c r="A29" s="92" t="s">
        <v>15</v>
      </c>
      <c r="B29" s="42">
        <f t="shared" ref="B29:C29" si="8">((B27*B26)*7)/1000</f>
        <v>169.785</v>
      </c>
      <c r="C29" s="43">
        <f t="shared" si="8"/>
        <v>169.44200000000001</v>
      </c>
      <c r="D29" s="43">
        <f>((D27*D26)*7)/1000</f>
        <v>215.24299999999999</v>
      </c>
      <c r="E29" s="43">
        <f>((E27*E26)*7)/1000</f>
        <v>214.56399999999999</v>
      </c>
      <c r="F29" s="43">
        <f t="shared" ref="F29:V29" si="9">((F27*F26)*7)/1000</f>
        <v>205.8175</v>
      </c>
      <c r="G29" s="43">
        <f t="shared" si="9"/>
        <v>205.48500000000001</v>
      </c>
      <c r="H29" s="43">
        <f t="shared" si="9"/>
        <v>145.82400000000001</v>
      </c>
      <c r="I29" s="43">
        <f t="shared" si="9"/>
        <v>145.82400000000001</v>
      </c>
      <c r="J29" s="43">
        <f t="shared" si="9"/>
        <v>190.78149999999999</v>
      </c>
      <c r="K29" s="83">
        <f t="shared" si="9"/>
        <v>165.095</v>
      </c>
      <c r="L29" s="42">
        <f t="shared" si="9"/>
        <v>171.85</v>
      </c>
      <c r="M29" s="83">
        <f t="shared" si="9"/>
        <v>209.57300000000001</v>
      </c>
      <c r="N29" s="42">
        <f t="shared" si="9"/>
        <v>0</v>
      </c>
      <c r="O29" s="43">
        <f t="shared" si="9"/>
        <v>0</v>
      </c>
      <c r="P29" s="43">
        <f t="shared" si="9"/>
        <v>0</v>
      </c>
      <c r="Q29" s="44">
        <f t="shared" si="9"/>
        <v>0</v>
      </c>
      <c r="R29" s="44">
        <f t="shared" si="9"/>
        <v>0</v>
      </c>
      <c r="S29" s="44">
        <f t="shared" si="9"/>
        <v>0</v>
      </c>
      <c r="T29" s="44">
        <f t="shared" si="9"/>
        <v>0</v>
      </c>
      <c r="U29" s="44">
        <f t="shared" si="9"/>
        <v>0</v>
      </c>
      <c r="V29" s="155">
        <f t="shared" si="9"/>
        <v>0</v>
      </c>
      <c r="W29" s="46"/>
    </row>
    <row r="30" spans="1:30" ht="33.75" customHeight="1" thickBot="1" x14ac:dyDescent="0.3">
      <c r="A30" s="93" t="s">
        <v>16</v>
      </c>
      <c r="B30" s="47">
        <f t="shared" ref="B30:C30" si="10">+(B25/B27)/7*1000</f>
        <v>48.999999999999986</v>
      </c>
      <c r="C30" s="48">
        <f t="shared" si="10"/>
        <v>49</v>
      </c>
      <c r="D30" s="48">
        <f>+(D25/D27)/7*1000</f>
        <v>48.499999999999993</v>
      </c>
      <c r="E30" s="48">
        <f t="shared" ref="E30:G30" si="11">+(E25/E27)/7*1000</f>
        <v>48.499999999999993</v>
      </c>
      <c r="F30" s="48">
        <f t="shared" si="11"/>
        <v>47.5</v>
      </c>
      <c r="G30" s="48">
        <f t="shared" si="11"/>
        <v>47.499999999999993</v>
      </c>
      <c r="H30" s="48">
        <f>+(H25/H27)/7*1000</f>
        <v>46.5</v>
      </c>
      <c r="I30" s="48">
        <f t="shared" ref="I30" si="12">+(I25/I27)/7*1000</f>
        <v>46.5</v>
      </c>
      <c r="J30" s="48">
        <f>+(J25/J27)/7*1000</f>
        <v>45.499999999999993</v>
      </c>
      <c r="K30" s="49">
        <f>+(K25/K27)/7*1000</f>
        <v>44.499999999999993</v>
      </c>
      <c r="L30" s="47">
        <f t="shared" ref="L30" si="13">+(L25/L27)/7*1000</f>
        <v>50</v>
      </c>
      <c r="M30" s="49">
        <f>+(M25/M27)/7*1000</f>
        <v>49</v>
      </c>
      <c r="N30" s="47">
        <f t="shared" ref="N30:V30" si="14">+(N25/N27)/7*1000</f>
        <v>54.4153360579135</v>
      </c>
      <c r="O30" s="48">
        <f t="shared" si="14"/>
        <v>50.491252171979106</v>
      </c>
      <c r="P30" s="48">
        <f t="shared" si="14"/>
        <v>44.604079077817644</v>
      </c>
      <c r="Q30" s="48">
        <f t="shared" si="14"/>
        <v>43.418245452975277</v>
      </c>
      <c r="R30" s="48">
        <f t="shared" si="14"/>
        <v>46.292824790069282</v>
      </c>
      <c r="S30" s="48">
        <f t="shared" si="14"/>
        <v>49.673315129946097</v>
      </c>
      <c r="T30" s="48">
        <f t="shared" si="14"/>
        <v>46.871725461260297</v>
      </c>
      <c r="U30" s="48">
        <f t="shared" si="14"/>
        <v>44.475752064293737</v>
      </c>
      <c r="V30" s="156" t="e">
        <f t="shared" si="14"/>
        <v>#DIV/0!</v>
      </c>
      <c r="W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x14ac:dyDescent="0.25">
      <c r="A36" s="84" t="s">
        <v>17</v>
      </c>
      <c r="B36" s="636" t="s">
        <v>8</v>
      </c>
      <c r="C36" s="622"/>
      <c r="D36" s="622"/>
      <c r="E36" s="622"/>
      <c r="F36" s="622"/>
      <c r="G36" s="622"/>
      <c r="H36" s="622"/>
      <c r="I36" s="622"/>
      <c r="J36" s="637"/>
      <c r="K36" s="134"/>
      <c r="L36" s="135"/>
      <c r="M36" s="112" t="s">
        <v>19</v>
      </c>
      <c r="N36" s="622" t="s">
        <v>8</v>
      </c>
      <c r="O36" s="622"/>
      <c r="P36" s="622"/>
      <c r="Q36" s="622"/>
      <c r="R36" s="623"/>
      <c r="S36" s="105"/>
      <c r="T36" s="55"/>
      <c r="U36" s="55"/>
      <c r="V36" s="56"/>
      <c r="W36" s="3"/>
      <c r="X36" s="55"/>
      <c r="Y36" s="55"/>
      <c r="Z36" s="55"/>
      <c r="AA36" s="3"/>
    </row>
    <row r="37" spans="1:30" ht="33.75" customHeight="1" x14ac:dyDescent="0.25">
      <c r="A37" s="85" t="s">
        <v>20</v>
      </c>
      <c r="B37" s="178"/>
      <c r="C37" s="15"/>
      <c r="D37" s="15"/>
      <c r="E37" s="15"/>
      <c r="F37" s="15"/>
      <c r="G37" s="15"/>
      <c r="H37" s="15"/>
      <c r="I37" s="15"/>
      <c r="J37" s="96" t="s">
        <v>10</v>
      </c>
      <c r="K37" s="136"/>
      <c r="L37" s="136"/>
      <c r="M37" s="103"/>
      <c r="N37" s="94"/>
      <c r="O37" s="15"/>
      <c r="P37" s="15"/>
      <c r="Q37" s="15"/>
      <c r="R37" s="15"/>
      <c r="S37" s="96" t="s">
        <v>10</v>
      </c>
      <c r="T37" s="58"/>
      <c r="U37" s="58"/>
      <c r="V37" s="3"/>
      <c r="W37" s="56"/>
      <c r="X37" s="3"/>
      <c r="Y37" s="55"/>
      <c r="Z37" s="55"/>
      <c r="AA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96"/>
      <c r="T38" s="58"/>
      <c r="U38" s="58"/>
      <c r="V38" s="59"/>
      <c r="W38" s="59"/>
      <c r="X38" s="2"/>
      <c r="Y38" s="2"/>
      <c r="Z38" s="2"/>
      <c r="AA38" s="2"/>
    </row>
    <row r="39" spans="1:30" ht="33.75" customHeight="1" x14ac:dyDescent="0.25">
      <c r="A39" s="87" t="s">
        <v>35</v>
      </c>
      <c r="B39" s="23"/>
      <c r="C39" s="75"/>
      <c r="D39" s="75"/>
      <c r="E39" s="75"/>
      <c r="F39" s="75"/>
      <c r="G39" s="75"/>
      <c r="H39" s="75"/>
      <c r="I39" s="75"/>
      <c r="J39" s="97">
        <f t="shared" ref="J39:J46" si="15">SUM(B39:I39)</f>
        <v>0</v>
      </c>
      <c r="K39" s="138"/>
      <c r="L39" s="137"/>
      <c r="M39" s="87" t="s">
        <v>35</v>
      </c>
      <c r="N39" s="75"/>
      <c r="O39" s="75"/>
      <c r="P39" s="75"/>
      <c r="Q39" s="75"/>
      <c r="R39" s="75"/>
      <c r="S39" s="97">
        <f t="shared" ref="S39:S46" si="16">SUM(N39:R39)</f>
        <v>0</v>
      </c>
      <c r="T39" s="2"/>
      <c r="U39" s="60"/>
      <c r="V39" s="59"/>
      <c r="W39" s="59"/>
      <c r="X39" s="2"/>
      <c r="Y39" s="2"/>
      <c r="Z39" s="2"/>
      <c r="AA39" s="2"/>
    </row>
    <row r="40" spans="1:30" ht="33.75" customHeight="1" x14ac:dyDescent="0.25">
      <c r="A40" s="88" t="s">
        <v>36</v>
      </c>
      <c r="B40" s="23"/>
      <c r="C40" s="75">
        <v>43.056249999999999</v>
      </c>
      <c r="D40" s="75">
        <v>57.330250000000007</v>
      </c>
      <c r="E40" s="75">
        <v>52.008625000000002</v>
      </c>
      <c r="F40" s="75">
        <v>35.560250000000003</v>
      </c>
      <c r="G40" s="75">
        <v>37.544000000000004</v>
      </c>
      <c r="H40" s="75">
        <v>26.558250000000001</v>
      </c>
      <c r="I40" s="75">
        <v>22.875</v>
      </c>
      <c r="J40" s="97">
        <f t="shared" si="15"/>
        <v>274.93262500000003</v>
      </c>
      <c r="K40" s="133"/>
      <c r="L40" s="137"/>
      <c r="M40" s="88" t="s">
        <v>36</v>
      </c>
      <c r="N40" s="75">
        <v>14.250250000000001</v>
      </c>
      <c r="O40" s="75">
        <v>17.27375</v>
      </c>
      <c r="P40" s="75">
        <v>13.628500000000001</v>
      </c>
      <c r="Q40" s="75"/>
      <c r="R40" s="75"/>
      <c r="S40" s="97">
        <f t="shared" si="16"/>
        <v>45.152500000000003</v>
      </c>
      <c r="T40" s="2"/>
      <c r="U40" s="60"/>
      <c r="V40" s="59"/>
      <c r="W40" s="59"/>
      <c r="X40" s="2"/>
      <c r="Y40" s="2"/>
      <c r="Z40" s="2"/>
      <c r="AA40" s="2"/>
    </row>
    <row r="41" spans="1:30" ht="33.75" customHeight="1" x14ac:dyDescent="0.25">
      <c r="A41" s="87" t="s">
        <v>37</v>
      </c>
      <c r="B41" s="23">
        <v>22</v>
      </c>
      <c r="C41" s="75">
        <v>22.4</v>
      </c>
      <c r="D41" s="75">
        <v>58.883937499999995</v>
      </c>
      <c r="E41" s="75">
        <v>53.735843750000001</v>
      </c>
      <c r="F41" s="75">
        <v>36.855812499999999</v>
      </c>
      <c r="G41" s="75">
        <v>39.159875</v>
      </c>
      <c r="H41" s="75">
        <v>27.8144375</v>
      </c>
      <c r="I41" s="75">
        <v>24.517749999999999</v>
      </c>
      <c r="J41" s="97">
        <f t="shared" si="15"/>
        <v>285.36765624999998</v>
      </c>
      <c r="K41" s="133"/>
      <c r="L41" s="137"/>
      <c r="M41" s="87" t="s">
        <v>37</v>
      </c>
      <c r="N41" s="75">
        <v>14.610312500000001</v>
      </c>
      <c r="O41" s="75">
        <v>17.692187500000003</v>
      </c>
      <c r="P41" s="75">
        <v>13.975625000000001</v>
      </c>
      <c r="Q41" s="75"/>
      <c r="R41" s="75"/>
      <c r="S41" s="97">
        <f t="shared" si="16"/>
        <v>46.278125000000003</v>
      </c>
      <c r="T41" s="2"/>
      <c r="U41" s="60"/>
      <c r="V41" s="59"/>
      <c r="W41" s="59"/>
      <c r="X41" s="2"/>
      <c r="Y41" s="2"/>
      <c r="Z41" s="2"/>
      <c r="AA41" s="2"/>
    </row>
    <row r="42" spans="1:30" ht="33.75" customHeight="1" x14ac:dyDescent="0.25">
      <c r="A42" s="87" t="s">
        <v>38</v>
      </c>
      <c r="B42" s="23"/>
      <c r="C42" s="75"/>
      <c r="D42" s="75"/>
      <c r="E42" s="75"/>
      <c r="F42" s="75"/>
      <c r="G42" s="75"/>
      <c r="H42" s="75"/>
      <c r="I42" s="75"/>
      <c r="J42" s="97">
        <f t="shared" si="15"/>
        <v>0</v>
      </c>
      <c r="K42" s="133"/>
      <c r="L42" s="137"/>
      <c r="M42" s="87" t="s">
        <v>38</v>
      </c>
      <c r="N42" s="75"/>
      <c r="O42" s="75"/>
      <c r="P42" s="75"/>
      <c r="Q42" s="75"/>
      <c r="R42" s="75"/>
      <c r="S42" s="97">
        <f t="shared" si="16"/>
        <v>0</v>
      </c>
      <c r="T42" s="2"/>
      <c r="U42" s="60"/>
      <c r="V42" s="59"/>
      <c r="W42" s="59"/>
      <c r="X42" s="2"/>
      <c r="Y42" s="2"/>
      <c r="Z42" s="2"/>
      <c r="AA42" s="2"/>
    </row>
    <row r="43" spans="1:30" ht="33.75" customHeight="1" x14ac:dyDescent="0.25">
      <c r="A43" s="88" t="s">
        <v>33</v>
      </c>
      <c r="B43" s="23">
        <v>22</v>
      </c>
      <c r="C43" s="75">
        <v>22.4</v>
      </c>
      <c r="D43" s="75">
        <v>58.883937499999995</v>
      </c>
      <c r="E43" s="75">
        <v>53.735843750000001</v>
      </c>
      <c r="F43" s="75">
        <v>36.855812499999999</v>
      </c>
      <c r="G43" s="75">
        <v>39.159875</v>
      </c>
      <c r="H43" s="75">
        <v>27.8144375</v>
      </c>
      <c r="I43" s="75">
        <v>24.517749999999999</v>
      </c>
      <c r="J43" s="97">
        <f t="shared" si="15"/>
        <v>285.36765624999998</v>
      </c>
      <c r="K43" s="133"/>
      <c r="L43" s="137"/>
      <c r="M43" s="88" t="s">
        <v>33</v>
      </c>
      <c r="N43" s="75">
        <v>14.610312500000001</v>
      </c>
      <c r="O43" s="75">
        <v>17.692187500000003</v>
      </c>
      <c r="P43" s="75">
        <v>13.975625000000001</v>
      </c>
      <c r="Q43" s="75"/>
      <c r="R43" s="75"/>
      <c r="S43" s="97">
        <f t="shared" si="16"/>
        <v>46.278125000000003</v>
      </c>
      <c r="T43" s="2"/>
      <c r="U43" s="60"/>
      <c r="V43" s="59"/>
      <c r="W43" s="59"/>
      <c r="X43" s="2"/>
      <c r="Y43" s="2"/>
      <c r="Z43" s="2"/>
      <c r="AA43" s="2"/>
    </row>
    <row r="44" spans="1:30" ht="33.75" customHeight="1" x14ac:dyDescent="0.25">
      <c r="A44" s="87" t="s">
        <v>46</v>
      </c>
      <c r="B44" s="23">
        <v>22</v>
      </c>
      <c r="C44" s="75">
        <v>22.4</v>
      </c>
      <c r="D44" s="75">
        <v>58.883937499999995</v>
      </c>
      <c r="E44" s="75">
        <v>53.735843750000001</v>
      </c>
      <c r="F44" s="75">
        <v>36.855812499999999</v>
      </c>
      <c r="G44" s="75">
        <v>39.159875</v>
      </c>
      <c r="H44" s="75">
        <v>27.8144375</v>
      </c>
      <c r="I44" s="75">
        <v>24.517749999999999</v>
      </c>
      <c r="J44" s="97">
        <f t="shared" si="15"/>
        <v>285.36765624999998</v>
      </c>
      <c r="K44" s="133"/>
      <c r="L44" s="137"/>
      <c r="M44" s="87" t="s">
        <v>46</v>
      </c>
      <c r="N44" s="75">
        <v>14.610312500000001</v>
      </c>
      <c r="O44" s="75">
        <v>17.692187500000003</v>
      </c>
      <c r="P44" s="75">
        <v>13.975625000000001</v>
      </c>
      <c r="Q44" s="75"/>
      <c r="R44" s="75"/>
      <c r="S44" s="97">
        <f t="shared" si="16"/>
        <v>46.278125000000003</v>
      </c>
      <c r="T44" s="2"/>
      <c r="U44" s="60"/>
      <c r="V44" s="59"/>
      <c r="W44" s="59"/>
      <c r="X44" s="2"/>
      <c r="Y44" s="2"/>
      <c r="Z44" s="2"/>
      <c r="AA44" s="2"/>
    </row>
    <row r="45" spans="1:30" ht="33.75" customHeight="1" x14ac:dyDescent="0.25">
      <c r="A45" s="87" t="s">
        <v>34</v>
      </c>
      <c r="B45" s="23">
        <v>22</v>
      </c>
      <c r="C45" s="75">
        <v>22.4</v>
      </c>
      <c r="D45" s="75">
        <v>58.883937499999995</v>
      </c>
      <c r="E45" s="75">
        <v>53.735843750000001</v>
      </c>
      <c r="F45" s="75">
        <v>36.855812499999999</v>
      </c>
      <c r="G45" s="75">
        <v>39.159875</v>
      </c>
      <c r="H45" s="75">
        <v>27.8144375</v>
      </c>
      <c r="I45" s="75">
        <v>24.517749999999999</v>
      </c>
      <c r="J45" s="97">
        <f t="shared" si="15"/>
        <v>285.36765624999998</v>
      </c>
      <c r="K45" s="133"/>
      <c r="L45" s="137"/>
      <c r="M45" s="87" t="s">
        <v>34</v>
      </c>
      <c r="N45" s="75">
        <v>14.610312500000001</v>
      </c>
      <c r="O45" s="75">
        <v>17.692187500000003</v>
      </c>
      <c r="P45" s="75">
        <v>13.975625000000001</v>
      </c>
      <c r="Q45" s="75"/>
      <c r="R45" s="75"/>
      <c r="S45" s="97">
        <f t="shared" si="16"/>
        <v>46.278125000000003</v>
      </c>
      <c r="T45" s="2"/>
      <c r="U45" s="60"/>
      <c r="V45" s="59"/>
      <c r="W45" s="59"/>
      <c r="X45" s="59"/>
      <c r="Y45" s="59"/>
      <c r="Z45" s="2"/>
      <c r="AA45" s="2"/>
      <c r="AB45" s="2"/>
      <c r="AC45" s="2"/>
    </row>
    <row r="46" spans="1:30" ht="33.75" customHeight="1" x14ac:dyDescent="0.25">
      <c r="A46" s="88" t="s">
        <v>10</v>
      </c>
      <c r="B46" s="27">
        <f t="shared" ref="B46:I46" si="17">SUM(B39:B45)</f>
        <v>88</v>
      </c>
      <c r="C46" s="77">
        <f t="shared" ref="C46:H46" si="18">SUM(C39:C45)</f>
        <v>132.65625</v>
      </c>
      <c r="D46" s="28">
        <f t="shared" si="18"/>
        <v>292.86599999999999</v>
      </c>
      <c r="E46" s="28">
        <f t="shared" si="18"/>
        <v>266.95200000000006</v>
      </c>
      <c r="F46" s="28">
        <f t="shared" si="18"/>
        <v>182.98349999999999</v>
      </c>
      <c r="G46" s="28">
        <f t="shared" si="18"/>
        <v>194.18350000000001</v>
      </c>
      <c r="H46" s="28">
        <f t="shared" si="18"/>
        <v>137.816</v>
      </c>
      <c r="I46" s="28">
        <f t="shared" si="17"/>
        <v>120.946</v>
      </c>
      <c r="J46" s="97">
        <f t="shared" si="15"/>
        <v>1416.4032500000001</v>
      </c>
      <c r="K46" s="60"/>
      <c r="M46" s="73" t="s">
        <v>10</v>
      </c>
      <c r="N46" s="77">
        <f>SUM(N39:N45)</f>
        <v>72.691500000000005</v>
      </c>
      <c r="O46" s="28">
        <f>SUM(O39:O45)</f>
        <v>88.042500000000004</v>
      </c>
      <c r="P46" s="28">
        <f>SUM(P39:P45)</f>
        <v>69.531000000000006</v>
      </c>
      <c r="Q46" s="28">
        <f>SUM(Q39:Q45)</f>
        <v>0</v>
      </c>
      <c r="R46" s="28">
        <f>SUM(R39:R45)</f>
        <v>0</v>
      </c>
      <c r="S46" s="97">
        <f t="shared" si="16"/>
        <v>230.26500000000001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89" t="s">
        <v>12</v>
      </c>
      <c r="B47" s="30">
        <v>58</v>
      </c>
      <c r="C47" s="78">
        <v>58</v>
      </c>
      <c r="D47" s="31">
        <v>57</v>
      </c>
      <c r="E47" s="31">
        <v>56</v>
      </c>
      <c r="F47" s="31">
        <v>55.5</v>
      </c>
      <c r="G47" s="31">
        <v>54.5</v>
      </c>
      <c r="H47" s="31">
        <v>53.5</v>
      </c>
      <c r="I47" s="31">
        <v>53</v>
      </c>
      <c r="J47" s="98">
        <f>+((J46/J48)/7)*1000</f>
        <v>55.726610142817805</v>
      </c>
      <c r="K47" s="60"/>
      <c r="M47" s="129" t="s">
        <v>12</v>
      </c>
      <c r="N47" s="78">
        <v>64.5</v>
      </c>
      <c r="O47" s="31">
        <v>64.5</v>
      </c>
      <c r="P47" s="31">
        <v>64.5</v>
      </c>
      <c r="Q47" s="31"/>
      <c r="R47" s="31"/>
      <c r="S47" s="98">
        <f>+((S46/S48)/7)*1000</f>
        <v>64.5</v>
      </c>
      <c r="T47" s="61"/>
      <c r="U47" s="61"/>
    </row>
    <row r="48" spans="1:30" ht="33.75" customHeight="1" x14ac:dyDescent="0.25">
      <c r="A48" s="90" t="s">
        <v>13</v>
      </c>
      <c r="B48" s="34">
        <v>265</v>
      </c>
      <c r="C48" s="79">
        <v>277</v>
      </c>
      <c r="D48" s="35">
        <v>734</v>
      </c>
      <c r="E48" s="35">
        <v>681</v>
      </c>
      <c r="F48" s="35">
        <v>471</v>
      </c>
      <c r="G48" s="35">
        <v>509</v>
      </c>
      <c r="H48" s="35">
        <v>368</v>
      </c>
      <c r="I48" s="35">
        <v>326</v>
      </c>
      <c r="J48" s="99">
        <f>SUM(B48:I48)</f>
        <v>3631</v>
      </c>
      <c r="K48" s="60"/>
      <c r="L48" s="62"/>
      <c r="M48" s="90" t="s">
        <v>13</v>
      </c>
      <c r="N48" s="102">
        <v>161</v>
      </c>
      <c r="O48" s="102">
        <v>195</v>
      </c>
      <c r="P48" s="102">
        <v>154</v>
      </c>
      <c r="Q48" s="102"/>
      <c r="R48" s="102"/>
      <c r="S48" s="106">
        <f>SUM(N48:R48)</f>
        <v>510</v>
      </c>
      <c r="T48" s="63"/>
      <c r="U48" s="63"/>
    </row>
    <row r="49" spans="1:31" ht="33.75" customHeight="1" x14ac:dyDescent="0.25">
      <c r="A49" s="91" t="s">
        <v>14</v>
      </c>
      <c r="B49" s="38">
        <f t="shared" ref="B49:I49" si="19">((B48*B47)*7/1000-B40)/4</f>
        <v>26.897500000000001</v>
      </c>
      <c r="C49" s="80">
        <f t="shared" ref="C49:H49" si="20">((C48*C47)*7/1000-C40)/4</f>
        <v>17.351437500000003</v>
      </c>
      <c r="D49" s="80">
        <f t="shared" si="20"/>
        <v>58.883937499999995</v>
      </c>
      <c r="E49" s="80">
        <f t="shared" si="20"/>
        <v>53.735843750000001</v>
      </c>
      <c r="F49" s="80">
        <f t="shared" si="20"/>
        <v>36.855812499999999</v>
      </c>
      <c r="G49" s="80">
        <f t="shared" si="20"/>
        <v>39.159875</v>
      </c>
      <c r="H49" s="80">
        <f t="shared" si="20"/>
        <v>27.8144375</v>
      </c>
      <c r="I49" s="80">
        <f t="shared" si="19"/>
        <v>24.517749999999999</v>
      </c>
      <c r="J49" s="100">
        <f>((J46*1000)/J48)/7</f>
        <v>55.726610142817798</v>
      </c>
      <c r="K49" s="60"/>
      <c r="M49" s="91" t="s">
        <v>14</v>
      </c>
      <c r="N49" s="80">
        <f>((N48*N47)*7/1000-N40)/4</f>
        <v>14.610312500000001</v>
      </c>
      <c r="O49" s="39">
        <f t="shared" ref="O49:R49" si="21">((O48*O47)*7/1000-O40)/4</f>
        <v>17.692187500000003</v>
      </c>
      <c r="P49" s="39">
        <f t="shared" si="21"/>
        <v>13.975625000000001</v>
      </c>
      <c r="Q49" s="39">
        <f t="shared" si="21"/>
        <v>0</v>
      </c>
      <c r="R49" s="39">
        <f t="shared" si="21"/>
        <v>0</v>
      </c>
      <c r="S49" s="107">
        <f>((S46*1000)/S48)/7</f>
        <v>64.500000000000014</v>
      </c>
      <c r="T49" s="63"/>
      <c r="U49" s="63"/>
    </row>
    <row r="50" spans="1:31" ht="33.75" customHeight="1" x14ac:dyDescent="0.25">
      <c r="A50" s="92" t="s">
        <v>15</v>
      </c>
      <c r="B50" s="42">
        <f t="shared" ref="B50:I50" si="22">((B48*B47)*7)/1000</f>
        <v>107.59</v>
      </c>
      <c r="C50" s="81">
        <f t="shared" ref="C50:H50" si="23">((C48*C47)*7)/1000</f>
        <v>112.462</v>
      </c>
      <c r="D50" s="43">
        <f t="shared" si="23"/>
        <v>292.86599999999999</v>
      </c>
      <c r="E50" s="43">
        <f t="shared" si="23"/>
        <v>266.952</v>
      </c>
      <c r="F50" s="43">
        <f t="shared" si="23"/>
        <v>182.98349999999999</v>
      </c>
      <c r="G50" s="43">
        <f t="shared" si="23"/>
        <v>194.18350000000001</v>
      </c>
      <c r="H50" s="43">
        <f t="shared" si="23"/>
        <v>137.816</v>
      </c>
      <c r="I50" s="43">
        <f t="shared" si="22"/>
        <v>120.946</v>
      </c>
      <c r="J50" s="83"/>
      <c r="K50" s="60"/>
      <c r="M50" s="92" t="s">
        <v>15</v>
      </c>
      <c r="N50" s="81">
        <f>((N48*N47)*7)/1000</f>
        <v>72.691500000000005</v>
      </c>
      <c r="O50" s="43">
        <f>((O48*O47)*7)/1000</f>
        <v>88.042500000000004</v>
      </c>
      <c r="P50" s="43">
        <f>((P48*P47)*7)/1000</f>
        <v>69.531000000000006</v>
      </c>
      <c r="Q50" s="43">
        <f>((Q48*Q47)*7)/1000</f>
        <v>0</v>
      </c>
      <c r="R50" s="43">
        <f>((R48*R47)*7)/1000</f>
        <v>0</v>
      </c>
      <c r="S50" s="108"/>
    </row>
    <row r="51" spans="1:31" ht="33.75" customHeight="1" thickBot="1" x14ac:dyDescent="0.3">
      <c r="A51" s="93" t="s">
        <v>16</v>
      </c>
      <c r="B51" s="47">
        <f t="shared" ref="B51:I51" si="24">+(B46/B48)/7*1000</f>
        <v>47.439353099730454</v>
      </c>
      <c r="C51" s="82">
        <f t="shared" ref="C51:H51" si="25">+(C46/C48)/7*1000</f>
        <v>68.414775657555438</v>
      </c>
      <c r="D51" s="48">
        <f t="shared" si="25"/>
        <v>56.999999999999993</v>
      </c>
      <c r="E51" s="48">
        <f t="shared" si="25"/>
        <v>56.000000000000007</v>
      </c>
      <c r="F51" s="48">
        <f t="shared" si="25"/>
        <v>55.499999999999993</v>
      </c>
      <c r="G51" s="48">
        <f t="shared" si="25"/>
        <v>54.5</v>
      </c>
      <c r="H51" s="48">
        <f t="shared" si="25"/>
        <v>53.5</v>
      </c>
      <c r="I51" s="48">
        <f t="shared" si="24"/>
        <v>53</v>
      </c>
      <c r="J51" s="101"/>
      <c r="K51" s="60"/>
      <c r="L51" s="51"/>
      <c r="M51" s="93" t="s">
        <v>16</v>
      </c>
      <c r="N51" s="82">
        <f>+(N46/N48)/7*1000</f>
        <v>64.5</v>
      </c>
      <c r="O51" s="48">
        <f>+(O46/O48)/7*1000</f>
        <v>64.5</v>
      </c>
      <c r="P51" s="48">
        <f>+(P46/P48)/7*1000</f>
        <v>64.5</v>
      </c>
      <c r="Q51" s="48" t="e">
        <f>+(Q46/Q48)/7*1000</f>
        <v>#DIV/0!</v>
      </c>
      <c r="R51" s="48" t="e">
        <f>+(R46/R48)/7*1000</f>
        <v>#DIV/0!</v>
      </c>
      <c r="S51" s="49"/>
      <c r="T51" s="52"/>
      <c r="U51" s="52"/>
    </row>
    <row r="52" spans="1:31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31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31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12" t="s">
        <v>21</v>
      </c>
      <c r="B55" s="636" t="s">
        <v>8</v>
      </c>
      <c r="C55" s="622"/>
      <c r="D55" s="622"/>
      <c r="E55" s="622"/>
      <c r="F55" s="622"/>
      <c r="G55" s="623"/>
      <c r="H55" s="109"/>
      <c r="I55" s="67"/>
      <c r="J55" s="67"/>
      <c r="K55" s="68"/>
      <c r="L55" s="68"/>
      <c r="U55" s="53"/>
      <c r="V55" s="53"/>
      <c r="W55" s="53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5" t="s">
        <v>20</v>
      </c>
      <c r="B56" s="94"/>
      <c r="C56" s="15"/>
      <c r="D56" s="15"/>
      <c r="E56" s="15"/>
      <c r="F56" s="15"/>
      <c r="G56" s="15"/>
      <c r="H56" s="96" t="s">
        <v>10</v>
      </c>
      <c r="J56" s="55"/>
      <c r="K56" s="55"/>
      <c r="L56" s="55"/>
      <c r="M56" s="55"/>
      <c r="N56" s="69"/>
      <c r="O56" s="69"/>
      <c r="P56" s="69"/>
      <c r="Q56" s="55"/>
      <c r="R56" s="55"/>
      <c r="S56" s="70"/>
      <c r="T56" s="70"/>
      <c r="U56" s="70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5" t="s">
        <v>11</v>
      </c>
      <c r="B57" s="94">
        <v>1</v>
      </c>
      <c r="C57" s="57">
        <v>2</v>
      </c>
      <c r="D57" s="57">
        <v>3</v>
      </c>
      <c r="E57" s="57">
        <v>4</v>
      </c>
      <c r="F57" s="57">
        <v>5</v>
      </c>
      <c r="G57" s="57" t="s">
        <v>51</v>
      </c>
      <c r="H57" s="96"/>
      <c r="I57" s="55"/>
      <c r="J57" s="55"/>
      <c r="K57" s="55"/>
      <c r="L57" s="55"/>
      <c r="M57" s="55"/>
      <c r="N57" s="69"/>
      <c r="O57" s="69"/>
      <c r="P57" s="69"/>
      <c r="Q57" s="55"/>
      <c r="R57" s="55"/>
      <c r="S57" s="70"/>
      <c r="T57" s="70"/>
      <c r="U57" s="70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7" t="s">
        <v>35</v>
      </c>
      <c r="B58" s="75"/>
      <c r="C58" s="75"/>
      <c r="D58" s="75"/>
      <c r="E58" s="75"/>
      <c r="F58" s="75"/>
      <c r="G58" s="75"/>
      <c r="H58" s="97">
        <f t="shared" ref="H58:H65" si="26">SUM(B58:G58)</f>
        <v>0</v>
      </c>
      <c r="I58" s="71"/>
      <c r="J58" s="2"/>
      <c r="K58" s="55"/>
      <c r="L58" s="55"/>
      <c r="M58" s="55"/>
      <c r="N58" s="69"/>
      <c r="O58" s="69"/>
      <c r="P58" s="69"/>
      <c r="Q58" s="55"/>
      <c r="R58" s="55"/>
      <c r="S58" s="70"/>
      <c r="T58" s="70"/>
      <c r="U58" s="70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8" t="s">
        <v>36</v>
      </c>
      <c r="B59" s="75">
        <v>19.808</v>
      </c>
      <c r="C59" s="75">
        <v>34.534000000000006</v>
      </c>
      <c r="D59" s="75">
        <v>42.298000000000002</v>
      </c>
      <c r="E59" s="75">
        <v>32.253</v>
      </c>
      <c r="F59" s="75">
        <v>27.076999999999998</v>
      </c>
      <c r="G59" s="75"/>
      <c r="H59" s="97">
        <f t="shared" si="26"/>
        <v>155.97000000000003</v>
      </c>
      <c r="I59" s="71"/>
      <c r="J59" s="2"/>
      <c r="K59" s="55"/>
      <c r="L59" s="55"/>
      <c r="M59" s="55"/>
      <c r="N59" s="69"/>
      <c r="O59" s="69"/>
      <c r="P59" s="69"/>
      <c r="Q59" s="55"/>
      <c r="R59" s="55"/>
      <c r="S59" s="70"/>
      <c r="T59" s="70"/>
      <c r="U59" s="70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7" t="s">
        <v>37</v>
      </c>
      <c r="B60" s="75">
        <v>20.405500000000004</v>
      </c>
      <c r="C60" s="75">
        <v>35.588999999999999</v>
      </c>
      <c r="D60" s="75">
        <v>43.570500000000003</v>
      </c>
      <c r="E60" s="75">
        <v>33.219250000000002</v>
      </c>
      <c r="F60" s="75">
        <v>27.898249999999997</v>
      </c>
      <c r="G60" s="75"/>
      <c r="H60" s="97">
        <f t="shared" si="26"/>
        <v>160.68249999999998</v>
      </c>
      <c r="I60" s="71"/>
      <c r="J60" s="2"/>
      <c r="K60" s="55"/>
      <c r="L60" s="55"/>
      <c r="M60" s="55"/>
      <c r="N60" s="69"/>
      <c r="O60" s="69"/>
      <c r="P60" s="69"/>
      <c r="Q60" s="55"/>
      <c r="R60" s="55"/>
      <c r="S60" s="70"/>
      <c r="T60" s="70"/>
      <c r="U60" s="70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7" t="s">
        <v>38</v>
      </c>
      <c r="B61" s="75"/>
      <c r="C61" s="75"/>
      <c r="D61" s="75"/>
      <c r="E61" s="75"/>
      <c r="F61" s="75"/>
      <c r="G61" s="75"/>
      <c r="H61" s="97">
        <f t="shared" si="26"/>
        <v>0</v>
      </c>
      <c r="I61" s="71"/>
      <c r="J61" s="2"/>
      <c r="K61" s="55"/>
      <c r="L61" s="55"/>
      <c r="M61" s="55"/>
      <c r="N61" s="69"/>
      <c r="O61" s="69"/>
      <c r="P61" s="69"/>
      <c r="Q61" s="55"/>
      <c r="R61" s="55"/>
      <c r="S61" s="70"/>
      <c r="T61" s="70"/>
      <c r="U61" s="70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8" t="s">
        <v>33</v>
      </c>
      <c r="B62" s="75">
        <v>20.405500000000004</v>
      </c>
      <c r="C62" s="75">
        <v>35.588999999999999</v>
      </c>
      <c r="D62" s="75">
        <v>43.570500000000003</v>
      </c>
      <c r="E62" s="75">
        <v>33.219250000000002</v>
      </c>
      <c r="F62" s="75">
        <v>27.898249999999997</v>
      </c>
      <c r="G62" s="75"/>
      <c r="H62" s="97">
        <f t="shared" si="26"/>
        <v>160.68249999999998</v>
      </c>
      <c r="I62" s="71"/>
      <c r="J62" s="2"/>
      <c r="K62" s="55"/>
      <c r="L62" s="55"/>
      <c r="M62" s="55"/>
      <c r="N62" s="69"/>
      <c r="O62" s="69"/>
      <c r="P62" s="69"/>
      <c r="Q62" s="55"/>
      <c r="R62" s="55"/>
      <c r="S62" s="70"/>
      <c r="T62" s="70"/>
      <c r="U62" s="70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7" t="s">
        <v>46</v>
      </c>
      <c r="B63" s="75">
        <v>20.405500000000004</v>
      </c>
      <c r="C63" s="75">
        <v>35.588999999999999</v>
      </c>
      <c r="D63" s="75">
        <v>43.570500000000003</v>
      </c>
      <c r="E63" s="75">
        <v>33.219250000000002</v>
      </c>
      <c r="F63" s="75">
        <v>27.898249999999997</v>
      </c>
      <c r="G63" s="75"/>
      <c r="H63" s="97">
        <f t="shared" si="26"/>
        <v>160.68249999999998</v>
      </c>
      <c r="I63" s="71"/>
      <c r="J63" s="2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3"/>
      <c r="W63" s="3"/>
      <c r="Z63" s="2"/>
      <c r="AA63" s="2"/>
      <c r="AB63" s="2"/>
      <c r="AC63" s="2"/>
    </row>
    <row r="64" spans="1:31" ht="33.75" customHeight="1" x14ac:dyDescent="0.25">
      <c r="A64" s="87" t="s">
        <v>34</v>
      </c>
      <c r="B64" s="75">
        <v>20.405500000000004</v>
      </c>
      <c r="C64" s="75">
        <v>35.588999999999999</v>
      </c>
      <c r="D64" s="75">
        <v>43.570500000000003</v>
      </c>
      <c r="E64" s="75">
        <v>33.219250000000002</v>
      </c>
      <c r="F64" s="75">
        <v>27.898249999999997</v>
      </c>
      <c r="G64" s="75"/>
      <c r="H64" s="97">
        <f t="shared" si="26"/>
        <v>160.68249999999998</v>
      </c>
      <c r="I64" s="71"/>
      <c r="J64" s="2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3"/>
      <c r="W64" s="3"/>
      <c r="Z64" s="2"/>
      <c r="AA64" s="2"/>
      <c r="AB64" s="2"/>
      <c r="AC64" s="2"/>
    </row>
    <row r="65" spans="1:29" ht="33.75" customHeight="1" x14ac:dyDescent="0.25">
      <c r="A65" s="113" t="s">
        <v>10</v>
      </c>
      <c r="B65" s="77">
        <f>SUM(B58:B64)</f>
        <v>101.43000000000002</v>
      </c>
      <c r="C65" s="28">
        <f>SUM(C58:C64)</f>
        <v>176.89</v>
      </c>
      <c r="D65" s="28">
        <f>SUM(D58:D64)</f>
        <v>216.58000000000004</v>
      </c>
      <c r="E65" s="28">
        <f>SUM(E58:E64)</f>
        <v>165.13</v>
      </c>
      <c r="F65" s="28">
        <f t="shared" ref="F65:G65" si="27">SUM(F58:F64)</f>
        <v>138.66999999999999</v>
      </c>
      <c r="G65" s="28">
        <f t="shared" si="27"/>
        <v>0</v>
      </c>
      <c r="H65" s="97">
        <f t="shared" si="26"/>
        <v>798.69999999999993</v>
      </c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9" t="s">
        <v>12</v>
      </c>
      <c r="B66" s="78">
        <v>70</v>
      </c>
      <c r="C66" s="31">
        <v>70</v>
      </c>
      <c r="D66" s="31">
        <v>70</v>
      </c>
      <c r="E66" s="31">
        <v>70</v>
      </c>
      <c r="F66" s="31">
        <v>70</v>
      </c>
      <c r="G66" s="31"/>
      <c r="H66" s="98">
        <f>+((H65/H67)/7)*1000</f>
        <v>69.999999999999986</v>
      </c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0" t="s">
        <v>13</v>
      </c>
      <c r="B67" s="102">
        <v>207</v>
      </c>
      <c r="C67" s="102">
        <v>361</v>
      </c>
      <c r="D67" s="102">
        <v>442</v>
      </c>
      <c r="E67" s="102">
        <v>337</v>
      </c>
      <c r="F67" s="102">
        <v>283</v>
      </c>
      <c r="G67" s="102"/>
      <c r="H67" s="106">
        <f>SUM(B67:G67)</f>
        <v>1630</v>
      </c>
      <c r="J67" s="72"/>
      <c r="N67" s="3"/>
      <c r="O67" s="3"/>
      <c r="P67" s="3"/>
      <c r="Q67" s="3"/>
      <c r="R67" s="3"/>
    </row>
    <row r="68" spans="1:29" ht="33.75" customHeight="1" x14ac:dyDescent="0.25">
      <c r="A68" s="91" t="s">
        <v>14</v>
      </c>
      <c r="B68" s="80">
        <f>((B67*B66)*7/1000-B59)/4</f>
        <v>20.405500000000004</v>
      </c>
      <c r="C68" s="80">
        <f t="shared" ref="C68:G68" si="28">((C67*C66)*7/1000-C59)/4</f>
        <v>35.588999999999999</v>
      </c>
      <c r="D68" s="80">
        <f t="shared" si="28"/>
        <v>43.570500000000003</v>
      </c>
      <c r="E68" s="80">
        <f t="shared" si="28"/>
        <v>33.219250000000002</v>
      </c>
      <c r="F68" s="80">
        <f t="shared" si="28"/>
        <v>27.898249999999997</v>
      </c>
      <c r="G68" s="80">
        <f t="shared" si="28"/>
        <v>0</v>
      </c>
      <c r="H68" s="110">
        <f>((H65*1000)/H67)/7</f>
        <v>69.999999999999986</v>
      </c>
      <c r="N68" s="3"/>
      <c r="O68" s="3"/>
      <c r="P68" s="3"/>
      <c r="Q68" s="3"/>
      <c r="R68" s="3"/>
    </row>
    <row r="69" spans="1:29" ht="33.75" customHeight="1" x14ac:dyDescent="0.25">
      <c r="A69" s="92" t="s">
        <v>15</v>
      </c>
      <c r="B69" s="81">
        <f t="shared" ref="B69:G69" si="29">((B67*B66)*7)/1000</f>
        <v>101.43</v>
      </c>
      <c r="C69" s="43">
        <f t="shared" si="29"/>
        <v>176.89</v>
      </c>
      <c r="D69" s="43">
        <f t="shared" si="29"/>
        <v>216.58</v>
      </c>
      <c r="E69" s="43">
        <f t="shared" si="29"/>
        <v>165.13</v>
      </c>
      <c r="F69" s="43">
        <f t="shared" si="29"/>
        <v>138.66999999999999</v>
      </c>
      <c r="G69" s="43">
        <f t="shared" si="29"/>
        <v>0</v>
      </c>
      <c r="H69" s="83"/>
      <c r="I69" s="51"/>
      <c r="R69" s="3"/>
    </row>
    <row r="70" spans="1:29" ht="33.75" customHeight="1" thickBot="1" x14ac:dyDescent="0.3">
      <c r="A70" s="93" t="s">
        <v>16</v>
      </c>
      <c r="B70" s="82">
        <f t="shared" ref="B70:G70" si="30">+(B65/B67)/7*1000</f>
        <v>70.000000000000014</v>
      </c>
      <c r="C70" s="48">
        <f t="shared" si="30"/>
        <v>69.999999999999986</v>
      </c>
      <c r="D70" s="48">
        <f t="shared" si="30"/>
        <v>70.000000000000014</v>
      </c>
      <c r="E70" s="48">
        <f t="shared" si="30"/>
        <v>69.999999999999986</v>
      </c>
      <c r="F70" s="48">
        <f t="shared" si="30"/>
        <v>69.999999999999986</v>
      </c>
      <c r="G70" s="48" t="e">
        <f t="shared" si="30"/>
        <v>#DIV/0!</v>
      </c>
      <c r="H70" s="111"/>
      <c r="R70" s="3"/>
    </row>
    <row r="71" spans="1:29" ht="33.75" customHeight="1" x14ac:dyDescent="0.25"/>
    <row r="72" spans="1:29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29" ht="33.75" customHeight="1" x14ac:dyDescent="0.25"/>
    <row r="74" spans="1:29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29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29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29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29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29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N36:R36"/>
    <mergeCell ref="J54:K54"/>
    <mergeCell ref="B55:G55"/>
    <mergeCell ref="A3:C3"/>
    <mergeCell ref="E9:G9"/>
    <mergeCell ref="B36:J36"/>
    <mergeCell ref="R9:S9"/>
    <mergeCell ref="K11:L11"/>
    <mergeCell ref="B15:K15"/>
    <mergeCell ref="L15:M15"/>
    <mergeCell ref="N15:V1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5" zoomScale="30" zoomScaleNormal="30" workbookViewId="0">
      <selection activeCell="B47" sqref="B47:I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35.42578125" style="19" bestFit="1" customWidth="1"/>
    <col min="9" max="9" width="28.28515625" style="19" bestFit="1" customWidth="1"/>
    <col min="10" max="13" width="33.42578125" style="19" bestFit="1" customWidth="1"/>
    <col min="14" max="14" width="21.28515625" style="19" customWidth="1"/>
    <col min="15" max="15" width="21.28515625" style="19" bestFit="1" customWidth="1"/>
    <col min="16" max="16" width="22.57031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3">
        <v>2</v>
      </c>
      <c r="F11" s="1"/>
      <c r="G11" s="1"/>
      <c r="H11" s="1"/>
      <c r="I11" s="1"/>
      <c r="J11" s="1"/>
      <c r="K11" s="628" t="s">
        <v>57</v>
      </c>
      <c r="L11" s="628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84" t="s">
        <v>7</v>
      </c>
      <c r="B15" s="630" t="s">
        <v>53</v>
      </c>
      <c r="C15" s="631"/>
      <c r="D15" s="631"/>
      <c r="E15" s="631"/>
      <c r="F15" s="631"/>
      <c r="G15" s="631"/>
      <c r="H15" s="631"/>
      <c r="I15" s="631"/>
      <c r="J15" s="631"/>
      <c r="K15" s="632"/>
      <c r="L15" s="630" t="s">
        <v>54</v>
      </c>
      <c r="M15" s="632"/>
      <c r="N15" s="633" t="s">
        <v>8</v>
      </c>
      <c r="O15" s="634"/>
      <c r="P15" s="634"/>
      <c r="Q15" s="634"/>
      <c r="R15" s="634"/>
      <c r="S15" s="634"/>
      <c r="T15" s="634"/>
      <c r="U15" s="634"/>
      <c r="V15" s="635"/>
      <c r="W15" s="177"/>
    </row>
    <row r="16" spans="1:30" ht="39.950000000000003" customHeight="1" x14ac:dyDescent="0.25">
      <c r="A16" s="85" t="s">
        <v>9</v>
      </c>
      <c r="B16" s="16"/>
      <c r="C16" s="15"/>
      <c r="D16" s="21"/>
      <c r="E16" s="15"/>
      <c r="F16" s="15"/>
      <c r="G16" s="15"/>
      <c r="H16" s="15"/>
      <c r="I16" s="15"/>
      <c r="J16" s="15"/>
      <c r="K16" s="22"/>
      <c r="L16" s="16"/>
      <c r="M16" s="22"/>
      <c r="N16" s="16"/>
      <c r="O16" s="15"/>
      <c r="P16" s="15"/>
      <c r="Q16" s="15"/>
      <c r="R16" s="15"/>
      <c r="S16" s="15"/>
      <c r="T16" s="15"/>
      <c r="U16" s="148"/>
      <c r="V16" s="17"/>
      <c r="W16" s="18" t="s">
        <v>10</v>
      </c>
      <c r="Y16" s="20"/>
      <c r="Z16" s="20"/>
    </row>
    <row r="17" spans="1:30" ht="39.950000000000003" customHeight="1" x14ac:dyDescent="0.25">
      <c r="A17" s="86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14">
        <v>11</v>
      </c>
      <c r="M17" s="22">
        <v>12</v>
      </c>
      <c r="N17" s="14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21">
        <v>7</v>
      </c>
      <c r="U17" s="149">
        <v>8</v>
      </c>
      <c r="V17" s="22">
        <v>9</v>
      </c>
      <c r="W17" s="18"/>
      <c r="Y17" s="2"/>
      <c r="Z17" s="20"/>
    </row>
    <row r="18" spans="1:30" ht="39.950000000000003" customHeight="1" x14ac:dyDescent="0.25">
      <c r="A18" s="87" t="s">
        <v>35</v>
      </c>
      <c r="B18" s="23"/>
      <c r="C18" s="24"/>
      <c r="D18" s="24"/>
      <c r="E18" s="24"/>
      <c r="F18" s="24"/>
      <c r="G18" s="24"/>
      <c r="H18" s="24"/>
      <c r="I18" s="24"/>
      <c r="J18" s="24"/>
      <c r="K18" s="25"/>
      <c r="L18" s="23"/>
      <c r="M18" s="25"/>
      <c r="N18" s="23"/>
      <c r="O18" s="24"/>
      <c r="P18" s="24"/>
      <c r="Q18" s="24"/>
      <c r="R18" s="24"/>
      <c r="S18" s="24"/>
      <c r="T18" s="24"/>
      <c r="U18" s="24"/>
      <c r="V18" s="150"/>
      <c r="W18" s="26">
        <f t="shared" ref="W18:W25" si="0">SUM(B18:V18)</f>
        <v>0</v>
      </c>
      <c r="Y18" s="2"/>
      <c r="Z18" s="20"/>
    </row>
    <row r="19" spans="1:30" ht="39.950000000000003" customHeight="1" x14ac:dyDescent="0.25">
      <c r="A19" s="88" t="s">
        <v>36</v>
      </c>
      <c r="B19" s="23">
        <v>34.226093749999997</v>
      </c>
      <c r="C19" s="24">
        <v>34.14034375</v>
      </c>
      <c r="D19" s="24">
        <v>43.426499999999997</v>
      </c>
      <c r="E19" s="24">
        <v>43.296999999999997</v>
      </c>
      <c r="F19" s="24">
        <v>41.560625000000002</v>
      </c>
      <c r="G19" s="24">
        <v>41.497187500000003</v>
      </c>
      <c r="H19" s="24">
        <v>29.494000000000003</v>
      </c>
      <c r="I19" s="24">
        <v>29.513250000000003</v>
      </c>
      <c r="J19" s="24">
        <v>38.670437499999998</v>
      </c>
      <c r="K19" s="25">
        <v>33.51</v>
      </c>
      <c r="L19" s="23">
        <v>34.716312500000001</v>
      </c>
      <c r="M19" s="25">
        <v>42.250718750000004</v>
      </c>
      <c r="N19" s="23">
        <v>23.3</v>
      </c>
      <c r="O19" s="24">
        <v>40.299999999999997</v>
      </c>
      <c r="P19" s="24">
        <v>45.7</v>
      </c>
      <c r="Q19" s="24">
        <v>55.3</v>
      </c>
      <c r="R19" s="24">
        <v>55.2</v>
      </c>
      <c r="S19" s="24">
        <v>31.3</v>
      </c>
      <c r="T19" s="24">
        <v>36.6</v>
      </c>
      <c r="U19" s="24">
        <v>51.8</v>
      </c>
      <c r="V19" s="150"/>
      <c r="W19" s="26">
        <f t="shared" si="0"/>
        <v>785.80246875</v>
      </c>
      <c r="Y19" s="2"/>
      <c r="Z19" s="20"/>
    </row>
    <row r="20" spans="1:30" ht="39.75" customHeight="1" x14ac:dyDescent="0.25">
      <c r="A20" s="87" t="s">
        <v>37</v>
      </c>
      <c r="B20" s="23">
        <v>35.9652265625</v>
      </c>
      <c r="C20" s="24">
        <v>35.896539062499997</v>
      </c>
      <c r="D20" s="24">
        <v>45.173124999999999</v>
      </c>
      <c r="E20" s="24">
        <v>45.58175</v>
      </c>
      <c r="F20" s="24">
        <v>43.684843749999999</v>
      </c>
      <c r="G20" s="24">
        <v>43.073328125000003</v>
      </c>
      <c r="H20" s="24">
        <v>30.565624999999997</v>
      </c>
      <c r="I20" s="24">
        <v>30.645687500000001</v>
      </c>
      <c r="J20" s="24">
        <v>40.648390625000005</v>
      </c>
      <c r="K20" s="25">
        <v>35.215000000000003</v>
      </c>
      <c r="L20" s="23">
        <v>36.431546874999995</v>
      </c>
      <c r="M20" s="25">
        <v>44.5036953125</v>
      </c>
      <c r="N20" s="23">
        <v>25.78</v>
      </c>
      <c r="O20" s="24">
        <v>44.433999999999997</v>
      </c>
      <c r="P20" s="24">
        <v>49.679749999999999</v>
      </c>
      <c r="Q20" s="24">
        <v>60.257750000000001</v>
      </c>
      <c r="R20" s="24">
        <v>58.755875000000003</v>
      </c>
      <c r="S20" s="24">
        <v>32.862499999999997</v>
      </c>
      <c r="T20" s="24">
        <v>37.41225</v>
      </c>
      <c r="U20" s="24">
        <v>52.403750000000002</v>
      </c>
      <c r="V20" s="150"/>
      <c r="W20" s="26">
        <f t="shared" si="0"/>
        <v>828.97063281249984</v>
      </c>
      <c r="Y20" s="2"/>
      <c r="Z20" s="20"/>
    </row>
    <row r="21" spans="1:30" ht="39.950000000000003" customHeight="1" x14ac:dyDescent="0.25">
      <c r="A21" s="87" t="s">
        <v>38</v>
      </c>
      <c r="B21" s="23"/>
      <c r="C21" s="24"/>
      <c r="D21" s="24"/>
      <c r="E21" s="24"/>
      <c r="F21" s="24"/>
      <c r="G21" s="24"/>
      <c r="H21" s="24"/>
      <c r="I21" s="24"/>
      <c r="J21" s="24"/>
      <c r="K21" s="25"/>
      <c r="L21" s="23"/>
      <c r="M21" s="25"/>
      <c r="N21" s="23"/>
      <c r="O21" s="24"/>
      <c r="P21" s="24"/>
      <c r="Q21" s="24"/>
      <c r="R21" s="24"/>
      <c r="S21" s="24"/>
      <c r="T21" s="24"/>
      <c r="U21" s="24"/>
      <c r="V21" s="150"/>
      <c r="W21" s="26">
        <f t="shared" si="0"/>
        <v>0</v>
      </c>
      <c r="Y21" s="2"/>
      <c r="Z21" s="20"/>
    </row>
    <row r="22" spans="1:30" ht="39.950000000000003" customHeight="1" x14ac:dyDescent="0.25">
      <c r="A22" s="88" t="s">
        <v>33</v>
      </c>
      <c r="B22" s="23">
        <v>35.9652265625</v>
      </c>
      <c r="C22" s="24">
        <v>35.896539062499997</v>
      </c>
      <c r="D22" s="24">
        <v>45.173124999999999</v>
      </c>
      <c r="E22" s="24">
        <v>45.58175</v>
      </c>
      <c r="F22" s="24">
        <v>43.684843749999999</v>
      </c>
      <c r="G22" s="24">
        <v>43.073328125000003</v>
      </c>
      <c r="H22" s="24">
        <v>30.565624999999997</v>
      </c>
      <c r="I22" s="24">
        <v>30.645687500000001</v>
      </c>
      <c r="J22" s="24">
        <v>40.648390625000005</v>
      </c>
      <c r="K22" s="25">
        <v>35.215000000000003</v>
      </c>
      <c r="L22" s="23">
        <v>36.431546874999995</v>
      </c>
      <c r="M22" s="25">
        <v>44.5036953125</v>
      </c>
      <c r="N22" s="23">
        <v>25.78</v>
      </c>
      <c r="O22" s="24">
        <v>44.433999999999997</v>
      </c>
      <c r="P22" s="24">
        <v>49.679749999999999</v>
      </c>
      <c r="Q22" s="24">
        <v>60.257750000000001</v>
      </c>
      <c r="R22" s="24">
        <v>58.755875000000003</v>
      </c>
      <c r="S22" s="24">
        <v>32.862499999999997</v>
      </c>
      <c r="T22" s="24">
        <v>37.41225</v>
      </c>
      <c r="U22" s="24">
        <v>52.403750000000002</v>
      </c>
      <c r="V22" s="150"/>
      <c r="W22" s="26">
        <f t="shared" si="0"/>
        <v>828.97063281249984</v>
      </c>
      <c r="Y22" s="2"/>
      <c r="Z22" s="20"/>
    </row>
    <row r="23" spans="1:30" ht="39.950000000000003" customHeight="1" x14ac:dyDescent="0.25">
      <c r="A23" s="87" t="s">
        <v>46</v>
      </c>
      <c r="B23" s="23">
        <v>35.9652265625</v>
      </c>
      <c r="C23" s="24">
        <v>35.896539062499997</v>
      </c>
      <c r="D23" s="24">
        <v>45.173124999999999</v>
      </c>
      <c r="E23" s="24">
        <v>45.58175</v>
      </c>
      <c r="F23" s="24">
        <v>43.684843749999999</v>
      </c>
      <c r="G23" s="24">
        <v>43.073328125000003</v>
      </c>
      <c r="H23" s="24">
        <v>30.565624999999997</v>
      </c>
      <c r="I23" s="24">
        <v>30.645687500000001</v>
      </c>
      <c r="J23" s="24">
        <v>40.648390625000005</v>
      </c>
      <c r="K23" s="25">
        <v>35.215000000000003</v>
      </c>
      <c r="L23" s="23">
        <v>36.431546874999995</v>
      </c>
      <c r="M23" s="25">
        <v>44.5036953125</v>
      </c>
      <c r="N23" s="23">
        <v>25.78</v>
      </c>
      <c r="O23" s="24">
        <v>44.433999999999997</v>
      </c>
      <c r="P23" s="24">
        <v>49.679749999999999</v>
      </c>
      <c r="Q23" s="24">
        <v>60.257750000000001</v>
      </c>
      <c r="R23" s="24">
        <v>58.755875000000003</v>
      </c>
      <c r="S23" s="24">
        <v>32.862499999999997</v>
      </c>
      <c r="T23" s="24">
        <v>37.41225</v>
      </c>
      <c r="U23" s="24">
        <v>52.403750000000002</v>
      </c>
      <c r="V23" s="150"/>
      <c r="W23" s="26">
        <f t="shared" si="0"/>
        <v>828.97063281249984</v>
      </c>
      <c r="Y23" s="2"/>
      <c r="Z23" s="20"/>
    </row>
    <row r="24" spans="1:30" ht="39.950000000000003" customHeight="1" x14ac:dyDescent="0.25">
      <c r="A24" s="87" t="s">
        <v>34</v>
      </c>
      <c r="B24" s="23">
        <v>35.9652265625</v>
      </c>
      <c r="C24" s="24">
        <v>35.896539062499997</v>
      </c>
      <c r="D24" s="24">
        <v>45.173124999999999</v>
      </c>
      <c r="E24" s="24">
        <v>45.58175</v>
      </c>
      <c r="F24" s="24">
        <v>43.684843749999999</v>
      </c>
      <c r="G24" s="24">
        <v>43.073328125000003</v>
      </c>
      <c r="H24" s="24">
        <v>30.565624999999997</v>
      </c>
      <c r="I24" s="24">
        <v>30.645687500000001</v>
      </c>
      <c r="J24" s="24">
        <v>40.648390625000005</v>
      </c>
      <c r="K24" s="25">
        <v>35.215000000000003</v>
      </c>
      <c r="L24" s="23">
        <v>36.431546874999995</v>
      </c>
      <c r="M24" s="25">
        <v>44.5036953125</v>
      </c>
      <c r="N24" s="23">
        <v>25.78</v>
      </c>
      <c r="O24" s="24">
        <v>44.433999999999997</v>
      </c>
      <c r="P24" s="24">
        <v>49.679749999999999</v>
      </c>
      <c r="Q24" s="24">
        <v>60.257750000000001</v>
      </c>
      <c r="R24" s="24">
        <v>58.755875000000003</v>
      </c>
      <c r="S24" s="24">
        <v>32.862499999999997</v>
      </c>
      <c r="T24" s="24">
        <v>37.41225</v>
      </c>
      <c r="U24" s="24">
        <v>52.403750000000002</v>
      </c>
      <c r="V24" s="150"/>
      <c r="W24" s="26">
        <f t="shared" si="0"/>
        <v>828.97063281249984</v>
      </c>
      <c r="Y24" s="2"/>
    </row>
    <row r="25" spans="1:30" ht="41.45" customHeight="1" x14ac:dyDescent="0.25">
      <c r="A25" s="88" t="s">
        <v>10</v>
      </c>
      <c r="B25" s="27">
        <f t="shared" ref="B25:C25" si="1">SUM(B18:B24)</f>
        <v>178.08699999999999</v>
      </c>
      <c r="C25" s="28">
        <f t="shared" si="1"/>
        <v>177.72649999999999</v>
      </c>
      <c r="D25" s="28">
        <f>SUM(D18:D24)</f>
        <v>224.119</v>
      </c>
      <c r="E25" s="28">
        <f t="shared" ref="E25:G25" si="2">SUM(E18:E24)</f>
        <v>225.624</v>
      </c>
      <c r="F25" s="28">
        <f t="shared" si="2"/>
        <v>216.3</v>
      </c>
      <c r="G25" s="28">
        <f t="shared" si="2"/>
        <v>213.79050000000001</v>
      </c>
      <c r="H25" s="28">
        <f>SUM(H18:H24)</f>
        <v>151.75649999999999</v>
      </c>
      <c r="I25" s="28">
        <f t="shared" ref="I25" si="3">SUM(I18:I24)</f>
        <v>152.09600000000003</v>
      </c>
      <c r="J25" s="28">
        <f>SUM(J18:J24)</f>
        <v>201.26400000000001</v>
      </c>
      <c r="K25" s="29">
        <f>SUM(K18:K24)</f>
        <v>174.37</v>
      </c>
      <c r="L25" s="27">
        <f t="shared" ref="L25" si="4">SUM(L18:L24)</f>
        <v>180.4425</v>
      </c>
      <c r="M25" s="29">
        <f>SUM(M18:M24)</f>
        <v>220.26549999999997</v>
      </c>
      <c r="N25" s="27">
        <f t="shared" ref="N25:P25" si="5">SUM(N18:N24)</f>
        <v>126.42</v>
      </c>
      <c r="O25" s="28">
        <f t="shared" si="5"/>
        <v>218.036</v>
      </c>
      <c r="P25" s="28">
        <f t="shared" si="5"/>
        <v>244.41900000000004</v>
      </c>
      <c r="Q25" s="28">
        <f>SUM(Q18:Q24)</f>
        <v>296.33099999999996</v>
      </c>
      <c r="R25" s="28">
        <f t="shared" ref="R25:V25" si="6">SUM(R18:R24)</f>
        <v>290.2235</v>
      </c>
      <c r="S25" s="28">
        <f t="shared" si="6"/>
        <v>162.75</v>
      </c>
      <c r="T25" s="28">
        <f t="shared" si="6"/>
        <v>186.249</v>
      </c>
      <c r="U25" s="28">
        <f t="shared" si="6"/>
        <v>261.41500000000002</v>
      </c>
      <c r="V25" s="151">
        <f t="shared" si="6"/>
        <v>0</v>
      </c>
      <c r="W25" s="26">
        <f t="shared" si="0"/>
        <v>4101.6850000000004</v>
      </c>
    </row>
    <row r="26" spans="1:30" s="2" customFormat="1" ht="36.75" customHeight="1" x14ac:dyDescent="0.25">
      <c r="A26" s="89" t="s">
        <v>12</v>
      </c>
      <c r="B26" s="30">
        <v>51.5</v>
      </c>
      <c r="C26" s="31">
        <v>51.5</v>
      </c>
      <c r="D26" s="31">
        <v>50.5</v>
      </c>
      <c r="E26" s="31">
        <v>51</v>
      </c>
      <c r="F26" s="31">
        <v>50</v>
      </c>
      <c r="G26" s="31">
        <v>49.5</v>
      </c>
      <c r="H26" s="31">
        <v>48.5</v>
      </c>
      <c r="I26" s="31">
        <v>48.5</v>
      </c>
      <c r="J26" s="31">
        <v>48</v>
      </c>
      <c r="K26" s="32">
        <v>47</v>
      </c>
      <c r="L26" s="30">
        <v>52.5</v>
      </c>
      <c r="M26" s="32">
        <v>51.5</v>
      </c>
      <c r="N26" s="30">
        <v>52.5</v>
      </c>
      <c r="O26" s="31">
        <v>52</v>
      </c>
      <c r="P26" s="31">
        <v>51.5</v>
      </c>
      <c r="Q26" s="31">
        <v>51.5</v>
      </c>
      <c r="R26" s="31">
        <v>50.5</v>
      </c>
      <c r="S26" s="31">
        <v>50</v>
      </c>
      <c r="T26" s="31">
        <v>49</v>
      </c>
      <c r="U26" s="31">
        <v>48.5</v>
      </c>
      <c r="V26" s="152"/>
      <c r="W26" s="33">
        <f>+((W25/W27)/7)*1000</f>
        <v>50.270676046671241</v>
      </c>
    </row>
    <row r="27" spans="1:30" s="2" customFormat="1" ht="33" customHeight="1" x14ac:dyDescent="0.25">
      <c r="A27" s="90" t="s">
        <v>13</v>
      </c>
      <c r="B27" s="34">
        <v>494</v>
      </c>
      <c r="C27" s="35">
        <v>493</v>
      </c>
      <c r="D27" s="35">
        <v>634</v>
      </c>
      <c r="E27" s="35">
        <v>632</v>
      </c>
      <c r="F27" s="35">
        <v>618</v>
      </c>
      <c r="G27" s="35">
        <v>617</v>
      </c>
      <c r="H27" s="35">
        <v>447</v>
      </c>
      <c r="I27" s="35">
        <v>448</v>
      </c>
      <c r="J27" s="35">
        <v>599</v>
      </c>
      <c r="K27" s="36">
        <v>530</v>
      </c>
      <c r="L27" s="34">
        <v>491</v>
      </c>
      <c r="M27" s="36">
        <v>611</v>
      </c>
      <c r="N27" s="34">
        <v>344</v>
      </c>
      <c r="O27" s="35">
        <v>599</v>
      </c>
      <c r="P27" s="35">
        <v>678</v>
      </c>
      <c r="Q27" s="35">
        <v>822</v>
      </c>
      <c r="R27" s="35">
        <v>821</v>
      </c>
      <c r="S27" s="35">
        <v>465</v>
      </c>
      <c r="T27" s="35">
        <v>543</v>
      </c>
      <c r="U27" s="35">
        <v>770</v>
      </c>
      <c r="V27" s="153"/>
      <c r="W27" s="37">
        <f>SUM(B27:V27)</f>
        <v>11656</v>
      </c>
      <c r="X27" s="2">
        <f>((W25*1000)/W27)/7</f>
        <v>50.270676046671248</v>
      </c>
    </row>
    <row r="28" spans="1:30" s="2" customFormat="1" ht="33" customHeight="1" x14ac:dyDescent="0.25">
      <c r="A28" s="91" t="s">
        <v>14</v>
      </c>
      <c r="B28" s="38">
        <f t="shared" ref="B28:V28" si="7">((B27*B26)*7/1000-B19)/4</f>
        <v>35.9652265625</v>
      </c>
      <c r="C28" s="80">
        <f t="shared" si="7"/>
        <v>35.896539062499997</v>
      </c>
      <c r="D28" s="80">
        <f t="shared" si="7"/>
        <v>45.173124999999999</v>
      </c>
      <c r="E28" s="80">
        <f t="shared" si="7"/>
        <v>45.58175</v>
      </c>
      <c r="F28" s="80">
        <f t="shared" si="7"/>
        <v>43.684843749999999</v>
      </c>
      <c r="G28" s="80">
        <f t="shared" si="7"/>
        <v>43.073328125000003</v>
      </c>
      <c r="H28" s="80">
        <f t="shared" si="7"/>
        <v>30.565624999999997</v>
      </c>
      <c r="I28" s="80">
        <f t="shared" si="7"/>
        <v>30.645687500000001</v>
      </c>
      <c r="J28" s="80">
        <f t="shared" si="7"/>
        <v>40.648390625000005</v>
      </c>
      <c r="K28" s="154">
        <f t="shared" si="7"/>
        <v>35.215000000000003</v>
      </c>
      <c r="L28" s="38">
        <f t="shared" si="7"/>
        <v>36.431546874999995</v>
      </c>
      <c r="M28" s="154">
        <f t="shared" si="7"/>
        <v>44.5036953125</v>
      </c>
      <c r="N28" s="38">
        <f t="shared" si="7"/>
        <v>25.78</v>
      </c>
      <c r="O28" s="80">
        <f t="shared" si="7"/>
        <v>44.433999999999997</v>
      </c>
      <c r="P28" s="80">
        <f t="shared" si="7"/>
        <v>49.679749999999999</v>
      </c>
      <c r="Q28" s="80">
        <f t="shared" si="7"/>
        <v>60.257750000000001</v>
      </c>
      <c r="R28" s="80">
        <f t="shared" si="7"/>
        <v>58.755875000000003</v>
      </c>
      <c r="S28" s="80">
        <f t="shared" si="7"/>
        <v>32.862499999999997</v>
      </c>
      <c r="T28" s="80">
        <f t="shared" si="7"/>
        <v>37.41225</v>
      </c>
      <c r="U28" s="80">
        <f t="shared" si="7"/>
        <v>52.403750000000002</v>
      </c>
      <c r="V28" s="154">
        <f t="shared" si="7"/>
        <v>0</v>
      </c>
      <c r="W28" s="41"/>
    </row>
    <row r="29" spans="1:30" ht="33.75" customHeight="1" x14ac:dyDescent="0.25">
      <c r="A29" s="92" t="s">
        <v>15</v>
      </c>
      <c r="B29" s="42">
        <f t="shared" ref="B29:C29" si="8">((B27*B26)*7)/1000</f>
        <v>178.08699999999999</v>
      </c>
      <c r="C29" s="43">
        <f t="shared" si="8"/>
        <v>177.72649999999999</v>
      </c>
      <c r="D29" s="43">
        <f>((D27*D26)*7)/1000</f>
        <v>224.119</v>
      </c>
      <c r="E29" s="43">
        <f>((E27*E26)*7)/1000</f>
        <v>225.624</v>
      </c>
      <c r="F29" s="43">
        <f t="shared" ref="F29:V29" si="9">((F27*F26)*7)/1000</f>
        <v>216.3</v>
      </c>
      <c r="G29" s="43">
        <f t="shared" si="9"/>
        <v>213.79050000000001</v>
      </c>
      <c r="H29" s="43">
        <f t="shared" si="9"/>
        <v>151.75649999999999</v>
      </c>
      <c r="I29" s="43">
        <f t="shared" si="9"/>
        <v>152.096</v>
      </c>
      <c r="J29" s="43">
        <f t="shared" si="9"/>
        <v>201.26400000000001</v>
      </c>
      <c r="K29" s="83">
        <f t="shared" si="9"/>
        <v>174.37</v>
      </c>
      <c r="L29" s="42">
        <f t="shared" si="9"/>
        <v>180.4425</v>
      </c>
      <c r="M29" s="83">
        <f t="shared" si="9"/>
        <v>220.2655</v>
      </c>
      <c r="N29" s="42">
        <f t="shared" si="9"/>
        <v>126.42</v>
      </c>
      <c r="O29" s="43">
        <f t="shared" si="9"/>
        <v>218.036</v>
      </c>
      <c r="P29" s="43">
        <f t="shared" si="9"/>
        <v>244.41900000000001</v>
      </c>
      <c r="Q29" s="44">
        <f t="shared" si="9"/>
        <v>296.33100000000002</v>
      </c>
      <c r="R29" s="44">
        <f t="shared" si="9"/>
        <v>290.2235</v>
      </c>
      <c r="S29" s="44">
        <f t="shared" si="9"/>
        <v>162.75</v>
      </c>
      <c r="T29" s="44">
        <f t="shared" si="9"/>
        <v>186.249</v>
      </c>
      <c r="U29" s="44">
        <f t="shared" si="9"/>
        <v>261.41500000000002</v>
      </c>
      <c r="V29" s="155">
        <f t="shared" si="9"/>
        <v>0</v>
      </c>
      <c r="W29" s="46"/>
    </row>
    <row r="30" spans="1:30" ht="33.75" customHeight="1" thickBot="1" x14ac:dyDescent="0.3">
      <c r="A30" s="93" t="s">
        <v>16</v>
      </c>
      <c r="B30" s="47">
        <f t="shared" ref="B30:C30" si="10">+(B25/B27)/7*1000</f>
        <v>51.5</v>
      </c>
      <c r="C30" s="48">
        <f t="shared" si="10"/>
        <v>51.5</v>
      </c>
      <c r="D30" s="48">
        <f>+(D25/D27)/7*1000</f>
        <v>50.499999999999993</v>
      </c>
      <c r="E30" s="48">
        <f t="shared" ref="E30:G30" si="11">+(E25/E27)/7*1000</f>
        <v>51</v>
      </c>
      <c r="F30" s="48">
        <f t="shared" si="11"/>
        <v>50</v>
      </c>
      <c r="G30" s="48">
        <f t="shared" si="11"/>
        <v>49.5</v>
      </c>
      <c r="H30" s="48">
        <f>+(H25/H27)/7*1000</f>
        <v>48.499999999999993</v>
      </c>
      <c r="I30" s="48">
        <f t="shared" ref="I30" si="12">+(I25/I27)/7*1000</f>
        <v>48.500000000000007</v>
      </c>
      <c r="J30" s="48">
        <f>+(J25/J27)/7*1000</f>
        <v>48</v>
      </c>
      <c r="K30" s="49">
        <f>+(K25/K27)/7*1000</f>
        <v>47</v>
      </c>
      <c r="L30" s="47">
        <f t="shared" ref="L30" si="13">+(L25/L27)/7*1000</f>
        <v>52.5</v>
      </c>
      <c r="M30" s="49">
        <f>+(M25/M27)/7*1000</f>
        <v>51.499999999999993</v>
      </c>
      <c r="N30" s="47">
        <f t="shared" ref="N30:V30" si="14">+(N25/N27)/7*1000</f>
        <v>52.5</v>
      </c>
      <c r="O30" s="48">
        <f t="shared" si="14"/>
        <v>52</v>
      </c>
      <c r="P30" s="48">
        <f t="shared" si="14"/>
        <v>51.500000000000007</v>
      </c>
      <c r="Q30" s="48">
        <f t="shared" si="14"/>
        <v>51.499999999999993</v>
      </c>
      <c r="R30" s="48">
        <f t="shared" si="14"/>
        <v>50.499999999999993</v>
      </c>
      <c r="S30" s="48">
        <f t="shared" si="14"/>
        <v>49.999999999999993</v>
      </c>
      <c r="T30" s="48">
        <f t="shared" si="14"/>
        <v>48.999999999999993</v>
      </c>
      <c r="U30" s="48">
        <f t="shared" si="14"/>
        <v>48.5</v>
      </c>
      <c r="V30" s="156" t="e">
        <f t="shared" si="14"/>
        <v>#DIV/0!</v>
      </c>
      <c r="W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x14ac:dyDescent="0.25">
      <c r="A36" s="84" t="s">
        <v>17</v>
      </c>
      <c r="B36" s="636" t="s">
        <v>8</v>
      </c>
      <c r="C36" s="622"/>
      <c r="D36" s="622"/>
      <c r="E36" s="622"/>
      <c r="F36" s="622"/>
      <c r="G36" s="622"/>
      <c r="H36" s="622"/>
      <c r="I36" s="622"/>
      <c r="J36" s="637"/>
      <c r="K36" s="134"/>
      <c r="L36" s="135"/>
      <c r="M36" s="112" t="s">
        <v>19</v>
      </c>
      <c r="N36" s="622" t="s">
        <v>8</v>
      </c>
      <c r="O36" s="622"/>
      <c r="P36" s="622"/>
      <c r="Q36" s="622"/>
      <c r="R36" s="623"/>
      <c r="S36" s="105"/>
      <c r="T36" s="55"/>
      <c r="U36" s="55"/>
      <c r="V36" s="56"/>
      <c r="W36" s="3"/>
      <c r="X36" s="55"/>
      <c r="Y36" s="55"/>
      <c r="Z36" s="55"/>
      <c r="AA36" s="3"/>
    </row>
    <row r="37" spans="1:30" ht="33.75" customHeight="1" x14ac:dyDescent="0.25">
      <c r="A37" s="85" t="s">
        <v>20</v>
      </c>
      <c r="B37" s="178"/>
      <c r="C37" s="15"/>
      <c r="D37" s="15"/>
      <c r="E37" s="15"/>
      <c r="F37" s="15"/>
      <c r="G37" s="15"/>
      <c r="H37" s="15"/>
      <c r="I37" s="15"/>
      <c r="J37" s="96" t="s">
        <v>10</v>
      </c>
      <c r="K37" s="136"/>
      <c r="L37" s="136"/>
      <c r="M37" s="103"/>
      <c r="N37" s="94"/>
      <c r="O37" s="15"/>
      <c r="P37" s="15"/>
      <c r="Q37" s="15"/>
      <c r="R37" s="15"/>
      <c r="S37" s="96" t="s">
        <v>10</v>
      </c>
      <c r="T37" s="58"/>
      <c r="U37" s="58"/>
      <c r="V37" s="3"/>
      <c r="W37" s="56"/>
      <c r="X37" s="3"/>
      <c r="Y37" s="55"/>
      <c r="Z37" s="55"/>
      <c r="AA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96"/>
      <c r="T38" s="58"/>
      <c r="U38" s="58"/>
      <c r="V38" s="59"/>
      <c r="W38" s="59"/>
      <c r="X38" s="2"/>
      <c r="Y38" s="2"/>
      <c r="Z38" s="2"/>
      <c r="AA38" s="2"/>
    </row>
    <row r="39" spans="1:30" ht="33.75" customHeight="1" x14ac:dyDescent="0.25">
      <c r="A39" s="87" t="s">
        <v>35</v>
      </c>
      <c r="B39" s="23"/>
      <c r="C39" s="75"/>
      <c r="D39" s="75"/>
      <c r="E39" s="75"/>
      <c r="F39" s="75"/>
      <c r="G39" s="75"/>
      <c r="H39" s="75"/>
      <c r="I39" s="75"/>
      <c r="J39" s="97">
        <f t="shared" ref="J39:J46" si="15">SUM(B39:I39)</f>
        <v>0</v>
      </c>
      <c r="K39" s="138"/>
      <c r="L39" s="137"/>
      <c r="M39" s="87" t="s">
        <v>35</v>
      </c>
      <c r="N39" s="75"/>
      <c r="O39" s="75"/>
      <c r="P39" s="75"/>
      <c r="Q39" s="75"/>
      <c r="R39" s="75"/>
      <c r="S39" s="97">
        <f t="shared" ref="S39:S46" si="16">SUM(N39:R39)</f>
        <v>0</v>
      </c>
      <c r="T39" s="2"/>
      <c r="U39" s="60"/>
      <c r="V39" s="59"/>
      <c r="W39" s="59"/>
      <c r="X39" s="2"/>
      <c r="Y39" s="2"/>
      <c r="Z39" s="2"/>
      <c r="AA39" s="2"/>
    </row>
    <row r="40" spans="1:30" ht="33.75" customHeight="1" x14ac:dyDescent="0.25">
      <c r="A40" s="88" t="s">
        <v>36</v>
      </c>
      <c r="B40" s="23">
        <v>22</v>
      </c>
      <c r="C40" s="75">
        <v>22.4</v>
      </c>
      <c r="D40" s="75">
        <v>58.883937499999995</v>
      </c>
      <c r="E40" s="75">
        <v>53.735843750000001</v>
      </c>
      <c r="F40" s="75">
        <v>36.855812499999999</v>
      </c>
      <c r="G40" s="75">
        <v>39.159875</v>
      </c>
      <c r="H40" s="75">
        <v>27.8144375</v>
      </c>
      <c r="I40" s="75">
        <v>24.517749999999999</v>
      </c>
      <c r="J40" s="97">
        <f t="shared" si="15"/>
        <v>285.36765624999998</v>
      </c>
      <c r="K40" s="133"/>
      <c r="L40" s="137"/>
      <c r="M40" s="88" t="s">
        <v>36</v>
      </c>
      <c r="N40" s="75">
        <v>14.610312500000001</v>
      </c>
      <c r="O40" s="75">
        <v>17.692187500000003</v>
      </c>
      <c r="P40" s="75">
        <v>13.975625000000001</v>
      </c>
      <c r="Q40" s="75"/>
      <c r="R40" s="75"/>
      <c r="S40" s="97">
        <f t="shared" si="16"/>
        <v>46.278125000000003</v>
      </c>
      <c r="T40" s="2"/>
      <c r="U40" s="60"/>
      <c r="V40" s="59"/>
      <c r="W40" s="59"/>
      <c r="X40" s="2"/>
      <c r="Y40" s="2"/>
      <c r="Z40" s="2"/>
      <c r="AA40" s="2"/>
    </row>
    <row r="41" spans="1:30" ht="33.75" customHeight="1" x14ac:dyDescent="0.25">
      <c r="A41" s="87" t="s">
        <v>37</v>
      </c>
      <c r="B41" s="38">
        <v>22.324999999999999</v>
      </c>
      <c r="C41" s="80">
        <v>23.484999999999999</v>
      </c>
      <c r="D41" s="80">
        <v>61.064515624999999</v>
      </c>
      <c r="E41" s="80">
        <v>55.687539062499994</v>
      </c>
      <c r="F41" s="80">
        <v>38.079796875</v>
      </c>
      <c r="G41" s="80">
        <v>40.537406250000004</v>
      </c>
      <c r="H41" s="80">
        <v>28.788390624999998</v>
      </c>
      <c r="I41" s="80">
        <v>25.533312500000001</v>
      </c>
      <c r="J41" s="97">
        <f t="shared" si="15"/>
        <v>295.5009609375</v>
      </c>
      <c r="K41" s="133"/>
      <c r="L41" s="137"/>
      <c r="M41" s="87" t="s">
        <v>37</v>
      </c>
      <c r="N41" s="75">
        <v>15</v>
      </c>
      <c r="O41" s="75">
        <v>18.2</v>
      </c>
      <c r="P41" s="75">
        <v>14.2</v>
      </c>
      <c r="Q41" s="75"/>
      <c r="R41" s="75"/>
      <c r="S41" s="97">
        <f t="shared" si="16"/>
        <v>47.400000000000006</v>
      </c>
      <c r="T41" s="2"/>
      <c r="U41" s="60"/>
      <c r="V41" s="59"/>
      <c r="W41" s="59"/>
      <c r="X41" s="2"/>
      <c r="Y41" s="2"/>
      <c r="Z41" s="2"/>
      <c r="AA41" s="2"/>
    </row>
    <row r="42" spans="1:30" ht="33.75" customHeight="1" x14ac:dyDescent="0.25">
      <c r="A42" s="87" t="s">
        <v>38</v>
      </c>
      <c r="B42" s="23"/>
      <c r="C42" s="75"/>
      <c r="D42" s="75"/>
      <c r="E42" s="75"/>
      <c r="F42" s="75"/>
      <c r="G42" s="75"/>
      <c r="H42" s="75"/>
      <c r="I42" s="75"/>
      <c r="J42" s="97">
        <f t="shared" si="15"/>
        <v>0</v>
      </c>
      <c r="K42" s="133"/>
      <c r="L42" s="137"/>
      <c r="M42" s="87" t="s">
        <v>38</v>
      </c>
      <c r="N42" s="75"/>
      <c r="O42" s="75"/>
      <c r="P42" s="75"/>
      <c r="Q42" s="75"/>
      <c r="R42" s="75"/>
      <c r="S42" s="97">
        <f t="shared" si="16"/>
        <v>0</v>
      </c>
      <c r="T42" s="2"/>
      <c r="U42" s="60"/>
      <c r="V42" s="59"/>
      <c r="W42" s="59"/>
      <c r="X42" s="2"/>
      <c r="Y42" s="2"/>
      <c r="Z42" s="2"/>
      <c r="AA42" s="2"/>
    </row>
    <row r="43" spans="1:30" ht="33.75" customHeight="1" x14ac:dyDescent="0.25">
      <c r="A43" s="88" t="s">
        <v>33</v>
      </c>
      <c r="B43" s="38">
        <v>22.324999999999999</v>
      </c>
      <c r="C43" s="80">
        <v>23.484999999999999</v>
      </c>
      <c r="D43" s="80">
        <v>61.064515624999999</v>
      </c>
      <c r="E43" s="80">
        <v>55.687539062499994</v>
      </c>
      <c r="F43" s="80">
        <v>38.079796875</v>
      </c>
      <c r="G43" s="80">
        <v>40.537406250000004</v>
      </c>
      <c r="H43" s="80">
        <v>28.788390624999998</v>
      </c>
      <c r="I43" s="80">
        <v>25.533312500000001</v>
      </c>
      <c r="J43" s="97">
        <f t="shared" si="15"/>
        <v>295.5009609375</v>
      </c>
      <c r="K43" s="133"/>
      <c r="L43" s="137"/>
      <c r="M43" s="88" t="s">
        <v>33</v>
      </c>
      <c r="N43" s="75">
        <v>15</v>
      </c>
      <c r="O43" s="75">
        <v>18.2</v>
      </c>
      <c r="P43" s="75">
        <v>14.2</v>
      </c>
      <c r="Q43" s="75"/>
      <c r="R43" s="75"/>
      <c r="S43" s="97">
        <f t="shared" si="16"/>
        <v>47.400000000000006</v>
      </c>
      <c r="T43" s="2"/>
      <c r="U43" s="60"/>
      <c r="V43" s="59"/>
      <c r="W43" s="59"/>
      <c r="X43" s="2"/>
      <c r="Y43" s="2"/>
      <c r="Z43" s="2"/>
      <c r="AA43" s="2"/>
    </row>
    <row r="44" spans="1:30" ht="33.75" customHeight="1" x14ac:dyDescent="0.25">
      <c r="A44" s="87" t="s">
        <v>46</v>
      </c>
      <c r="B44" s="38">
        <v>22.324999999999999</v>
      </c>
      <c r="C44" s="80">
        <v>23.484999999999999</v>
      </c>
      <c r="D44" s="80">
        <v>61.064515624999999</v>
      </c>
      <c r="E44" s="80">
        <v>55.687539062499994</v>
      </c>
      <c r="F44" s="80">
        <v>38.079796875</v>
      </c>
      <c r="G44" s="80">
        <v>40.537406250000004</v>
      </c>
      <c r="H44" s="80">
        <v>28.788390624999998</v>
      </c>
      <c r="I44" s="80">
        <v>25.533312500000001</v>
      </c>
      <c r="J44" s="97">
        <f t="shared" si="15"/>
        <v>295.5009609375</v>
      </c>
      <c r="K44" s="133"/>
      <c r="L44" s="137"/>
      <c r="M44" s="87" t="s">
        <v>46</v>
      </c>
      <c r="N44" s="75">
        <v>15</v>
      </c>
      <c r="O44" s="75">
        <v>18.2</v>
      </c>
      <c r="P44" s="75">
        <v>14.2</v>
      </c>
      <c r="Q44" s="75"/>
      <c r="R44" s="75"/>
      <c r="S44" s="97">
        <f t="shared" si="16"/>
        <v>47.400000000000006</v>
      </c>
      <c r="T44" s="2"/>
      <c r="U44" s="60"/>
      <c r="V44" s="59"/>
      <c r="W44" s="59"/>
      <c r="X44" s="2"/>
      <c r="Y44" s="2"/>
      <c r="Z44" s="2"/>
      <c r="AA44" s="2"/>
    </row>
    <row r="45" spans="1:30" ht="33.75" customHeight="1" x14ac:dyDescent="0.25">
      <c r="A45" s="87" t="s">
        <v>34</v>
      </c>
      <c r="B45" s="38">
        <v>22.324999999999999</v>
      </c>
      <c r="C45" s="80">
        <v>23.484999999999999</v>
      </c>
      <c r="D45" s="80">
        <v>61.064515624999999</v>
      </c>
      <c r="E45" s="80">
        <v>55.687539062499994</v>
      </c>
      <c r="F45" s="80">
        <v>38.079796875</v>
      </c>
      <c r="G45" s="80">
        <v>40.537406250000004</v>
      </c>
      <c r="H45" s="80">
        <v>28.788390624999998</v>
      </c>
      <c r="I45" s="80">
        <v>25.533312500000001</v>
      </c>
      <c r="J45" s="97">
        <f t="shared" si="15"/>
        <v>295.5009609375</v>
      </c>
      <c r="K45" s="133"/>
      <c r="L45" s="137"/>
      <c r="M45" s="87" t="s">
        <v>34</v>
      </c>
      <c r="N45" s="75">
        <v>15</v>
      </c>
      <c r="O45" s="75">
        <v>18.2</v>
      </c>
      <c r="P45" s="75">
        <v>14.2</v>
      </c>
      <c r="Q45" s="75"/>
      <c r="R45" s="75"/>
      <c r="S45" s="97">
        <f t="shared" si="16"/>
        <v>47.400000000000006</v>
      </c>
      <c r="T45" s="2"/>
      <c r="U45" s="60"/>
      <c r="V45" s="59"/>
      <c r="W45" s="59"/>
      <c r="X45" s="59"/>
      <c r="Y45" s="59"/>
      <c r="Z45" s="2"/>
      <c r="AA45" s="2"/>
      <c r="AB45" s="2"/>
      <c r="AC45" s="2"/>
    </row>
    <row r="46" spans="1:30" ht="33.75" customHeight="1" x14ac:dyDescent="0.25">
      <c r="A46" s="88" t="s">
        <v>10</v>
      </c>
      <c r="B46" s="27">
        <f t="shared" ref="B46:I46" si="17">SUM(B39:B45)</f>
        <v>111.30000000000001</v>
      </c>
      <c r="C46" s="77">
        <f t="shared" si="17"/>
        <v>116.34</v>
      </c>
      <c r="D46" s="28">
        <f t="shared" si="17"/>
        <v>303.142</v>
      </c>
      <c r="E46" s="28">
        <f t="shared" si="17"/>
        <v>276.48599999999993</v>
      </c>
      <c r="F46" s="28">
        <f t="shared" si="17"/>
        <v>189.17500000000001</v>
      </c>
      <c r="G46" s="28">
        <f t="shared" si="17"/>
        <v>201.30950000000001</v>
      </c>
      <c r="H46" s="28">
        <f t="shared" si="17"/>
        <v>142.96800000000002</v>
      </c>
      <c r="I46" s="28">
        <f t="shared" si="17"/>
        <v>126.65099999999998</v>
      </c>
      <c r="J46" s="97">
        <f t="shared" si="15"/>
        <v>1467.3715000000002</v>
      </c>
      <c r="K46" s="60"/>
      <c r="M46" s="73" t="s">
        <v>10</v>
      </c>
      <c r="N46" s="77">
        <f>SUM(N39:N45)</f>
        <v>74.610312499999992</v>
      </c>
      <c r="O46" s="28">
        <f>SUM(O39:O45)</f>
        <v>90.492187500000014</v>
      </c>
      <c r="P46" s="28">
        <f>SUM(P39:P45)</f>
        <v>70.775625000000005</v>
      </c>
      <c r="Q46" s="28">
        <f>SUM(Q39:Q45)</f>
        <v>0</v>
      </c>
      <c r="R46" s="28">
        <f>SUM(R39:R45)</f>
        <v>0</v>
      </c>
      <c r="S46" s="97">
        <f t="shared" si="16"/>
        <v>235.87812500000001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89" t="s">
        <v>12</v>
      </c>
      <c r="B47" s="30">
        <v>60</v>
      </c>
      <c r="C47" s="78">
        <v>60</v>
      </c>
      <c r="D47" s="31">
        <v>59</v>
      </c>
      <c r="E47" s="31">
        <v>58</v>
      </c>
      <c r="F47" s="31">
        <v>57.5</v>
      </c>
      <c r="G47" s="31">
        <v>56.5</v>
      </c>
      <c r="H47" s="31">
        <v>55.5</v>
      </c>
      <c r="I47" s="31">
        <v>55.5</v>
      </c>
      <c r="J47" s="98">
        <f>+((J46/J48)/7)*1000</f>
        <v>57.747796143250703</v>
      </c>
      <c r="K47" s="60"/>
      <c r="M47" s="129" t="s">
        <v>12</v>
      </c>
      <c r="N47" s="78">
        <v>66.5</v>
      </c>
      <c r="O47" s="31">
        <v>66.5</v>
      </c>
      <c r="P47" s="31">
        <v>66.5</v>
      </c>
      <c r="Q47" s="31"/>
      <c r="R47" s="31"/>
      <c r="S47" s="98">
        <f>+((S46/S48)/7)*1000</f>
        <v>66.463264299802773</v>
      </c>
      <c r="T47" s="61"/>
      <c r="U47" s="61"/>
    </row>
    <row r="48" spans="1:30" ht="33.75" customHeight="1" x14ac:dyDescent="0.25">
      <c r="A48" s="90" t="s">
        <v>13</v>
      </c>
      <c r="B48" s="34">
        <v>265</v>
      </c>
      <c r="C48" s="79">
        <v>277</v>
      </c>
      <c r="D48" s="35">
        <v>734</v>
      </c>
      <c r="E48" s="35">
        <v>681</v>
      </c>
      <c r="F48" s="35">
        <v>470</v>
      </c>
      <c r="G48" s="35">
        <v>509</v>
      </c>
      <c r="H48" s="35">
        <v>368</v>
      </c>
      <c r="I48" s="35">
        <v>326</v>
      </c>
      <c r="J48" s="99">
        <f>SUM(B48:I48)</f>
        <v>3630</v>
      </c>
      <c r="K48" s="60"/>
      <c r="L48" s="62"/>
      <c r="M48" s="90" t="s">
        <v>13</v>
      </c>
      <c r="N48" s="102">
        <v>160</v>
      </c>
      <c r="O48" s="102">
        <v>194</v>
      </c>
      <c r="P48" s="102">
        <v>153</v>
      </c>
      <c r="Q48" s="102"/>
      <c r="R48" s="102"/>
      <c r="S48" s="106">
        <f>SUM(N48:R48)</f>
        <v>507</v>
      </c>
      <c r="T48" s="63"/>
      <c r="U48" s="63"/>
    </row>
    <row r="49" spans="1:31" ht="33.75" customHeight="1" x14ac:dyDescent="0.25">
      <c r="A49" s="91" t="s">
        <v>14</v>
      </c>
      <c r="B49" s="38">
        <f t="shared" ref="B49:I49" si="18">((B48*B47)*7/1000-B40)/4</f>
        <v>22.324999999999999</v>
      </c>
      <c r="C49" s="80">
        <f t="shared" si="18"/>
        <v>23.484999999999999</v>
      </c>
      <c r="D49" s="80">
        <f t="shared" si="18"/>
        <v>61.064515624999999</v>
      </c>
      <c r="E49" s="80">
        <f t="shared" si="18"/>
        <v>55.687539062499994</v>
      </c>
      <c r="F49" s="80">
        <f t="shared" si="18"/>
        <v>38.079796875</v>
      </c>
      <c r="G49" s="80">
        <f t="shared" si="18"/>
        <v>40.537406250000004</v>
      </c>
      <c r="H49" s="80">
        <f t="shared" si="18"/>
        <v>28.788390624999998</v>
      </c>
      <c r="I49" s="80">
        <f t="shared" si="18"/>
        <v>25.533312500000001</v>
      </c>
      <c r="J49" s="100">
        <f>((J46*1000)/J48)/7</f>
        <v>57.747796143250696</v>
      </c>
      <c r="K49" s="60"/>
      <c r="M49" s="91" t="s">
        <v>14</v>
      </c>
      <c r="N49" s="80">
        <f>((N48*N47)*7/1000-N40)/4</f>
        <v>14.967421875000001</v>
      </c>
      <c r="O49" s="39">
        <f t="shared" ref="O49:R49" si="19">((O48*O47)*7/1000-O40)/4</f>
        <v>18.153703125</v>
      </c>
      <c r="P49" s="39">
        <f t="shared" si="19"/>
        <v>14.311468750000001</v>
      </c>
      <c r="Q49" s="39">
        <f t="shared" si="19"/>
        <v>0</v>
      </c>
      <c r="R49" s="39">
        <f t="shared" si="19"/>
        <v>0</v>
      </c>
      <c r="S49" s="107">
        <f>((S46*1000)/S48)/7</f>
        <v>66.463264299802759</v>
      </c>
      <c r="T49" s="63"/>
      <c r="U49" s="63"/>
    </row>
    <row r="50" spans="1:31" ht="33.75" customHeight="1" x14ac:dyDescent="0.25">
      <c r="A50" s="92" t="s">
        <v>15</v>
      </c>
      <c r="B50" s="42">
        <f t="shared" ref="B50:I50" si="20">((B48*B47)*7)/1000</f>
        <v>111.3</v>
      </c>
      <c r="C50" s="81">
        <f t="shared" si="20"/>
        <v>116.34</v>
      </c>
      <c r="D50" s="43">
        <f t="shared" si="20"/>
        <v>303.142</v>
      </c>
      <c r="E50" s="43">
        <f t="shared" si="20"/>
        <v>276.48599999999999</v>
      </c>
      <c r="F50" s="43">
        <f t="shared" si="20"/>
        <v>189.17500000000001</v>
      </c>
      <c r="G50" s="43">
        <f t="shared" si="20"/>
        <v>201.30950000000001</v>
      </c>
      <c r="H50" s="43">
        <f t="shared" si="20"/>
        <v>142.96799999999999</v>
      </c>
      <c r="I50" s="43">
        <f t="shared" si="20"/>
        <v>126.651</v>
      </c>
      <c r="J50" s="83"/>
      <c r="K50" s="60"/>
      <c r="M50" s="92" t="s">
        <v>15</v>
      </c>
      <c r="N50" s="81">
        <f>((N48*N47)*7)/1000</f>
        <v>74.48</v>
      </c>
      <c r="O50" s="43">
        <f>((O48*O47)*7)/1000</f>
        <v>90.307000000000002</v>
      </c>
      <c r="P50" s="43">
        <f>((P48*P47)*7)/1000</f>
        <v>71.221500000000006</v>
      </c>
      <c r="Q50" s="43">
        <f>((Q48*Q47)*7)/1000</f>
        <v>0</v>
      </c>
      <c r="R50" s="43">
        <f>((R48*R47)*7)/1000</f>
        <v>0</v>
      </c>
      <c r="S50" s="108"/>
    </row>
    <row r="51" spans="1:31" ht="33.75" customHeight="1" thickBot="1" x14ac:dyDescent="0.3">
      <c r="A51" s="93" t="s">
        <v>16</v>
      </c>
      <c r="B51" s="47">
        <f t="shared" ref="B51:I51" si="21">+(B46/B48)/7*1000</f>
        <v>60.000000000000007</v>
      </c>
      <c r="C51" s="82">
        <f t="shared" si="21"/>
        <v>60.000000000000007</v>
      </c>
      <c r="D51" s="48">
        <f t="shared" si="21"/>
        <v>59</v>
      </c>
      <c r="E51" s="48">
        <f t="shared" si="21"/>
        <v>57.999999999999986</v>
      </c>
      <c r="F51" s="48">
        <f t="shared" si="21"/>
        <v>57.5</v>
      </c>
      <c r="G51" s="48">
        <f t="shared" si="21"/>
        <v>56.5</v>
      </c>
      <c r="H51" s="48">
        <f t="shared" si="21"/>
        <v>55.500000000000007</v>
      </c>
      <c r="I51" s="48">
        <f t="shared" si="21"/>
        <v>55.499999999999993</v>
      </c>
      <c r="J51" s="101"/>
      <c r="K51" s="60"/>
      <c r="L51" s="51"/>
      <c r="M51" s="93" t="s">
        <v>16</v>
      </c>
      <c r="N51" s="82">
        <f>+(N46/N48)/7*1000</f>
        <v>66.616350446428569</v>
      </c>
      <c r="O51" s="48">
        <f>+(O46/O48)/7*1000</f>
        <v>66.636367820324026</v>
      </c>
      <c r="P51" s="48">
        <f>+(P46/P48)/7*1000</f>
        <v>66.083683473389357</v>
      </c>
      <c r="Q51" s="48" t="e">
        <f>+(Q46/Q48)/7*1000</f>
        <v>#DIV/0!</v>
      </c>
      <c r="R51" s="48" t="e">
        <f>+(R46/R48)/7*1000</f>
        <v>#DIV/0!</v>
      </c>
      <c r="S51" s="49"/>
      <c r="T51" s="52"/>
      <c r="U51" s="52"/>
    </row>
    <row r="52" spans="1:31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31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31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12" t="s">
        <v>21</v>
      </c>
      <c r="B55" s="636" t="s">
        <v>8</v>
      </c>
      <c r="C55" s="622"/>
      <c r="D55" s="622"/>
      <c r="E55" s="622"/>
      <c r="F55" s="622"/>
      <c r="G55" s="623"/>
      <c r="H55" s="109"/>
      <c r="I55" s="67"/>
      <c r="J55" s="67"/>
      <c r="K55" s="68"/>
      <c r="L55" s="68"/>
      <c r="U55" s="53"/>
      <c r="V55" s="53"/>
      <c r="W55" s="53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5" t="s">
        <v>20</v>
      </c>
      <c r="B56" s="94"/>
      <c r="C56" s="15"/>
      <c r="D56" s="15"/>
      <c r="E56" s="15"/>
      <c r="F56" s="15"/>
      <c r="G56" s="15"/>
      <c r="H56" s="96" t="s">
        <v>10</v>
      </c>
      <c r="J56" s="55"/>
      <c r="K56" s="55"/>
      <c r="L56" s="55"/>
      <c r="M56" s="55"/>
      <c r="N56" s="69"/>
      <c r="O56" s="69"/>
      <c r="P56" s="69"/>
      <c r="Q56" s="55"/>
      <c r="R56" s="55"/>
      <c r="S56" s="70"/>
      <c r="T56" s="70"/>
      <c r="U56" s="70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5" t="s">
        <v>11</v>
      </c>
      <c r="B57" s="94">
        <v>1</v>
      </c>
      <c r="C57" s="57">
        <v>2</v>
      </c>
      <c r="D57" s="57">
        <v>3</v>
      </c>
      <c r="E57" s="57">
        <v>4</v>
      </c>
      <c r="F57" s="57">
        <v>5</v>
      </c>
      <c r="G57" s="57" t="s">
        <v>51</v>
      </c>
      <c r="H57" s="96"/>
      <c r="I57" s="55"/>
      <c r="J57" s="55"/>
      <c r="K57" s="55"/>
      <c r="L57" s="55"/>
      <c r="M57" s="55"/>
      <c r="N57" s="69"/>
      <c r="O57" s="69"/>
      <c r="P57" s="69"/>
      <c r="Q57" s="55"/>
      <c r="R57" s="55"/>
      <c r="S57" s="70"/>
      <c r="T57" s="70"/>
      <c r="U57" s="70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7" t="s">
        <v>35</v>
      </c>
      <c r="B58" s="75"/>
      <c r="C58" s="75"/>
      <c r="D58" s="75"/>
      <c r="E58" s="75"/>
      <c r="F58" s="75"/>
      <c r="G58" s="75"/>
      <c r="H58" s="97">
        <f t="shared" ref="H58:H65" si="22">SUM(B58:G58)</f>
        <v>0</v>
      </c>
      <c r="I58" s="71"/>
      <c r="J58" s="2"/>
      <c r="K58" s="55"/>
      <c r="L58" s="55"/>
      <c r="M58" s="55"/>
      <c r="N58" s="69"/>
      <c r="O58" s="69"/>
      <c r="P58" s="69"/>
      <c r="Q58" s="55"/>
      <c r="R58" s="55"/>
      <c r="S58" s="70"/>
      <c r="T58" s="70"/>
      <c r="U58" s="70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8" t="s">
        <v>36</v>
      </c>
      <c r="B59" s="75">
        <v>20.405500000000004</v>
      </c>
      <c r="C59" s="75">
        <v>35.588999999999999</v>
      </c>
      <c r="D59" s="75">
        <v>43.570500000000003</v>
      </c>
      <c r="E59" s="75">
        <v>33.219250000000002</v>
      </c>
      <c r="F59" s="75">
        <v>27.898249999999997</v>
      </c>
      <c r="G59" s="75"/>
      <c r="H59" s="97">
        <f t="shared" si="22"/>
        <v>160.68249999999998</v>
      </c>
      <c r="I59" s="71"/>
      <c r="J59" s="2"/>
      <c r="K59" s="55"/>
      <c r="L59" s="55"/>
      <c r="M59" s="55"/>
      <c r="N59" s="69"/>
      <c r="O59" s="69"/>
      <c r="P59" s="69"/>
      <c r="Q59" s="55"/>
      <c r="R59" s="55"/>
      <c r="S59" s="70"/>
      <c r="T59" s="70"/>
      <c r="U59" s="70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7" t="s">
        <v>37</v>
      </c>
      <c r="B60" s="75">
        <v>20.6</v>
      </c>
      <c r="C60" s="75">
        <v>36</v>
      </c>
      <c r="D60" s="75">
        <v>44</v>
      </c>
      <c r="E60" s="75">
        <v>33.6</v>
      </c>
      <c r="F60" s="75">
        <v>28.2</v>
      </c>
      <c r="G60" s="75"/>
      <c r="H60" s="97">
        <f t="shared" si="22"/>
        <v>162.39999999999998</v>
      </c>
      <c r="I60" s="71"/>
      <c r="J60" s="2"/>
      <c r="K60" s="55"/>
      <c r="L60" s="55"/>
      <c r="M60" s="55"/>
      <c r="N60" s="69"/>
      <c r="O60" s="69"/>
      <c r="P60" s="69"/>
      <c r="Q60" s="55"/>
      <c r="R60" s="55"/>
      <c r="S60" s="70"/>
      <c r="T60" s="70"/>
      <c r="U60" s="70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7" t="s">
        <v>38</v>
      </c>
      <c r="B61" s="75"/>
      <c r="C61" s="75"/>
      <c r="D61" s="75"/>
      <c r="E61" s="75"/>
      <c r="F61" s="75"/>
      <c r="G61" s="75"/>
      <c r="H61" s="97">
        <f t="shared" si="22"/>
        <v>0</v>
      </c>
      <c r="I61" s="71"/>
      <c r="J61" s="2"/>
      <c r="K61" s="55"/>
      <c r="L61" s="55"/>
      <c r="M61" s="55"/>
      <c r="N61" s="69"/>
      <c r="O61" s="69"/>
      <c r="P61" s="69"/>
      <c r="Q61" s="55"/>
      <c r="R61" s="55"/>
      <c r="S61" s="70"/>
      <c r="T61" s="70"/>
      <c r="U61" s="70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8" t="s">
        <v>33</v>
      </c>
      <c r="B62" s="75">
        <v>20.6</v>
      </c>
      <c r="C62" s="75">
        <v>36</v>
      </c>
      <c r="D62" s="75">
        <v>44</v>
      </c>
      <c r="E62" s="75">
        <v>33.6</v>
      </c>
      <c r="F62" s="75">
        <v>28.2</v>
      </c>
      <c r="G62" s="75"/>
      <c r="H62" s="97">
        <f t="shared" si="22"/>
        <v>162.39999999999998</v>
      </c>
      <c r="I62" s="71"/>
      <c r="J62" s="2"/>
      <c r="K62" s="55"/>
      <c r="L62" s="55"/>
      <c r="M62" s="55"/>
      <c r="N62" s="69"/>
      <c r="O62" s="69"/>
      <c r="P62" s="69"/>
      <c r="Q62" s="55"/>
      <c r="R62" s="55"/>
      <c r="S62" s="70"/>
      <c r="T62" s="70"/>
      <c r="U62" s="70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7" t="s">
        <v>46</v>
      </c>
      <c r="B63" s="75">
        <v>20.6</v>
      </c>
      <c r="C63" s="75">
        <v>36</v>
      </c>
      <c r="D63" s="75">
        <v>44</v>
      </c>
      <c r="E63" s="75">
        <v>33.6</v>
      </c>
      <c r="F63" s="75">
        <v>28.2</v>
      </c>
      <c r="G63" s="75"/>
      <c r="H63" s="97">
        <f t="shared" si="22"/>
        <v>162.39999999999998</v>
      </c>
      <c r="I63" s="71"/>
      <c r="J63" s="2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3"/>
      <c r="W63" s="3"/>
      <c r="Z63" s="2"/>
      <c r="AA63" s="2"/>
      <c r="AB63" s="2"/>
      <c r="AC63" s="2"/>
    </row>
    <row r="64" spans="1:31" ht="33.75" customHeight="1" x14ac:dyDescent="0.25">
      <c r="A64" s="87" t="s">
        <v>34</v>
      </c>
      <c r="B64" s="75">
        <v>20.6</v>
      </c>
      <c r="C64" s="75">
        <v>36</v>
      </c>
      <c r="D64" s="75">
        <v>44</v>
      </c>
      <c r="E64" s="75">
        <v>33.6</v>
      </c>
      <c r="F64" s="75">
        <v>28.2</v>
      </c>
      <c r="G64" s="75"/>
      <c r="H64" s="97">
        <f t="shared" si="22"/>
        <v>162.39999999999998</v>
      </c>
      <c r="I64" s="71"/>
      <c r="J64" s="2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3"/>
      <c r="W64" s="3"/>
      <c r="Z64" s="2"/>
      <c r="AA64" s="2"/>
      <c r="AB64" s="2"/>
      <c r="AC64" s="2"/>
    </row>
    <row r="65" spans="1:29" ht="33.75" customHeight="1" x14ac:dyDescent="0.25">
      <c r="A65" s="113" t="s">
        <v>10</v>
      </c>
      <c r="B65" s="77">
        <f>SUM(B58:B64)</f>
        <v>102.80549999999999</v>
      </c>
      <c r="C65" s="28">
        <f>SUM(C58:C64)</f>
        <v>179.589</v>
      </c>
      <c r="D65" s="28">
        <f>SUM(D58:D64)</f>
        <v>219.57050000000001</v>
      </c>
      <c r="E65" s="28">
        <f>SUM(E58:E64)</f>
        <v>167.61924999999999</v>
      </c>
      <c r="F65" s="28">
        <f t="shared" ref="F65:G65" si="23">SUM(F58:F64)</f>
        <v>140.69825</v>
      </c>
      <c r="G65" s="28">
        <f t="shared" si="23"/>
        <v>0</v>
      </c>
      <c r="H65" s="97">
        <f t="shared" si="22"/>
        <v>810.28250000000003</v>
      </c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9" t="s">
        <v>12</v>
      </c>
      <c r="B66" s="78">
        <v>71</v>
      </c>
      <c r="C66" s="31">
        <v>71</v>
      </c>
      <c r="D66" s="31">
        <v>71</v>
      </c>
      <c r="E66" s="31">
        <v>71</v>
      </c>
      <c r="F66" s="31">
        <v>71</v>
      </c>
      <c r="G66" s="31"/>
      <c r="H66" s="98">
        <f>+((H65/H67)/7)*1000</f>
        <v>71.015118317265561</v>
      </c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0" t="s">
        <v>13</v>
      </c>
      <c r="B67" s="102">
        <v>207</v>
      </c>
      <c r="C67" s="102">
        <v>361</v>
      </c>
      <c r="D67" s="102">
        <v>442</v>
      </c>
      <c r="E67" s="102">
        <v>337</v>
      </c>
      <c r="F67" s="102">
        <v>283</v>
      </c>
      <c r="G67" s="102"/>
      <c r="H67" s="106">
        <f>SUM(B67:G67)</f>
        <v>1630</v>
      </c>
      <c r="J67" s="72"/>
      <c r="N67" s="3"/>
      <c r="O67" s="3"/>
      <c r="P67" s="3"/>
      <c r="Q67" s="3"/>
      <c r="R67" s="3"/>
    </row>
    <row r="68" spans="1:29" ht="33.75" customHeight="1" x14ac:dyDescent="0.25">
      <c r="A68" s="91" t="s">
        <v>14</v>
      </c>
      <c r="B68" s="80">
        <f>((B67*B66)*7/1000-B59)/4</f>
        <v>20.618375</v>
      </c>
      <c r="C68" s="80">
        <f t="shared" ref="C68:G68" si="24">((C67*C66)*7/1000-C59)/4</f>
        <v>35.957000000000001</v>
      </c>
      <c r="D68" s="80">
        <f t="shared" si="24"/>
        <v>44.025874999999999</v>
      </c>
      <c r="E68" s="80">
        <f t="shared" si="24"/>
        <v>33.567437499999997</v>
      </c>
      <c r="F68" s="80">
        <f t="shared" si="24"/>
        <v>28.188187500000005</v>
      </c>
      <c r="G68" s="80">
        <f t="shared" si="24"/>
        <v>0</v>
      </c>
      <c r="H68" s="110">
        <f>((H65*1000)/H67)/7</f>
        <v>71.015118317265561</v>
      </c>
      <c r="N68" s="3"/>
      <c r="O68" s="3"/>
      <c r="P68" s="3"/>
      <c r="Q68" s="3"/>
      <c r="R68" s="3"/>
    </row>
    <row r="69" spans="1:29" ht="33.75" customHeight="1" x14ac:dyDescent="0.25">
      <c r="A69" s="92" t="s">
        <v>15</v>
      </c>
      <c r="B69" s="81">
        <f t="shared" ref="B69:G69" si="25">((B67*B66)*7)/1000</f>
        <v>102.879</v>
      </c>
      <c r="C69" s="43">
        <f t="shared" si="25"/>
        <v>179.417</v>
      </c>
      <c r="D69" s="43">
        <f t="shared" si="25"/>
        <v>219.67400000000001</v>
      </c>
      <c r="E69" s="43">
        <f t="shared" si="25"/>
        <v>167.489</v>
      </c>
      <c r="F69" s="43">
        <f t="shared" si="25"/>
        <v>140.65100000000001</v>
      </c>
      <c r="G69" s="43">
        <f t="shared" si="25"/>
        <v>0</v>
      </c>
      <c r="H69" s="83"/>
      <c r="I69" s="51"/>
      <c r="R69" s="3"/>
    </row>
    <row r="70" spans="1:29" ht="33.75" customHeight="1" thickBot="1" x14ac:dyDescent="0.3">
      <c r="A70" s="93" t="s">
        <v>16</v>
      </c>
      <c r="B70" s="82">
        <f t="shared" ref="B70:G70" si="26">+(B65/B67)/7*1000</f>
        <v>70.949275362318829</v>
      </c>
      <c r="C70" s="48">
        <f t="shared" si="26"/>
        <v>71.068064899089833</v>
      </c>
      <c r="D70" s="48">
        <f t="shared" si="26"/>
        <v>70.966548157724631</v>
      </c>
      <c r="E70" s="48">
        <f t="shared" si="26"/>
        <v>71.055214073760055</v>
      </c>
      <c r="F70" s="48">
        <f t="shared" si="26"/>
        <v>71.023851590106005</v>
      </c>
      <c r="G70" s="48" t="e">
        <f t="shared" si="26"/>
        <v>#DIV/0!</v>
      </c>
      <c r="H70" s="111"/>
      <c r="R70" s="3"/>
    </row>
    <row r="71" spans="1:29" ht="33.75" customHeight="1" x14ac:dyDescent="0.25"/>
    <row r="72" spans="1:29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29" ht="33.75" customHeight="1" x14ac:dyDescent="0.25"/>
    <row r="74" spans="1:29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29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29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29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29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29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N36:R36"/>
    <mergeCell ref="J54:K54"/>
    <mergeCell ref="B55:G55"/>
    <mergeCell ref="A3:C3"/>
    <mergeCell ref="E9:G9"/>
    <mergeCell ref="R9:S9"/>
    <mergeCell ref="K11:L11"/>
    <mergeCell ref="B15:K15"/>
    <mergeCell ref="L15:M15"/>
    <mergeCell ref="N15:V15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1" zoomScale="30" zoomScaleNormal="30" workbookViewId="0">
      <selection activeCell="F49" sqref="F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35.42578125" style="19" bestFit="1" customWidth="1"/>
    <col min="9" max="9" width="28.28515625" style="19" bestFit="1" customWidth="1"/>
    <col min="10" max="13" width="33.42578125" style="19" bestFit="1" customWidth="1"/>
    <col min="14" max="14" width="21.28515625" style="19" customWidth="1"/>
    <col min="15" max="15" width="21.28515625" style="19" bestFit="1" customWidth="1"/>
    <col min="16" max="16" width="22.57031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2"/>
      <c r="Z3" s="2"/>
      <c r="AA3" s="2"/>
      <c r="AB3" s="2"/>
      <c r="AC3" s="2"/>
      <c r="AD3" s="1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9" t="s">
        <v>1</v>
      </c>
      <c r="B9" s="179"/>
      <c r="C9" s="179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9"/>
      <c r="B10" s="179"/>
      <c r="C10" s="1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9" t="s">
        <v>4</v>
      </c>
      <c r="B11" s="179"/>
      <c r="C11" s="179"/>
      <c r="D11" s="1"/>
      <c r="E11" s="180">
        <v>2</v>
      </c>
      <c r="F11" s="1"/>
      <c r="G11" s="1"/>
      <c r="H11" s="1"/>
      <c r="I11" s="1"/>
      <c r="J11" s="1"/>
      <c r="K11" s="628" t="s">
        <v>58</v>
      </c>
      <c r="L11" s="628"/>
      <c r="M11" s="181"/>
      <c r="N11" s="1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9"/>
      <c r="B12" s="179"/>
      <c r="C12" s="179"/>
      <c r="D12" s="1"/>
      <c r="E12" s="5"/>
      <c r="F12" s="1"/>
      <c r="G12" s="1"/>
      <c r="H12" s="1"/>
      <c r="I12" s="1"/>
      <c r="J12" s="1"/>
      <c r="K12" s="181"/>
      <c r="L12" s="181"/>
      <c r="M12" s="181"/>
      <c r="N12" s="1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9"/>
      <c r="B13" s="179"/>
      <c r="C13" s="179"/>
      <c r="D13" s="179"/>
      <c r="E13" s="179"/>
      <c r="F13" s="179"/>
      <c r="G13" s="179"/>
      <c r="H13" s="179"/>
      <c r="I13" s="179"/>
      <c r="J13" s="179"/>
      <c r="K13" s="179"/>
      <c r="L13" s="181"/>
      <c r="M13" s="181"/>
      <c r="N13" s="181"/>
      <c r="O13" s="181"/>
      <c r="P13" s="181"/>
      <c r="Q13" s="181"/>
      <c r="R13" s="181"/>
      <c r="S13" s="181"/>
      <c r="T13" s="181"/>
      <c r="U13" s="181"/>
      <c r="V13" s="181"/>
      <c r="W13" s="1"/>
      <c r="X13" s="1"/>
      <c r="Y13" s="1"/>
    </row>
    <row r="14" spans="1:30" s="3" customFormat="1" ht="27" thickBot="1" x14ac:dyDescent="0.3">
      <c r="A14" s="1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84" t="s">
        <v>7</v>
      </c>
      <c r="B15" s="630" t="s">
        <v>53</v>
      </c>
      <c r="C15" s="631"/>
      <c r="D15" s="631"/>
      <c r="E15" s="631"/>
      <c r="F15" s="631"/>
      <c r="G15" s="631"/>
      <c r="H15" s="631"/>
      <c r="I15" s="631"/>
      <c r="J15" s="631"/>
      <c r="K15" s="632"/>
      <c r="L15" s="630" t="s">
        <v>54</v>
      </c>
      <c r="M15" s="632"/>
      <c r="N15" s="633" t="s">
        <v>8</v>
      </c>
      <c r="O15" s="634"/>
      <c r="P15" s="634"/>
      <c r="Q15" s="634"/>
      <c r="R15" s="634"/>
      <c r="S15" s="634"/>
      <c r="T15" s="634"/>
      <c r="U15" s="634"/>
      <c r="V15" s="635"/>
      <c r="W15" s="182"/>
    </row>
    <row r="16" spans="1:30" ht="39.950000000000003" customHeight="1" x14ac:dyDescent="0.25">
      <c r="A16" s="85" t="s">
        <v>9</v>
      </c>
      <c r="B16" s="16"/>
      <c r="C16" s="15"/>
      <c r="D16" s="21"/>
      <c r="E16" s="15"/>
      <c r="F16" s="15"/>
      <c r="G16" s="15"/>
      <c r="H16" s="15"/>
      <c r="I16" s="15"/>
      <c r="J16" s="15"/>
      <c r="K16" s="22"/>
      <c r="L16" s="16"/>
      <c r="M16" s="22"/>
      <c r="N16" s="16"/>
      <c r="O16" s="15"/>
      <c r="P16" s="15"/>
      <c r="Q16" s="15"/>
      <c r="R16" s="15"/>
      <c r="S16" s="15"/>
      <c r="T16" s="15"/>
      <c r="U16" s="148"/>
      <c r="V16" s="17"/>
      <c r="W16" s="18" t="s">
        <v>10</v>
      </c>
      <c r="Y16" s="20"/>
      <c r="Z16" s="20"/>
    </row>
    <row r="17" spans="1:30" ht="39.950000000000003" customHeight="1" x14ac:dyDescent="0.25">
      <c r="A17" s="86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14">
        <v>11</v>
      </c>
      <c r="M17" s="22">
        <v>12</v>
      </c>
      <c r="N17" s="14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21">
        <v>7</v>
      </c>
      <c r="U17" s="149">
        <v>8</v>
      </c>
      <c r="V17" s="22">
        <v>9</v>
      </c>
      <c r="W17" s="18"/>
      <c r="Y17" s="2"/>
      <c r="Z17" s="20"/>
    </row>
    <row r="18" spans="1:30" ht="39.950000000000003" customHeight="1" x14ac:dyDescent="0.25">
      <c r="A18" s="87" t="s">
        <v>35</v>
      </c>
      <c r="B18" s="23">
        <v>35.9652265625</v>
      </c>
      <c r="C18" s="24">
        <v>35.896539062499997</v>
      </c>
      <c r="D18" s="24">
        <v>45.173124999999999</v>
      </c>
      <c r="E18" s="24">
        <v>45.58175</v>
      </c>
      <c r="F18" s="24">
        <v>43.684843749999999</v>
      </c>
      <c r="G18" s="24">
        <v>43.073328125000003</v>
      </c>
      <c r="H18" s="24">
        <v>30.565624999999997</v>
      </c>
      <c r="I18" s="24">
        <v>30.645687500000001</v>
      </c>
      <c r="J18" s="24">
        <v>40.648390625000005</v>
      </c>
      <c r="K18" s="25">
        <v>35.215000000000003</v>
      </c>
      <c r="L18" s="23">
        <v>36.431546874999995</v>
      </c>
      <c r="M18" s="25">
        <v>44.5036953125</v>
      </c>
      <c r="N18" s="23">
        <v>25.78</v>
      </c>
      <c r="O18" s="24">
        <v>44.433999999999997</v>
      </c>
      <c r="P18" s="24">
        <v>49.679749999999999</v>
      </c>
      <c r="Q18" s="24">
        <v>60.257750000000001</v>
      </c>
      <c r="R18" s="24">
        <v>58.755875000000003</v>
      </c>
      <c r="S18" s="24">
        <v>32.862499999999997</v>
      </c>
      <c r="T18" s="24">
        <v>37.41225</v>
      </c>
      <c r="U18" s="24">
        <v>52.403750000000002</v>
      </c>
      <c r="V18" s="150"/>
      <c r="W18" s="26">
        <f t="shared" ref="W18:W25" si="0">SUM(B18:V18)</f>
        <v>828.97063281249984</v>
      </c>
      <c r="Y18" s="2"/>
      <c r="Z18" s="20"/>
    </row>
    <row r="19" spans="1:30" ht="39.950000000000003" customHeight="1" x14ac:dyDescent="0.25">
      <c r="A19" s="88" t="s">
        <v>36</v>
      </c>
      <c r="B19" s="23"/>
      <c r="C19" s="24"/>
      <c r="D19" s="24"/>
      <c r="E19" s="24"/>
      <c r="F19" s="24"/>
      <c r="G19" s="24"/>
      <c r="H19" s="24"/>
      <c r="I19" s="24"/>
      <c r="J19" s="24"/>
      <c r="K19" s="25"/>
      <c r="L19" s="23"/>
      <c r="M19" s="25"/>
      <c r="N19" s="23"/>
      <c r="O19" s="24"/>
      <c r="P19" s="24"/>
      <c r="Q19" s="24"/>
      <c r="R19" s="24"/>
      <c r="S19" s="24"/>
      <c r="T19" s="24"/>
      <c r="U19" s="24"/>
      <c r="V19" s="150"/>
      <c r="W19" s="26">
        <f t="shared" si="0"/>
        <v>0</v>
      </c>
      <c r="Y19" s="2"/>
      <c r="Z19" s="20"/>
    </row>
    <row r="20" spans="1:30" ht="39.75" customHeight="1" x14ac:dyDescent="0.25">
      <c r="A20" s="87" t="s">
        <v>37</v>
      </c>
      <c r="B20" s="23">
        <v>36.734443359375</v>
      </c>
      <c r="C20" s="24">
        <v>37.182990234374998</v>
      </c>
      <c r="D20" s="24">
        <v>46.86359375</v>
      </c>
      <c r="E20" s="24">
        <v>46.669562499999998</v>
      </c>
      <c r="F20" s="24">
        <v>45.225789062499999</v>
      </c>
      <c r="G20" s="24">
        <v>44.298917968750004</v>
      </c>
      <c r="H20" s="24">
        <v>31.471093749999998</v>
      </c>
      <c r="I20" s="24">
        <v>31.930578124999997</v>
      </c>
      <c r="J20" s="24">
        <v>41.639652343750001</v>
      </c>
      <c r="K20" s="25">
        <v>36.18</v>
      </c>
      <c r="L20" s="23">
        <v>37.530488281250001</v>
      </c>
      <c r="M20" s="25">
        <v>45.544326171874999</v>
      </c>
      <c r="N20" s="23">
        <v>26.077874999999999</v>
      </c>
      <c r="O20" s="24">
        <v>45.497</v>
      </c>
      <c r="P20" s="24">
        <v>50.964187499999994</v>
      </c>
      <c r="Q20" s="24">
        <v>61.8016875</v>
      </c>
      <c r="R20" s="24">
        <v>60.740406249999992</v>
      </c>
      <c r="S20" s="24">
        <v>33.692499999999995</v>
      </c>
      <c r="T20" s="24">
        <v>38.634562500000001</v>
      </c>
      <c r="U20" s="24">
        <v>54.859437499999999</v>
      </c>
      <c r="V20" s="150"/>
      <c r="W20" s="26">
        <f t="shared" si="0"/>
        <v>853.53909179687503</v>
      </c>
      <c r="Y20" s="2"/>
      <c r="Z20" s="20"/>
    </row>
    <row r="21" spans="1:30" ht="39.950000000000003" customHeight="1" x14ac:dyDescent="0.25">
      <c r="A21" s="87" t="s">
        <v>38</v>
      </c>
      <c r="B21" s="23"/>
      <c r="C21" s="24"/>
      <c r="D21" s="24"/>
      <c r="E21" s="24"/>
      <c r="F21" s="24"/>
      <c r="G21" s="24"/>
      <c r="H21" s="24"/>
      <c r="I21" s="24"/>
      <c r="J21" s="24"/>
      <c r="K21" s="25"/>
      <c r="L21" s="23"/>
      <c r="M21" s="25"/>
      <c r="N21" s="23"/>
      <c r="O21" s="24"/>
      <c r="P21" s="24"/>
      <c r="Q21" s="24"/>
      <c r="R21" s="24"/>
      <c r="S21" s="24"/>
      <c r="T21" s="24"/>
      <c r="U21" s="24"/>
      <c r="V21" s="150"/>
      <c r="W21" s="26">
        <f t="shared" si="0"/>
        <v>0</v>
      </c>
      <c r="Y21" s="2"/>
      <c r="Z21" s="20"/>
    </row>
    <row r="22" spans="1:30" ht="39.950000000000003" customHeight="1" x14ac:dyDescent="0.25">
      <c r="A22" s="88" t="s">
        <v>33</v>
      </c>
      <c r="B22" s="23">
        <v>36.734443359375</v>
      </c>
      <c r="C22" s="24">
        <v>37.182990234374998</v>
      </c>
      <c r="D22" s="24">
        <v>46.86359375</v>
      </c>
      <c r="E22" s="24">
        <v>46.669562499999998</v>
      </c>
      <c r="F22" s="24">
        <v>45.225789062499999</v>
      </c>
      <c r="G22" s="24">
        <v>44.298917968750004</v>
      </c>
      <c r="H22" s="24">
        <v>31.471093749999998</v>
      </c>
      <c r="I22" s="24">
        <v>31.930578124999997</v>
      </c>
      <c r="J22" s="24">
        <v>41.639652343750001</v>
      </c>
      <c r="K22" s="25">
        <v>36.18</v>
      </c>
      <c r="L22" s="23">
        <v>37.530488281250001</v>
      </c>
      <c r="M22" s="25">
        <v>45.544326171874999</v>
      </c>
      <c r="N22" s="23">
        <v>26.077874999999999</v>
      </c>
      <c r="O22" s="24">
        <v>45.497</v>
      </c>
      <c r="P22" s="24">
        <v>50.964187499999994</v>
      </c>
      <c r="Q22" s="24">
        <v>61.8016875</v>
      </c>
      <c r="R22" s="24">
        <v>60.740406249999992</v>
      </c>
      <c r="S22" s="24">
        <v>33.692499999999995</v>
      </c>
      <c r="T22" s="24">
        <v>38.634562500000001</v>
      </c>
      <c r="U22" s="24">
        <v>54.859437499999999</v>
      </c>
      <c r="V22" s="150">
        <v>0</v>
      </c>
      <c r="W22" s="26">
        <f t="shared" si="0"/>
        <v>853.53909179687503</v>
      </c>
      <c r="Y22" s="2"/>
      <c r="Z22" s="20"/>
    </row>
    <row r="23" spans="1:30" ht="39.950000000000003" customHeight="1" x14ac:dyDescent="0.25">
      <c r="A23" s="87" t="s">
        <v>46</v>
      </c>
      <c r="B23" s="23">
        <v>36.734443359375</v>
      </c>
      <c r="C23" s="24">
        <v>37.182990234374998</v>
      </c>
      <c r="D23" s="24">
        <v>46.86359375</v>
      </c>
      <c r="E23" s="24">
        <v>46.669562499999998</v>
      </c>
      <c r="F23" s="24">
        <v>45.225789062499999</v>
      </c>
      <c r="G23" s="24">
        <v>44.298917968750004</v>
      </c>
      <c r="H23" s="24">
        <v>31.471093749999998</v>
      </c>
      <c r="I23" s="24">
        <v>31.930578124999997</v>
      </c>
      <c r="J23" s="24">
        <v>41.639652343750001</v>
      </c>
      <c r="K23" s="25">
        <v>36.18</v>
      </c>
      <c r="L23" s="23">
        <v>37.530488281250001</v>
      </c>
      <c r="M23" s="25">
        <v>45.544326171874999</v>
      </c>
      <c r="N23" s="23">
        <v>26.077874999999999</v>
      </c>
      <c r="O23" s="24">
        <v>45.497</v>
      </c>
      <c r="P23" s="24">
        <v>50.964187499999994</v>
      </c>
      <c r="Q23" s="24">
        <v>61.8016875</v>
      </c>
      <c r="R23" s="24">
        <v>60.740406249999992</v>
      </c>
      <c r="S23" s="24">
        <v>33.692499999999995</v>
      </c>
      <c r="T23" s="24">
        <v>38.634562500000001</v>
      </c>
      <c r="U23" s="24">
        <v>54.859437499999999</v>
      </c>
      <c r="V23" s="150">
        <v>0</v>
      </c>
      <c r="W23" s="26">
        <f t="shared" si="0"/>
        <v>853.53909179687503</v>
      </c>
      <c r="Y23" s="2"/>
      <c r="Z23" s="20"/>
    </row>
    <row r="24" spans="1:30" ht="39.950000000000003" customHeight="1" x14ac:dyDescent="0.25">
      <c r="A24" s="87" t="s">
        <v>34</v>
      </c>
      <c r="B24" s="23">
        <v>36.734443359375</v>
      </c>
      <c r="C24" s="24">
        <v>37.182990234374998</v>
      </c>
      <c r="D24" s="24">
        <v>46.86359375</v>
      </c>
      <c r="E24" s="24">
        <v>46.669562499999998</v>
      </c>
      <c r="F24" s="24">
        <v>45.225789062499999</v>
      </c>
      <c r="G24" s="24">
        <v>44.298917968750004</v>
      </c>
      <c r="H24" s="24">
        <v>31.471093749999998</v>
      </c>
      <c r="I24" s="24">
        <v>31.930578124999997</v>
      </c>
      <c r="J24" s="24">
        <v>41.639652343750001</v>
      </c>
      <c r="K24" s="25">
        <v>36.18</v>
      </c>
      <c r="L24" s="23">
        <v>37.530488281250001</v>
      </c>
      <c r="M24" s="25">
        <v>45.544326171874999</v>
      </c>
      <c r="N24" s="23">
        <v>26.077874999999999</v>
      </c>
      <c r="O24" s="24">
        <v>45.497</v>
      </c>
      <c r="P24" s="24">
        <v>50.964187499999994</v>
      </c>
      <c r="Q24" s="24">
        <v>61.8016875</v>
      </c>
      <c r="R24" s="24">
        <v>60.740406249999992</v>
      </c>
      <c r="S24" s="24">
        <v>33.692499999999995</v>
      </c>
      <c r="T24" s="24">
        <v>38.634562500000001</v>
      </c>
      <c r="U24" s="24">
        <v>54.859437499999999</v>
      </c>
      <c r="V24" s="150">
        <v>0</v>
      </c>
      <c r="W24" s="26">
        <f t="shared" si="0"/>
        <v>853.53909179687503</v>
      </c>
      <c r="Y24" s="2"/>
    </row>
    <row r="25" spans="1:30" ht="41.45" customHeight="1" x14ac:dyDescent="0.25">
      <c r="A25" s="88" t="s">
        <v>10</v>
      </c>
      <c r="B25" s="27">
        <f t="shared" ref="B25:C25" si="1">SUM(B18:B24)</f>
        <v>182.90300000000002</v>
      </c>
      <c r="C25" s="28">
        <f t="shared" si="1"/>
        <v>184.62849999999997</v>
      </c>
      <c r="D25" s="28">
        <f>SUM(D18:D24)</f>
        <v>232.62750000000003</v>
      </c>
      <c r="E25" s="28">
        <f t="shared" ref="E25:G25" si="2">SUM(E18:E24)</f>
        <v>232.26</v>
      </c>
      <c r="F25" s="28">
        <f t="shared" si="2"/>
        <v>224.58799999999997</v>
      </c>
      <c r="G25" s="28">
        <f t="shared" si="2"/>
        <v>220.26900000000001</v>
      </c>
      <c r="H25" s="28">
        <f>SUM(H18:H24)</f>
        <v>156.44999999999999</v>
      </c>
      <c r="I25" s="28">
        <f t="shared" ref="I25" si="3">SUM(I18:I24)</f>
        <v>158.36799999999999</v>
      </c>
      <c r="J25" s="28">
        <f>SUM(J18:J24)</f>
        <v>207.20699999999999</v>
      </c>
      <c r="K25" s="29">
        <f>SUM(K18:K24)</f>
        <v>179.93500000000003</v>
      </c>
      <c r="L25" s="27">
        <f t="shared" ref="L25" si="4">SUM(L18:L24)</f>
        <v>186.55350000000001</v>
      </c>
      <c r="M25" s="29">
        <f>SUM(M18:M24)</f>
        <v>226.68100000000004</v>
      </c>
      <c r="N25" s="27">
        <f t="shared" ref="N25:P25" si="5">SUM(N18:N24)</f>
        <v>130.0915</v>
      </c>
      <c r="O25" s="28">
        <f t="shared" si="5"/>
        <v>226.42200000000003</v>
      </c>
      <c r="P25" s="28">
        <f t="shared" si="5"/>
        <v>253.53649999999993</v>
      </c>
      <c r="Q25" s="28">
        <f>SUM(Q18:Q24)</f>
        <v>307.46450000000004</v>
      </c>
      <c r="R25" s="28">
        <f t="shared" ref="R25:V25" si="6">SUM(R18:R24)</f>
        <v>301.71749999999997</v>
      </c>
      <c r="S25" s="28">
        <f t="shared" si="6"/>
        <v>167.63249999999999</v>
      </c>
      <c r="T25" s="28">
        <f t="shared" si="6"/>
        <v>191.95050000000003</v>
      </c>
      <c r="U25" s="28">
        <f t="shared" si="6"/>
        <v>271.8415</v>
      </c>
      <c r="V25" s="151">
        <f t="shared" si="6"/>
        <v>0</v>
      </c>
      <c r="W25" s="26">
        <f t="shared" si="0"/>
        <v>4243.1269999999995</v>
      </c>
    </row>
    <row r="26" spans="1:30" s="2" customFormat="1" ht="36.75" customHeight="1" x14ac:dyDescent="0.25">
      <c r="A26" s="89" t="s">
        <v>12</v>
      </c>
      <c r="B26" s="30">
        <v>53</v>
      </c>
      <c r="C26" s="31">
        <v>53.5</v>
      </c>
      <c r="D26" s="31">
        <v>52.5</v>
      </c>
      <c r="E26" s="31">
        <v>52.5</v>
      </c>
      <c r="F26" s="31">
        <v>52</v>
      </c>
      <c r="G26" s="31">
        <v>51</v>
      </c>
      <c r="H26" s="31">
        <v>50</v>
      </c>
      <c r="I26" s="31">
        <v>50.5</v>
      </c>
      <c r="J26" s="31">
        <v>49.5</v>
      </c>
      <c r="K26" s="32">
        <v>48.5</v>
      </c>
      <c r="L26" s="30">
        <v>54.5</v>
      </c>
      <c r="M26" s="32">
        <v>53</v>
      </c>
      <c r="N26" s="30">
        <v>54.5</v>
      </c>
      <c r="O26" s="31">
        <v>54</v>
      </c>
      <c r="P26" s="31">
        <v>53.5</v>
      </c>
      <c r="Q26" s="31">
        <v>53.5</v>
      </c>
      <c r="R26" s="31">
        <v>52.5</v>
      </c>
      <c r="S26" s="31">
        <v>51.5</v>
      </c>
      <c r="T26" s="31">
        <v>50.5</v>
      </c>
      <c r="U26" s="31">
        <v>50.5</v>
      </c>
      <c r="V26" s="152"/>
      <c r="W26" s="33">
        <f>+((W25/W27)/7)*1000</f>
        <v>52.057798007557537</v>
      </c>
    </row>
    <row r="27" spans="1:30" s="2" customFormat="1" ht="33" customHeight="1" x14ac:dyDescent="0.25">
      <c r="A27" s="90" t="s">
        <v>13</v>
      </c>
      <c r="B27" s="34">
        <v>493</v>
      </c>
      <c r="C27" s="35">
        <v>493</v>
      </c>
      <c r="D27" s="35">
        <v>633</v>
      </c>
      <c r="E27" s="35">
        <v>632</v>
      </c>
      <c r="F27" s="35">
        <v>617</v>
      </c>
      <c r="G27" s="35">
        <v>617</v>
      </c>
      <c r="H27" s="35">
        <v>447</v>
      </c>
      <c r="I27" s="35">
        <v>448</v>
      </c>
      <c r="J27" s="35">
        <v>598</v>
      </c>
      <c r="K27" s="36">
        <v>530</v>
      </c>
      <c r="L27" s="34">
        <v>489</v>
      </c>
      <c r="M27" s="36">
        <v>611</v>
      </c>
      <c r="N27" s="34">
        <v>341</v>
      </c>
      <c r="O27" s="35">
        <v>599</v>
      </c>
      <c r="P27" s="35">
        <v>677</v>
      </c>
      <c r="Q27" s="35">
        <v>821</v>
      </c>
      <c r="R27" s="35">
        <v>821</v>
      </c>
      <c r="S27" s="35">
        <v>465</v>
      </c>
      <c r="T27" s="35">
        <v>543</v>
      </c>
      <c r="U27" s="35">
        <v>769</v>
      </c>
      <c r="V27" s="153"/>
      <c r="W27" s="37">
        <f>SUM(B27:V27)</f>
        <v>11644</v>
      </c>
      <c r="X27" s="2">
        <f>((W25*1000)/W27)/7</f>
        <v>52.05779800755753</v>
      </c>
    </row>
    <row r="28" spans="1:30" s="2" customFormat="1" ht="33" customHeight="1" x14ac:dyDescent="0.25">
      <c r="A28" s="91" t="s">
        <v>14</v>
      </c>
      <c r="B28" s="38">
        <f>((B27*B26)*7/1000-B18)/4</f>
        <v>36.734443359375</v>
      </c>
      <c r="C28" s="80">
        <f t="shared" ref="C28:V28" si="7">((C27*C26)*7/1000-C18)/4</f>
        <v>37.182990234374998</v>
      </c>
      <c r="D28" s="80">
        <f t="shared" si="7"/>
        <v>46.86359375</v>
      </c>
      <c r="E28" s="80">
        <f t="shared" si="7"/>
        <v>46.669562499999998</v>
      </c>
      <c r="F28" s="80">
        <f t="shared" si="7"/>
        <v>45.225789062499999</v>
      </c>
      <c r="G28" s="80">
        <f t="shared" si="7"/>
        <v>44.298917968750004</v>
      </c>
      <c r="H28" s="80">
        <f t="shared" si="7"/>
        <v>31.471093749999998</v>
      </c>
      <c r="I28" s="80">
        <f t="shared" si="7"/>
        <v>31.930578124999997</v>
      </c>
      <c r="J28" s="80">
        <f t="shared" si="7"/>
        <v>41.639652343750001</v>
      </c>
      <c r="K28" s="154">
        <f t="shared" si="7"/>
        <v>36.18</v>
      </c>
      <c r="L28" s="38">
        <f t="shared" si="7"/>
        <v>37.530488281250001</v>
      </c>
      <c r="M28" s="154">
        <f t="shared" si="7"/>
        <v>45.544326171874999</v>
      </c>
      <c r="N28" s="38">
        <f t="shared" si="7"/>
        <v>26.077874999999999</v>
      </c>
      <c r="O28" s="80">
        <f t="shared" si="7"/>
        <v>45.497</v>
      </c>
      <c r="P28" s="80">
        <f t="shared" si="7"/>
        <v>50.964187499999994</v>
      </c>
      <c r="Q28" s="80">
        <f t="shared" si="7"/>
        <v>61.8016875</v>
      </c>
      <c r="R28" s="80">
        <f t="shared" si="7"/>
        <v>60.740406249999992</v>
      </c>
      <c r="S28" s="80">
        <f t="shared" si="7"/>
        <v>33.692499999999995</v>
      </c>
      <c r="T28" s="80">
        <f t="shared" si="7"/>
        <v>38.634562500000001</v>
      </c>
      <c r="U28" s="80">
        <f t="shared" si="7"/>
        <v>54.859437499999999</v>
      </c>
      <c r="V28" s="154">
        <f t="shared" si="7"/>
        <v>0</v>
      </c>
      <c r="W28" s="41"/>
    </row>
    <row r="29" spans="1:30" ht="33.75" customHeight="1" x14ac:dyDescent="0.25">
      <c r="A29" s="92" t="s">
        <v>15</v>
      </c>
      <c r="B29" s="42">
        <f t="shared" ref="B29:C29" si="8">((B27*B26)*7)/1000</f>
        <v>182.90299999999999</v>
      </c>
      <c r="C29" s="43">
        <f t="shared" si="8"/>
        <v>184.6285</v>
      </c>
      <c r="D29" s="43">
        <f>((D27*D26)*7)/1000</f>
        <v>232.6275</v>
      </c>
      <c r="E29" s="43">
        <f>((E27*E26)*7)/1000</f>
        <v>232.26</v>
      </c>
      <c r="F29" s="43">
        <f t="shared" ref="F29:V29" si="9">((F27*F26)*7)/1000</f>
        <v>224.58799999999999</v>
      </c>
      <c r="G29" s="43">
        <f t="shared" si="9"/>
        <v>220.26900000000001</v>
      </c>
      <c r="H29" s="43">
        <f t="shared" si="9"/>
        <v>156.44999999999999</v>
      </c>
      <c r="I29" s="43">
        <f t="shared" si="9"/>
        <v>158.36799999999999</v>
      </c>
      <c r="J29" s="43">
        <f t="shared" si="9"/>
        <v>207.20699999999999</v>
      </c>
      <c r="K29" s="83">
        <f t="shared" si="9"/>
        <v>179.935</v>
      </c>
      <c r="L29" s="42">
        <f t="shared" si="9"/>
        <v>186.55350000000001</v>
      </c>
      <c r="M29" s="83">
        <f t="shared" si="9"/>
        <v>226.68100000000001</v>
      </c>
      <c r="N29" s="42">
        <f t="shared" si="9"/>
        <v>130.0915</v>
      </c>
      <c r="O29" s="43">
        <f t="shared" si="9"/>
        <v>226.422</v>
      </c>
      <c r="P29" s="43">
        <f t="shared" si="9"/>
        <v>253.53649999999999</v>
      </c>
      <c r="Q29" s="44">
        <f t="shared" si="9"/>
        <v>307.46449999999999</v>
      </c>
      <c r="R29" s="44">
        <f t="shared" si="9"/>
        <v>301.71749999999997</v>
      </c>
      <c r="S29" s="44">
        <f t="shared" si="9"/>
        <v>167.63249999999999</v>
      </c>
      <c r="T29" s="44">
        <f t="shared" si="9"/>
        <v>191.95050000000001</v>
      </c>
      <c r="U29" s="44">
        <f t="shared" si="9"/>
        <v>271.8415</v>
      </c>
      <c r="V29" s="155">
        <f t="shared" si="9"/>
        <v>0</v>
      </c>
      <c r="W29" s="46"/>
    </row>
    <row r="30" spans="1:30" ht="33.75" customHeight="1" thickBot="1" x14ac:dyDescent="0.3">
      <c r="A30" s="93" t="s">
        <v>16</v>
      </c>
      <c r="B30" s="47">
        <f t="shared" ref="B30:C30" si="10">+(B25/B27)/7*1000</f>
        <v>53.000000000000007</v>
      </c>
      <c r="C30" s="48">
        <f t="shared" si="10"/>
        <v>53.499999999999993</v>
      </c>
      <c r="D30" s="48">
        <f>+(D25/D27)/7*1000</f>
        <v>52.500000000000007</v>
      </c>
      <c r="E30" s="48">
        <f t="shared" ref="E30:G30" si="11">+(E25/E27)/7*1000</f>
        <v>52.5</v>
      </c>
      <c r="F30" s="48">
        <f t="shared" si="11"/>
        <v>51.999999999999993</v>
      </c>
      <c r="G30" s="48">
        <f t="shared" si="11"/>
        <v>51</v>
      </c>
      <c r="H30" s="48">
        <f>+(H25/H27)/7*1000</f>
        <v>49.999999999999993</v>
      </c>
      <c r="I30" s="48">
        <f t="shared" ref="I30" si="12">+(I25/I27)/7*1000</f>
        <v>50.499999999999993</v>
      </c>
      <c r="J30" s="48">
        <f>+(J25/J27)/7*1000</f>
        <v>49.499999999999993</v>
      </c>
      <c r="K30" s="49">
        <f>+(K25/K27)/7*1000</f>
        <v>48.500000000000007</v>
      </c>
      <c r="L30" s="47">
        <f t="shared" ref="L30" si="13">+(L25/L27)/7*1000</f>
        <v>54.5</v>
      </c>
      <c r="M30" s="49">
        <f>+(M25/M27)/7*1000</f>
        <v>53.000000000000007</v>
      </c>
      <c r="N30" s="47">
        <f t="shared" ref="N30:V30" si="14">+(N25/N27)/7*1000</f>
        <v>54.5</v>
      </c>
      <c r="O30" s="48">
        <f t="shared" si="14"/>
        <v>54.000000000000007</v>
      </c>
      <c r="P30" s="48">
        <f t="shared" si="14"/>
        <v>53.499999999999986</v>
      </c>
      <c r="Q30" s="48">
        <f t="shared" si="14"/>
        <v>53.500000000000007</v>
      </c>
      <c r="R30" s="48">
        <f t="shared" si="14"/>
        <v>52.5</v>
      </c>
      <c r="S30" s="48">
        <f t="shared" si="14"/>
        <v>51.5</v>
      </c>
      <c r="T30" s="48">
        <f t="shared" si="14"/>
        <v>50.5</v>
      </c>
      <c r="U30" s="48">
        <f t="shared" si="14"/>
        <v>50.499999999999993</v>
      </c>
      <c r="V30" s="156" t="e">
        <f t="shared" si="14"/>
        <v>#DIV/0!</v>
      </c>
      <c r="W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x14ac:dyDescent="0.25">
      <c r="A36" s="84" t="s">
        <v>17</v>
      </c>
      <c r="B36" s="636" t="s">
        <v>8</v>
      </c>
      <c r="C36" s="622"/>
      <c r="D36" s="622"/>
      <c r="E36" s="622"/>
      <c r="F36" s="622"/>
      <c r="G36" s="622"/>
      <c r="H36" s="622"/>
      <c r="I36" s="622"/>
      <c r="J36" s="637"/>
      <c r="K36" s="134"/>
      <c r="L36" s="135"/>
      <c r="M36" s="112" t="s">
        <v>19</v>
      </c>
      <c r="N36" s="622" t="s">
        <v>8</v>
      </c>
      <c r="O36" s="622"/>
      <c r="P36" s="622"/>
      <c r="Q36" s="622"/>
      <c r="R36" s="623"/>
      <c r="S36" s="105"/>
      <c r="T36" s="55"/>
      <c r="U36" s="55"/>
      <c r="V36" s="56"/>
      <c r="W36" s="3"/>
      <c r="X36" s="55"/>
      <c r="Y36" s="55"/>
      <c r="Z36" s="55"/>
      <c r="AA36" s="3"/>
    </row>
    <row r="37" spans="1:30" ht="33.75" customHeight="1" x14ac:dyDescent="0.25">
      <c r="A37" s="85" t="s">
        <v>20</v>
      </c>
      <c r="B37" s="178"/>
      <c r="C37" s="15"/>
      <c r="D37" s="15"/>
      <c r="E37" s="15"/>
      <c r="F37" s="15"/>
      <c r="G37" s="15"/>
      <c r="H37" s="15"/>
      <c r="I37" s="15"/>
      <c r="J37" s="96" t="s">
        <v>10</v>
      </c>
      <c r="K37" s="136"/>
      <c r="L37" s="136"/>
      <c r="M37" s="103"/>
      <c r="N37" s="94"/>
      <c r="O37" s="15"/>
      <c r="P37" s="15"/>
      <c r="Q37" s="15"/>
      <c r="R37" s="15"/>
      <c r="S37" s="96" t="s">
        <v>10</v>
      </c>
      <c r="T37" s="58"/>
      <c r="U37" s="58"/>
      <c r="V37" s="3"/>
      <c r="W37" s="56"/>
      <c r="X37" s="3"/>
      <c r="Y37" s="55"/>
      <c r="Z37" s="55"/>
      <c r="AA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96"/>
      <c r="T38" s="58"/>
      <c r="U38" s="58"/>
      <c r="V38" s="59"/>
      <c r="W38" s="59"/>
      <c r="X38" s="2"/>
      <c r="Y38" s="2"/>
      <c r="Z38" s="2"/>
      <c r="AA38" s="2"/>
    </row>
    <row r="39" spans="1:30" ht="33.75" customHeight="1" x14ac:dyDescent="0.25">
      <c r="A39" s="87" t="s">
        <v>35</v>
      </c>
      <c r="B39" s="23">
        <v>22.324999999999999</v>
      </c>
      <c r="C39" s="75">
        <v>23.484999999999999</v>
      </c>
      <c r="D39" s="75">
        <v>61.064515624999999</v>
      </c>
      <c r="E39" s="75">
        <v>55.687539062499994</v>
      </c>
      <c r="F39" s="75">
        <v>38.079796875</v>
      </c>
      <c r="G39" s="75">
        <v>40.537406250000004</v>
      </c>
      <c r="H39" s="75">
        <v>28.788390624999998</v>
      </c>
      <c r="I39" s="75">
        <v>25.533312500000001</v>
      </c>
      <c r="J39" s="97">
        <f t="shared" ref="J39:J46" si="15">SUM(B39:I39)</f>
        <v>295.5009609375</v>
      </c>
      <c r="K39" s="138"/>
      <c r="L39" s="137"/>
      <c r="M39" s="87" t="s">
        <v>35</v>
      </c>
      <c r="N39" s="75">
        <v>15</v>
      </c>
      <c r="O39" s="75">
        <v>18.2</v>
      </c>
      <c r="P39" s="75">
        <v>14.2</v>
      </c>
      <c r="Q39" s="75"/>
      <c r="R39" s="75"/>
      <c r="S39" s="97">
        <f t="shared" ref="S39:S46" si="16">SUM(N39:R39)</f>
        <v>47.400000000000006</v>
      </c>
      <c r="T39" s="2"/>
      <c r="U39" s="60"/>
      <c r="V39" s="59"/>
      <c r="W39" s="59"/>
      <c r="X39" s="2"/>
      <c r="Y39" s="2"/>
      <c r="Z39" s="2"/>
      <c r="AA39" s="2"/>
    </row>
    <row r="40" spans="1:30" ht="33.75" customHeight="1" x14ac:dyDescent="0.25">
      <c r="A40" s="88" t="s">
        <v>36</v>
      </c>
      <c r="B40" s="23"/>
      <c r="C40" s="75"/>
      <c r="D40" s="75"/>
      <c r="E40" s="75"/>
      <c r="F40" s="75"/>
      <c r="G40" s="75"/>
      <c r="H40" s="75"/>
      <c r="I40" s="75"/>
      <c r="J40" s="97">
        <f t="shared" si="15"/>
        <v>0</v>
      </c>
      <c r="K40" s="133"/>
      <c r="L40" s="137"/>
      <c r="M40" s="88" t="s">
        <v>36</v>
      </c>
      <c r="N40" s="75"/>
      <c r="O40" s="75"/>
      <c r="P40" s="75"/>
      <c r="Q40" s="75"/>
      <c r="R40" s="75"/>
      <c r="S40" s="97">
        <f t="shared" si="16"/>
        <v>0</v>
      </c>
      <c r="T40" s="2"/>
      <c r="U40" s="60"/>
      <c r="V40" s="59"/>
      <c r="W40" s="59"/>
      <c r="X40" s="2"/>
      <c r="Y40" s="2"/>
      <c r="Z40" s="2"/>
      <c r="AA40" s="2"/>
    </row>
    <row r="41" spans="1:30" ht="33.75" customHeight="1" x14ac:dyDescent="0.25">
      <c r="A41" s="87" t="s">
        <v>37</v>
      </c>
      <c r="B41" s="23">
        <v>22.83175</v>
      </c>
      <c r="C41" s="75">
        <v>23.940875000000002</v>
      </c>
      <c r="D41" s="75">
        <v>60.953371093749993</v>
      </c>
      <c r="E41" s="75">
        <v>56.391365234375002</v>
      </c>
      <c r="F41" s="75">
        <v>38.083550781249997</v>
      </c>
      <c r="G41" s="75">
        <v>40.638398437500001</v>
      </c>
      <c r="H41" s="75">
        <v>29.090027343750002</v>
      </c>
      <c r="I41" s="75">
        <v>25.849921875</v>
      </c>
      <c r="J41" s="97">
        <f t="shared" si="15"/>
        <v>297.779259765625</v>
      </c>
      <c r="K41" s="133"/>
      <c r="L41" s="137"/>
      <c r="M41" s="87" t="s">
        <v>37</v>
      </c>
      <c r="N41" s="75">
        <v>15.43</v>
      </c>
      <c r="O41" s="75">
        <v>18.705749999999998</v>
      </c>
      <c r="P41" s="75">
        <v>14.790875</v>
      </c>
      <c r="Q41" s="75"/>
      <c r="R41" s="75"/>
      <c r="S41" s="97">
        <f t="shared" si="16"/>
        <v>48.926625000000001</v>
      </c>
      <c r="T41" s="2"/>
      <c r="U41" s="60"/>
      <c r="V41" s="59"/>
      <c r="W41" s="59"/>
      <c r="X41" s="2"/>
      <c r="Y41" s="2"/>
      <c r="Z41" s="2"/>
      <c r="AA41" s="2"/>
    </row>
    <row r="42" spans="1:30" ht="33.75" customHeight="1" x14ac:dyDescent="0.25">
      <c r="A42" s="87" t="s">
        <v>38</v>
      </c>
      <c r="B42" s="23"/>
      <c r="C42" s="75"/>
      <c r="D42" s="75"/>
      <c r="E42" s="75"/>
      <c r="F42" s="75"/>
      <c r="G42" s="75"/>
      <c r="H42" s="75"/>
      <c r="I42" s="75"/>
      <c r="J42" s="97">
        <f t="shared" si="15"/>
        <v>0</v>
      </c>
      <c r="K42" s="133"/>
      <c r="L42" s="137"/>
      <c r="M42" s="87" t="s">
        <v>38</v>
      </c>
      <c r="N42" s="75"/>
      <c r="O42" s="75"/>
      <c r="P42" s="75"/>
      <c r="Q42" s="75"/>
      <c r="R42" s="75"/>
      <c r="S42" s="97">
        <f t="shared" si="16"/>
        <v>0</v>
      </c>
      <c r="T42" s="2"/>
      <c r="U42" s="60"/>
      <c r="V42" s="59"/>
      <c r="W42" s="59"/>
      <c r="X42" s="2"/>
      <c r="Y42" s="2"/>
      <c r="Z42" s="2"/>
      <c r="AA42" s="2"/>
    </row>
    <row r="43" spans="1:30" ht="33.75" customHeight="1" x14ac:dyDescent="0.25">
      <c r="A43" s="88" t="s">
        <v>33</v>
      </c>
      <c r="B43" s="23">
        <v>22.83175</v>
      </c>
      <c r="C43" s="75">
        <v>23.940875000000002</v>
      </c>
      <c r="D43" s="75">
        <v>60.953371093749993</v>
      </c>
      <c r="E43" s="75">
        <v>56.391365234375002</v>
      </c>
      <c r="F43" s="75">
        <v>38.083550781249997</v>
      </c>
      <c r="G43" s="75">
        <v>40.638398437500001</v>
      </c>
      <c r="H43" s="75">
        <v>29.090027343750002</v>
      </c>
      <c r="I43" s="75">
        <v>25.849921875</v>
      </c>
      <c r="J43" s="97">
        <f t="shared" si="15"/>
        <v>297.779259765625</v>
      </c>
      <c r="K43" s="133"/>
      <c r="L43" s="137"/>
      <c r="M43" s="88" t="s">
        <v>33</v>
      </c>
      <c r="N43" s="75">
        <v>15.43</v>
      </c>
      <c r="O43" s="75">
        <v>18.705749999999998</v>
      </c>
      <c r="P43" s="75">
        <v>14.790875</v>
      </c>
      <c r="Q43" s="75"/>
      <c r="R43" s="75"/>
      <c r="S43" s="97">
        <f t="shared" si="16"/>
        <v>48.926625000000001</v>
      </c>
      <c r="T43" s="2"/>
      <c r="U43" s="60"/>
      <c r="V43" s="59"/>
      <c r="W43" s="59"/>
      <c r="X43" s="2"/>
      <c r="Y43" s="2"/>
      <c r="Z43" s="2"/>
      <c r="AA43" s="2"/>
    </row>
    <row r="44" spans="1:30" ht="33.75" customHeight="1" x14ac:dyDescent="0.25">
      <c r="A44" s="87" t="s">
        <v>46</v>
      </c>
      <c r="B44" s="23">
        <v>22.83175</v>
      </c>
      <c r="C44" s="75">
        <v>23.940875000000002</v>
      </c>
      <c r="D44" s="75">
        <v>60.953371093749993</v>
      </c>
      <c r="E44" s="75">
        <v>56.391365234375002</v>
      </c>
      <c r="F44" s="75">
        <v>38.083550781249997</v>
      </c>
      <c r="G44" s="75">
        <v>40.638398437500001</v>
      </c>
      <c r="H44" s="75">
        <v>29.090027343750002</v>
      </c>
      <c r="I44" s="75">
        <v>25.849921875</v>
      </c>
      <c r="J44" s="97">
        <f t="shared" si="15"/>
        <v>297.779259765625</v>
      </c>
      <c r="K44" s="133"/>
      <c r="L44" s="137"/>
      <c r="M44" s="87" t="s">
        <v>46</v>
      </c>
      <c r="N44" s="75">
        <v>15.43</v>
      </c>
      <c r="O44" s="75">
        <v>18.705749999999998</v>
      </c>
      <c r="P44" s="75">
        <v>14.790875</v>
      </c>
      <c r="Q44" s="75"/>
      <c r="R44" s="75"/>
      <c r="S44" s="97">
        <f t="shared" si="16"/>
        <v>48.926625000000001</v>
      </c>
      <c r="T44" s="2"/>
      <c r="U44" s="60"/>
      <c r="V44" s="59"/>
      <c r="W44" s="59"/>
      <c r="X44" s="2"/>
      <c r="Y44" s="2"/>
      <c r="Z44" s="2"/>
      <c r="AA44" s="2"/>
    </row>
    <row r="45" spans="1:30" ht="33.75" customHeight="1" x14ac:dyDescent="0.25">
      <c r="A45" s="87" t="s">
        <v>34</v>
      </c>
      <c r="B45" s="23">
        <v>22.83175</v>
      </c>
      <c r="C45" s="75">
        <v>23.940875000000002</v>
      </c>
      <c r="D45" s="75">
        <v>60.953371093749993</v>
      </c>
      <c r="E45" s="75">
        <v>56.391365234375002</v>
      </c>
      <c r="F45" s="75">
        <v>38.083550781249997</v>
      </c>
      <c r="G45" s="75">
        <v>40.638398437500001</v>
      </c>
      <c r="H45" s="75">
        <v>29.090027343750002</v>
      </c>
      <c r="I45" s="75">
        <v>25.849921875</v>
      </c>
      <c r="J45" s="97">
        <f t="shared" si="15"/>
        <v>297.779259765625</v>
      </c>
      <c r="K45" s="133"/>
      <c r="L45" s="137"/>
      <c r="M45" s="87" t="s">
        <v>34</v>
      </c>
      <c r="N45" s="75">
        <v>15.43</v>
      </c>
      <c r="O45" s="75">
        <v>18.705749999999998</v>
      </c>
      <c r="P45" s="75">
        <v>14.790875</v>
      </c>
      <c r="Q45" s="75"/>
      <c r="R45" s="75"/>
      <c r="S45" s="97">
        <f t="shared" si="16"/>
        <v>48.926625000000001</v>
      </c>
      <c r="T45" s="2"/>
      <c r="U45" s="60"/>
      <c r="V45" s="59"/>
      <c r="W45" s="59"/>
      <c r="X45" s="59"/>
      <c r="Y45" s="59"/>
      <c r="Z45" s="2"/>
      <c r="AA45" s="2"/>
      <c r="AB45" s="2"/>
      <c r="AC45" s="2"/>
    </row>
    <row r="46" spans="1:30" ht="33.75" customHeight="1" x14ac:dyDescent="0.25">
      <c r="A46" s="88" t="s">
        <v>10</v>
      </c>
      <c r="B46" s="27">
        <f t="shared" ref="B46:I46" si="17">SUM(B39:B45)</f>
        <v>113.652</v>
      </c>
      <c r="C46" s="77">
        <f t="shared" si="17"/>
        <v>119.24850000000002</v>
      </c>
      <c r="D46" s="28">
        <f t="shared" si="17"/>
        <v>304.87799999999993</v>
      </c>
      <c r="E46" s="28">
        <f t="shared" si="17"/>
        <v>281.25299999999999</v>
      </c>
      <c r="F46" s="28">
        <f t="shared" si="17"/>
        <v>190.41399999999999</v>
      </c>
      <c r="G46" s="28">
        <f t="shared" si="17"/>
        <v>203.09100000000001</v>
      </c>
      <c r="H46" s="28">
        <f t="shared" si="17"/>
        <v>145.14849999999998</v>
      </c>
      <c r="I46" s="28">
        <f t="shared" si="17"/>
        <v>128.93300000000002</v>
      </c>
      <c r="J46" s="97">
        <f t="shared" si="15"/>
        <v>1486.6179999999997</v>
      </c>
      <c r="K46" s="60"/>
      <c r="M46" s="73" t="s">
        <v>10</v>
      </c>
      <c r="N46" s="77">
        <f>SUM(N39:N45)</f>
        <v>76.72</v>
      </c>
      <c r="O46" s="28">
        <f>SUM(O39:O45)</f>
        <v>93.022999999999982</v>
      </c>
      <c r="P46" s="28">
        <f>SUM(P39:P45)</f>
        <v>73.363500000000002</v>
      </c>
      <c r="Q46" s="28">
        <f>SUM(Q39:Q45)</f>
        <v>0</v>
      </c>
      <c r="R46" s="28">
        <f>SUM(R39:R45)</f>
        <v>0</v>
      </c>
      <c r="S46" s="97">
        <f t="shared" si="16"/>
        <v>243.10649999999998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89" t="s">
        <v>12</v>
      </c>
      <c r="B47" s="30">
        <v>61.5</v>
      </c>
      <c r="C47" s="78">
        <v>61.5</v>
      </c>
      <c r="D47" s="31">
        <v>59.5</v>
      </c>
      <c r="E47" s="31">
        <v>59</v>
      </c>
      <c r="F47" s="31">
        <v>58</v>
      </c>
      <c r="G47" s="31">
        <v>57</v>
      </c>
      <c r="H47" s="31">
        <v>56.5</v>
      </c>
      <c r="I47" s="31">
        <v>56.5</v>
      </c>
      <c r="J47" s="98">
        <f>+((J46/J48)/7)*1000</f>
        <v>58.585931034482741</v>
      </c>
      <c r="K47" s="60"/>
      <c r="M47" s="129" t="s">
        <v>12</v>
      </c>
      <c r="N47" s="78">
        <v>68.5</v>
      </c>
      <c r="O47" s="31">
        <v>68.5</v>
      </c>
      <c r="P47" s="31">
        <v>68.5</v>
      </c>
      <c r="Q47" s="31"/>
      <c r="R47" s="31"/>
      <c r="S47" s="98">
        <f>+((S46/S48)/7)*1000</f>
        <v>68.499999999999986</v>
      </c>
      <c r="T47" s="61"/>
      <c r="U47" s="61"/>
    </row>
    <row r="48" spans="1:30" ht="33.75" customHeight="1" x14ac:dyDescent="0.25">
      <c r="A48" s="90" t="s">
        <v>13</v>
      </c>
      <c r="B48" s="34">
        <v>264</v>
      </c>
      <c r="C48" s="79">
        <v>277</v>
      </c>
      <c r="D48" s="35">
        <v>732</v>
      </c>
      <c r="E48" s="35">
        <v>681</v>
      </c>
      <c r="F48" s="35">
        <v>469</v>
      </c>
      <c r="G48" s="35">
        <v>509</v>
      </c>
      <c r="H48" s="35">
        <v>367</v>
      </c>
      <c r="I48" s="35">
        <v>326</v>
      </c>
      <c r="J48" s="99">
        <f>SUM(B48:I48)</f>
        <v>3625</v>
      </c>
      <c r="K48" s="60"/>
      <c r="L48" s="62"/>
      <c r="M48" s="90" t="s">
        <v>13</v>
      </c>
      <c r="N48" s="102">
        <v>160</v>
      </c>
      <c r="O48" s="102">
        <v>194</v>
      </c>
      <c r="P48" s="102">
        <v>153</v>
      </c>
      <c r="Q48" s="102"/>
      <c r="R48" s="102"/>
      <c r="S48" s="106">
        <f>SUM(N48:R48)</f>
        <v>507</v>
      </c>
      <c r="T48" s="63"/>
      <c r="U48" s="63"/>
    </row>
    <row r="49" spans="1:31" ht="33.75" customHeight="1" x14ac:dyDescent="0.25">
      <c r="A49" s="91" t="s">
        <v>14</v>
      </c>
      <c r="B49" s="38">
        <f t="shared" ref="B49" si="18">((B48*B47)*7/1000-B39)/4</f>
        <v>22.83175</v>
      </c>
      <c r="C49" s="80">
        <f t="shared" ref="C49" si="19">((C48*C47)*7/1000-C39)/4</f>
        <v>23.940875000000002</v>
      </c>
      <c r="D49" s="80">
        <f t="shared" ref="D49" si="20">((D48*D47)*7/1000-D39)/4</f>
        <v>60.953371093749993</v>
      </c>
      <c r="E49" s="80">
        <f t="shared" ref="E49" si="21">((E48*E47)*7/1000-E39)/4</f>
        <v>56.391365234375002</v>
      </c>
      <c r="F49" s="80">
        <f t="shared" ref="F49" si="22">((F48*F47)*7/1000-F39)/4</f>
        <v>38.083550781249997</v>
      </c>
      <c r="G49" s="80">
        <f t="shared" ref="G49" si="23">((G48*G47)*7/1000-G39)/4</f>
        <v>40.638398437500001</v>
      </c>
      <c r="H49" s="80">
        <f t="shared" ref="H49" si="24">((H48*H47)*7/1000-H39)/4</f>
        <v>29.090027343750002</v>
      </c>
      <c r="I49" s="80">
        <f t="shared" ref="I49" si="25">((I48*I47)*7/1000-I39)/4</f>
        <v>25.849921875</v>
      </c>
      <c r="J49" s="100">
        <f>((J46*1000)/J48)/7</f>
        <v>58.585931034482755</v>
      </c>
      <c r="K49" s="60"/>
      <c r="M49" s="91" t="s">
        <v>14</v>
      </c>
      <c r="N49" s="80">
        <f t="shared" ref="N49" si="26">((N48*N47)*7/1000-N39)/4</f>
        <v>15.43</v>
      </c>
      <c r="O49" s="39">
        <f t="shared" ref="O49" si="27">((O48*O47)*7/1000-O39)/4</f>
        <v>18.705749999999998</v>
      </c>
      <c r="P49" s="39">
        <f t="shared" ref="P49" si="28">((P48*P47)*7/1000-P39)/4</f>
        <v>14.790875</v>
      </c>
      <c r="Q49" s="39">
        <f t="shared" ref="Q49" si="29">((Q48*Q47)*7/1000-Q39)/4</f>
        <v>0</v>
      </c>
      <c r="R49" s="39">
        <f t="shared" ref="R49" si="30">((R48*R47)*7/1000-R39)/4</f>
        <v>0</v>
      </c>
      <c r="S49" s="107">
        <f>((S46*1000)/S48)/7</f>
        <v>68.499999999999986</v>
      </c>
      <c r="T49" s="63"/>
      <c r="U49" s="63"/>
    </row>
    <row r="50" spans="1:31" ht="33.75" customHeight="1" x14ac:dyDescent="0.25">
      <c r="A50" s="92" t="s">
        <v>15</v>
      </c>
      <c r="B50" s="42">
        <f t="shared" ref="B50:I50" si="31">((B48*B47)*7)/1000</f>
        <v>113.652</v>
      </c>
      <c r="C50" s="81">
        <f t="shared" si="31"/>
        <v>119.24850000000001</v>
      </c>
      <c r="D50" s="43">
        <f t="shared" si="31"/>
        <v>304.87799999999999</v>
      </c>
      <c r="E50" s="43">
        <f t="shared" si="31"/>
        <v>281.25299999999999</v>
      </c>
      <c r="F50" s="43">
        <f t="shared" si="31"/>
        <v>190.41399999999999</v>
      </c>
      <c r="G50" s="43">
        <f t="shared" si="31"/>
        <v>203.09100000000001</v>
      </c>
      <c r="H50" s="43">
        <f t="shared" si="31"/>
        <v>145.14850000000001</v>
      </c>
      <c r="I50" s="43">
        <f t="shared" si="31"/>
        <v>128.93299999999999</v>
      </c>
      <c r="J50" s="83"/>
      <c r="K50" s="60"/>
      <c r="M50" s="92" t="s">
        <v>15</v>
      </c>
      <c r="N50" s="81">
        <f>((N48*N47)*7)/1000</f>
        <v>76.72</v>
      </c>
      <c r="O50" s="43">
        <f>((O48*O47)*7)/1000</f>
        <v>93.022999999999996</v>
      </c>
      <c r="P50" s="43">
        <f>((P48*P47)*7)/1000</f>
        <v>73.363500000000002</v>
      </c>
      <c r="Q50" s="43">
        <f>((Q48*Q47)*7)/1000</f>
        <v>0</v>
      </c>
      <c r="R50" s="43">
        <f>((R48*R47)*7)/1000</f>
        <v>0</v>
      </c>
      <c r="S50" s="108"/>
    </row>
    <row r="51" spans="1:31" ht="33.75" customHeight="1" thickBot="1" x14ac:dyDescent="0.3">
      <c r="A51" s="93" t="s">
        <v>16</v>
      </c>
      <c r="B51" s="47">
        <f t="shared" ref="B51:I51" si="32">+(B46/B48)/7*1000</f>
        <v>61.5</v>
      </c>
      <c r="C51" s="82">
        <f t="shared" si="32"/>
        <v>61.500000000000007</v>
      </c>
      <c r="D51" s="48">
        <f t="shared" si="32"/>
        <v>59.499999999999993</v>
      </c>
      <c r="E51" s="48">
        <f t="shared" si="32"/>
        <v>59</v>
      </c>
      <c r="F51" s="48">
        <f t="shared" si="32"/>
        <v>57.999999999999993</v>
      </c>
      <c r="G51" s="48">
        <f t="shared" si="32"/>
        <v>57</v>
      </c>
      <c r="H51" s="48">
        <f t="shared" si="32"/>
        <v>56.499999999999993</v>
      </c>
      <c r="I51" s="48">
        <f t="shared" si="32"/>
        <v>56.500000000000007</v>
      </c>
      <c r="J51" s="101"/>
      <c r="K51" s="60"/>
      <c r="L51" s="51"/>
      <c r="M51" s="93" t="s">
        <v>16</v>
      </c>
      <c r="N51" s="82">
        <f>+(N46/N48)/7*1000</f>
        <v>68.499999999999986</v>
      </c>
      <c r="O51" s="48">
        <f>+(O46/O48)/7*1000</f>
        <v>68.499999999999986</v>
      </c>
      <c r="P51" s="48">
        <f>+(P46/P48)/7*1000</f>
        <v>68.5</v>
      </c>
      <c r="Q51" s="48" t="e">
        <f>+(Q46/Q48)/7*1000</f>
        <v>#DIV/0!</v>
      </c>
      <c r="R51" s="48" t="e">
        <f>+(R46/R48)/7*1000</f>
        <v>#DIV/0!</v>
      </c>
      <c r="S51" s="49"/>
      <c r="T51" s="52"/>
      <c r="U51" s="52"/>
    </row>
    <row r="52" spans="1:31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31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31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12" t="s">
        <v>21</v>
      </c>
      <c r="B55" s="636" t="s">
        <v>8</v>
      </c>
      <c r="C55" s="622"/>
      <c r="D55" s="622"/>
      <c r="E55" s="622"/>
      <c r="F55" s="622"/>
      <c r="G55" s="623"/>
      <c r="H55" s="109"/>
      <c r="I55" s="67"/>
      <c r="J55" s="67"/>
      <c r="K55" s="68"/>
      <c r="L55" s="68"/>
      <c r="U55" s="53"/>
      <c r="V55" s="53"/>
      <c r="W55" s="53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5" t="s">
        <v>20</v>
      </c>
      <c r="B56" s="94"/>
      <c r="C56" s="15"/>
      <c r="D56" s="15"/>
      <c r="E56" s="15"/>
      <c r="F56" s="15"/>
      <c r="G56" s="15"/>
      <c r="H56" s="96" t="s">
        <v>10</v>
      </c>
      <c r="J56" s="55"/>
      <c r="K56" s="55"/>
      <c r="L56" s="55"/>
      <c r="M56" s="55"/>
      <c r="N56" s="69"/>
      <c r="O56" s="69"/>
      <c r="P56" s="69"/>
      <c r="Q56" s="55"/>
      <c r="R56" s="55"/>
      <c r="S56" s="70"/>
      <c r="T56" s="70"/>
      <c r="U56" s="70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5" t="s">
        <v>11</v>
      </c>
      <c r="B57" s="94">
        <v>1</v>
      </c>
      <c r="C57" s="57">
        <v>2</v>
      </c>
      <c r="D57" s="57">
        <v>3</v>
      </c>
      <c r="E57" s="57">
        <v>4</v>
      </c>
      <c r="F57" s="57">
        <v>5</v>
      </c>
      <c r="G57" s="57" t="s">
        <v>51</v>
      </c>
      <c r="H57" s="96"/>
      <c r="I57" s="55"/>
      <c r="J57" s="55"/>
      <c r="K57" s="55"/>
      <c r="L57" s="55"/>
      <c r="M57" s="55"/>
      <c r="N57" s="69"/>
      <c r="O57" s="69"/>
      <c r="P57" s="69"/>
      <c r="Q57" s="55"/>
      <c r="R57" s="55"/>
      <c r="S57" s="70"/>
      <c r="T57" s="70"/>
      <c r="U57" s="70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7" t="s">
        <v>35</v>
      </c>
      <c r="B58" s="75">
        <v>20.6</v>
      </c>
      <c r="C58" s="75">
        <v>36</v>
      </c>
      <c r="D58" s="75">
        <v>44</v>
      </c>
      <c r="E58" s="75">
        <v>33.6</v>
      </c>
      <c r="F58" s="75">
        <v>28.2</v>
      </c>
      <c r="G58" s="75"/>
      <c r="H58" s="97">
        <f t="shared" ref="H58:H65" si="33">SUM(B58:G58)</f>
        <v>162.39999999999998</v>
      </c>
      <c r="I58" s="71"/>
      <c r="J58" s="2"/>
      <c r="K58" s="55"/>
      <c r="L58" s="55"/>
      <c r="M58" s="55"/>
      <c r="N58" s="69"/>
      <c r="O58" s="69"/>
      <c r="P58" s="69"/>
      <c r="Q58" s="55"/>
      <c r="R58" s="55"/>
      <c r="S58" s="70"/>
      <c r="T58" s="70"/>
      <c r="U58" s="70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8" t="s">
        <v>36</v>
      </c>
      <c r="B59" s="75"/>
      <c r="C59" s="75"/>
      <c r="D59" s="75"/>
      <c r="E59" s="75"/>
      <c r="F59" s="75"/>
      <c r="G59" s="75"/>
      <c r="H59" s="97">
        <f t="shared" si="33"/>
        <v>0</v>
      </c>
      <c r="I59" s="71"/>
      <c r="J59" s="2"/>
      <c r="K59" s="55"/>
      <c r="L59" s="55"/>
      <c r="M59" s="55"/>
      <c r="N59" s="69"/>
      <c r="O59" s="69"/>
      <c r="P59" s="69"/>
      <c r="Q59" s="55"/>
      <c r="R59" s="55"/>
      <c r="S59" s="70"/>
      <c r="T59" s="70"/>
      <c r="U59" s="70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7" t="s">
        <v>37</v>
      </c>
      <c r="B60" s="75">
        <v>20.932000000000002</v>
      </c>
      <c r="C60" s="75">
        <v>36.485999999999997</v>
      </c>
      <c r="D60" s="75">
        <v>44.566000000000003</v>
      </c>
      <c r="E60" s="75">
        <v>34.062000000000005</v>
      </c>
      <c r="F60" s="75">
        <v>28.481999999999996</v>
      </c>
      <c r="G60" s="75"/>
      <c r="H60" s="97">
        <f t="shared" si="33"/>
        <v>164.52800000000002</v>
      </c>
      <c r="I60" s="71"/>
      <c r="J60" s="2"/>
      <c r="K60" s="55"/>
      <c r="L60" s="55"/>
      <c r="M60" s="55"/>
      <c r="N60" s="69"/>
      <c r="O60" s="69"/>
      <c r="P60" s="69"/>
      <c r="Q60" s="55"/>
      <c r="R60" s="55"/>
      <c r="S60" s="70"/>
      <c r="T60" s="70"/>
      <c r="U60" s="70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7" t="s">
        <v>38</v>
      </c>
      <c r="B61" s="75"/>
      <c r="C61" s="75"/>
      <c r="D61" s="75"/>
      <c r="E61" s="75"/>
      <c r="F61" s="75"/>
      <c r="G61" s="75"/>
      <c r="H61" s="97">
        <f t="shared" si="33"/>
        <v>0</v>
      </c>
      <c r="I61" s="71"/>
      <c r="J61" s="2"/>
      <c r="K61" s="55"/>
      <c r="L61" s="55"/>
      <c r="M61" s="55"/>
      <c r="N61" s="69"/>
      <c r="O61" s="69"/>
      <c r="P61" s="69"/>
      <c r="Q61" s="55"/>
      <c r="R61" s="55"/>
      <c r="S61" s="70"/>
      <c r="T61" s="70"/>
      <c r="U61" s="70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8" t="s">
        <v>33</v>
      </c>
      <c r="B62" s="75">
        <v>20.932000000000002</v>
      </c>
      <c r="C62" s="75">
        <v>36.485999999999997</v>
      </c>
      <c r="D62" s="75">
        <v>44.566000000000003</v>
      </c>
      <c r="E62" s="75">
        <v>34.062000000000005</v>
      </c>
      <c r="F62" s="75">
        <v>28.481999999999996</v>
      </c>
      <c r="G62" s="75"/>
      <c r="H62" s="97">
        <f t="shared" si="33"/>
        <v>164.52800000000002</v>
      </c>
      <c r="I62" s="71"/>
      <c r="J62" s="2"/>
      <c r="K62" s="55"/>
      <c r="L62" s="55"/>
      <c r="M62" s="55"/>
      <c r="N62" s="69"/>
      <c r="O62" s="69"/>
      <c r="P62" s="69"/>
      <c r="Q62" s="55"/>
      <c r="R62" s="55"/>
      <c r="S62" s="70"/>
      <c r="T62" s="70"/>
      <c r="U62" s="70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7" t="s">
        <v>46</v>
      </c>
      <c r="B63" s="75">
        <v>20.932000000000002</v>
      </c>
      <c r="C63" s="75">
        <v>36.485999999999997</v>
      </c>
      <c r="D63" s="75">
        <v>44.566000000000003</v>
      </c>
      <c r="E63" s="75">
        <v>34.062000000000005</v>
      </c>
      <c r="F63" s="75">
        <v>28.481999999999996</v>
      </c>
      <c r="G63" s="75"/>
      <c r="H63" s="97">
        <f t="shared" si="33"/>
        <v>164.52800000000002</v>
      </c>
      <c r="I63" s="71"/>
      <c r="J63" s="2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3"/>
      <c r="W63" s="3"/>
      <c r="Z63" s="2"/>
      <c r="AA63" s="2"/>
      <c r="AB63" s="2"/>
      <c r="AC63" s="2"/>
    </row>
    <row r="64" spans="1:31" ht="33.75" customHeight="1" x14ac:dyDescent="0.25">
      <c r="A64" s="87" t="s">
        <v>34</v>
      </c>
      <c r="B64" s="75">
        <v>20.932000000000002</v>
      </c>
      <c r="C64" s="75">
        <v>36.485999999999997</v>
      </c>
      <c r="D64" s="75">
        <v>44.566000000000003</v>
      </c>
      <c r="E64" s="75">
        <v>34.062000000000005</v>
      </c>
      <c r="F64" s="75">
        <v>28.481999999999996</v>
      </c>
      <c r="G64" s="75"/>
      <c r="H64" s="97">
        <f t="shared" si="33"/>
        <v>164.52800000000002</v>
      </c>
      <c r="I64" s="71"/>
      <c r="J64" s="2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3"/>
      <c r="W64" s="3"/>
      <c r="Z64" s="2"/>
      <c r="AA64" s="2"/>
      <c r="AB64" s="2"/>
      <c r="AC64" s="2"/>
    </row>
    <row r="65" spans="1:29" ht="33.75" customHeight="1" x14ac:dyDescent="0.25">
      <c r="A65" s="113" t="s">
        <v>10</v>
      </c>
      <c r="B65" s="77">
        <f>SUM(B58:B64)</f>
        <v>104.32800000000002</v>
      </c>
      <c r="C65" s="28">
        <f>SUM(C58:C64)</f>
        <v>181.94399999999996</v>
      </c>
      <c r="D65" s="28">
        <f>SUM(D58:D64)</f>
        <v>222.26400000000001</v>
      </c>
      <c r="E65" s="28">
        <f>SUM(E58:E64)</f>
        <v>169.84800000000004</v>
      </c>
      <c r="F65" s="28">
        <f t="shared" ref="F65:G65" si="34">SUM(F58:F64)</f>
        <v>142.12799999999999</v>
      </c>
      <c r="G65" s="28">
        <f t="shared" si="34"/>
        <v>0</v>
      </c>
      <c r="H65" s="97">
        <f t="shared" si="33"/>
        <v>820.51199999999994</v>
      </c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9" t="s">
        <v>12</v>
      </c>
      <c r="B66" s="78">
        <v>72</v>
      </c>
      <c r="C66" s="31">
        <v>72</v>
      </c>
      <c r="D66" s="31">
        <v>72</v>
      </c>
      <c r="E66" s="31">
        <v>72</v>
      </c>
      <c r="F66" s="31">
        <v>72</v>
      </c>
      <c r="G66" s="31"/>
      <c r="H66" s="98">
        <f>+((H65/H67)/7)*1000</f>
        <v>72</v>
      </c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0" t="s">
        <v>13</v>
      </c>
      <c r="B67" s="102">
        <v>207</v>
      </c>
      <c r="C67" s="102">
        <v>361</v>
      </c>
      <c r="D67" s="102">
        <v>441</v>
      </c>
      <c r="E67" s="102">
        <v>337</v>
      </c>
      <c r="F67" s="102">
        <v>282</v>
      </c>
      <c r="G67" s="102"/>
      <c r="H67" s="106">
        <f>SUM(B67:G67)</f>
        <v>1628</v>
      </c>
      <c r="J67" s="72"/>
      <c r="N67" s="3"/>
      <c r="O67" s="3"/>
      <c r="P67" s="3"/>
      <c r="Q67" s="3"/>
      <c r="R67" s="3"/>
    </row>
    <row r="68" spans="1:29" ht="33.75" customHeight="1" x14ac:dyDescent="0.25">
      <c r="A68" s="91" t="s">
        <v>14</v>
      </c>
      <c r="B68" s="80">
        <f t="shared" ref="B68" si="35">((B67*B66)*7/1000-B58)/4</f>
        <v>20.932000000000002</v>
      </c>
      <c r="C68" s="80">
        <f t="shared" ref="C68" si="36">((C67*C66)*7/1000-C58)/4</f>
        <v>36.485999999999997</v>
      </c>
      <c r="D68" s="80">
        <f t="shared" ref="D68" si="37">((D67*D66)*7/1000-D58)/4</f>
        <v>44.566000000000003</v>
      </c>
      <c r="E68" s="80">
        <f t="shared" ref="E68" si="38">((E67*E66)*7/1000-E58)/4</f>
        <v>34.062000000000005</v>
      </c>
      <c r="F68" s="80">
        <f t="shared" ref="F68" si="39">((F67*F66)*7/1000-F58)/4</f>
        <v>28.481999999999996</v>
      </c>
      <c r="G68" s="80">
        <f t="shared" ref="G68" si="40">((G67*G66)*7/1000-G58)/4</f>
        <v>0</v>
      </c>
      <c r="H68" s="110">
        <f>((H65*1000)/H67)/7</f>
        <v>72</v>
      </c>
      <c r="N68" s="3"/>
      <c r="O68" s="3"/>
      <c r="P68" s="3"/>
      <c r="Q68" s="3"/>
      <c r="R68" s="3"/>
    </row>
    <row r="69" spans="1:29" ht="33.75" customHeight="1" x14ac:dyDescent="0.25">
      <c r="A69" s="92" t="s">
        <v>15</v>
      </c>
      <c r="B69" s="81">
        <f t="shared" ref="B69:G69" si="41">((B67*B66)*7)/1000</f>
        <v>104.328</v>
      </c>
      <c r="C69" s="43">
        <f t="shared" si="41"/>
        <v>181.94399999999999</v>
      </c>
      <c r="D69" s="43">
        <f t="shared" si="41"/>
        <v>222.26400000000001</v>
      </c>
      <c r="E69" s="43">
        <f t="shared" si="41"/>
        <v>169.84800000000001</v>
      </c>
      <c r="F69" s="43">
        <f t="shared" si="41"/>
        <v>142.12799999999999</v>
      </c>
      <c r="G69" s="43">
        <f t="shared" si="41"/>
        <v>0</v>
      </c>
      <c r="H69" s="83"/>
      <c r="I69" s="51"/>
      <c r="R69" s="3"/>
    </row>
    <row r="70" spans="1:29" ht="33.75" customHeight="1" thickBot="1" x14ac:dyDescent="0.3">
      <c r="A70" s="93" t="s">
        <v>16</v>
      </c>
      <c r="B70" s="82">
        <f t="shared" ref="B70:G70" si="42">+(B65/B67)/7*1000</f>
        <v>72.000000000000028</v>
      </c>
      <c r="C70" s="48">
        <f t="shared" si="42"/>
        <v>71.999999999999986</v>
      </c>
      <c r="D70" s="48">
        <f t="shared" si="42"/>
        <v>72</v>
      </c>
      <c r="E70" s="48">
        <f t="shared" si="42"/>
        <v>72.000000000000028</v>
      </c>
      <c r="F70" s="48">
        <f t="shared" si="42"/>
        <v>72</v>
      </c>
      <c r="G70" s="48" t="e">
        <f t="shared" si="42"/>
        <v>#DIV/0!</v>
      </c>
      <c r="H70" s="111"/>
      <c r="R70" s="3"/>
    </row>
    <row r="71" spans="1:29" ht="33.75" customHeight="1" x14ac:dyDescent="0.25"/>
    <row r="72" spans="1:29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29" ht="33.75" customHeight="1" x14ac:dyDescent="0.25"/>
    <row r="74" spans="1:29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29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29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29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29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29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N36:R36"/>
    <mergeCell ref="J54:K54"/>
    <mergeCell ref="B55:G55"/>
    <mergeCell ref="A3:C3"/>
    <mergeCell ref="E9:G9"/>
    <mergeCell ref="R9:S9"/>
    <mergeCell ref="K11:L11"/>
    <mergeCell ref="B15:K15"/>
    <mergeCell ref="L15:M15"/>
    <mergeCell ref="N15:V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B67" sqref="B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35.42578125" style="19" bestFit="1" customWidth="1"/>
    <col min="9" max="9" width="28.28515625" style="19" bestFit="1" customWidth="1"/>
    <col min="10" max="13" width="33.42578125" style="19" bestFit="1" customWidth="1"/>
    <col min="14" max="14" width="21.28515625" style="19" customWidth="1"/>
    <col min="15" max="15" width="21.28515625" style="19" bestFit="1" customWidth="1"/>
    <col min="16" max="16" width="22.57031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2"/>
      <c r="Z3" s="2"/>
      <c r="AA3" s="2"/>
      <c r="AB3" s="2"/>
      <c r="AC3" s="2"/>
      <c r="AD3" s="1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3" t="s">
        <v>1</v>
      </c>
      <c r="B9" s="183"/>
      <c r="C9" s="183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3"/>
      <c r="B10" s="183"/>
      <c r="C10" s="1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3" t="s">
        <v>4</v>
      </c>
      <c r="B11" s="183"/>
      <c r="C11" s="183"/>
      <c r="D11" s="1"/>
      <c r="E11" s="184">
        <v>2</v>
      </c>
      <c r="F11" s="1"/>
      <c r="G11" s="1"/>
      <c r="H11" s="1"/>
      <c r="I11" s="1"/>
      <c r="J11" s="1"/>
      <c r="K11" s="628" t="s">
        <v>59</v>
      </c>
      <c r="L11" s="628"/>
      <c r="M11" s="185"/>
      <c r="N11" s="1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3"/>
      <c r="B12" s="183"/>
      <c r="C12" s="183"/>
      <c r="D12" s="1"/>
      <c r="E12" s="5"/>
      <c r="F12" s="1"/>
      <c r="G12" s="1"/>
      <c r="H12" s="1"/>
      <c r="I12" s="1"/>
      <c r="J12" s="1"/>
      <c r="K12" s="185"/>
      <c r="L12" s="185"/>
      <c r="M12" s="185"/>
      <c r="N12" s="1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3"/>
      <c r="B13" s="183"/>
      <c r="C13" s="183"/>
      <c r="D13" s="183"/>
      <c r="E13" s="183"/>
      <c r="F13" s="183"/>
      <c r="G13" s="183"/>
      <c r="H13" s="183"/>
      <c r="I13" s="183"/>
      <c r="J13" s="183"/>
      <c r="K13" s="183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"/>
      <c r="X13" s="1"/>
      <c r="Y13" s="1"/>
    </row>
    <row r="14" spans="1:30" s="3" customFormat="1" ht="27" thickBot="1" x14ac:dyDescent="0.3">
      <c r="A14" s="1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84" t="s">
        <v>7</v>
      </c>
      <c r="B15" s="630" t="s">
        <v>53</v>
      </c>
      <c r="C15" s="631"/>
      <c r="D15" s="631"/>
      <c r="E15" s="631"/>
      <c r="F15" s="631"/>
      <c r="G15" s="631"/>
      <c r="H15" s="631"/>
      <c r="I15" s="631"/>
      <c r="J15" s="631"/>
      <c r="K15" s="632"/>
      <c r="L15" s="630" t="s">
        <v>54</v>
      </c>
      <c r="M15" s="632"/>
      <c r="N15" s="633" t="s">
        <v>8</v>
      </c>
      <c r="O15" s="634"/>
      <c r="P15" s="634"/>
      <c r="Q15" s="634"/>
      <c r="R15" s="634"/>
      <c r="S15" s="634"/>
      <c r="T15" s="634"/>
      <c r="U15" s="634"/>
      <c r="V15" s="635"/>
      <c r="W15" s="186"/>
    </row>
    <row r="16" spans="1:30" ht="39.950000000000003" customHeight="1" x14ac:dyDescent="0.25">
      <c r="A16" s="85" t="s">
        <v>9</v>
      </c>
      <c r="B16" s="16"/>
      <c r="C16" s="15"/>
      <c r="D16" s="21"/>
      <c r="E16" s="15"/>
      <c r="F16" s="15"/>
      <c r="G16" s="15"/>
      <c r="H16" s="15"/>
      <c r="I16" s="15"/>
      <c r="J16" s="15"/>
      <c r="K16" s="22"/>
      <c r="L16" s="16"/>
      <c r="M16" s="22"/>
      <c r="N16" s="16"/>
      <c r="O16" s="15"/>
      <c r="P16" s="15"/>
      <c r="Q16" s="15"/>
      <c r="R16" s="15"/>
      <c r="S16" s="15"/>
      <c r="T16" s="15"/>
      <c r="U16" s="148"/>
      <c r="V16" s="17"/>
      <c r="W16" s="18" t="s">
        <v>10</v>
      </c>
      <c r="Y16" s="20"/>
      <c r="Z16" s="20"/>
    </row>
    <row r="17" spans="1:30" ht="39.950000000000003" customHeight="1" x14ac:dyDescent="0.25">
      <c r="A17" s="86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14">
        <v>11</v>
      </c>
      <c r="M17" s="22">
        <v>12</v>
      </c>
      <c r="N17" s="14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21">
        <v>7</v>
      </c>
      <c r="U17" s="149">
        <v>8</v>
      </c>
      <c r="V17" s="22">
        <v>9</v>
      </c>
      <c r="W17" s="18"/>
      <c r="Y17" s="2"/>
      <c r="Z17" s="20"/>
    </row>
    <row r="18" spans="1:30" ht="39.950000000000003" customHeight="1" x14ac:dyDescent="0.25">
      <c r="A18" s="87" t="s">
        <v>35</v>
      </c>
      <c r="B18" s="23"/>
      <c r="C18" s="24"/>
      <c r="D18" s="24"/>
      <c r="E18" s="24"/>
      <c r="F18" s="24"/>
      <c r="G18" s="24"/>
      <c r="H18" s="24"/>
      <c r="I18" s="24"/>
      <c r="J18" s="24"/>
      <c r="K18" s="25"/>
      <c r="L18" s="23"/>
      <c r="M18" s="25"/>
      <c r="N18" s="23"/>
      <c r="O18" s="24"/>
      <c r="P18" s="24"/>
      <c r="Q18" s="24"/>
      <c r="R18" s="24"/>
      <c r="S18" s="24"/>
      <c r="T18" s="24"/>
      <c r="U18" s="24"/>
      <c r="V18" s="150"/>
      <c r="W18" s="26">
        <f t="shared" ref="W18:W25" si="0">SUM(B18:V18)</f>
        <v>0</v>
      </c>
      <c r="Y18" s="2"/>
      <c r="Z18" s="20"/>
    </row>
    <row r="19" spans="1:30" ht="39.950000000000003" customHeight="1" x14ac:dyDescent="0.25">
      <c r="A19" s="88" t="s">
        <v>36</v>
      </c>
      <c r="B19" s="23">
        <v>36.734443359375</v>
      </c>
      <c r="C19" s="24">
        <v>37.182990234374998</v>
      </c>
      <c r="D19" s="24">
        <v>46.86359375</v>
      </c>
      <c r="E19" s="24">
        <v>46.669562499999998</v>
      </c>
      <c r="F19" s="24">
        <v>45.225789062499999</v>
      </c>
      <c r="G19" s="24">
        <v>44.298917968750004</v>
      </c>
      <c r="H19" s="24">
        <v>31.471093749999998</v>
      </c>
      <c r="I19" s="24">
        <v>31.930578124999997</v>
      </c>
      <c r="J19" s="24">
        <v>41.639652343750001</v>
      </c>
      <c r="K19" s="25">
        <v>36.18</v>
      </c>
      <c r="L19" s="23">
        <v>37.530488281250001</v>
      </c>
      <c r="M19" s="25">
        <v>45.544326171874999</v>
      </c>
      <c r="N19" s="23">
        <v>26.077874999999999</v>
      </c>
      <c r="O19" s="24">
        <v>45.497</v>
      </c>
      <c r="P19" s="24">
        <v>50.964187499999994</v>
      </c>
      <c r="Q19" s="24">
        <v>61.8016875</v>
      </c>
      <c r="R19" s="24">
        <v>60.740406249999992</v>
      </c>
      <c r="S19" s="24">
        <v>33.692499999999995</v>
      </c>
      <c r="T19" s="24">
        <v>38.634562500000001</v>
      </c>
      <c r="U19" s="24">
        <v>54.859437499999999</v>
      </c>
      <c r="V19" s="150">
        <v>0</v>
      </c>
      <c r="W19" s="26">
        <f t="shared" si="0"/>
        <v>853.53909179687503</v>
      </c>
      <c r="Y19" s="2"/>
      <c r="Z19" s="20"/>
    </row>
    <row r="20" spans="1:30" ht="39.75" customHeight="1" x14ac:dyDescent="0.25">
      <c r="A20" s="87" t="s">
        <v>37</v>
      </c>
      <c r="B20" s="23">
        <v>39.561764160156251</v>
      </c>
      <c r="C20" s="24">
        <v>38.920252441406248</v>
      </c>
      <c r="D20" s="24">
        <v>49.764226562499999</v>
      </c>
      <c r="E20" s="24">
        <v>49.618484374999994</v>
      </c>
      <c r="F20" s="24">
        <v>48.425427734375006</v>
      </c>
      <c r="G20" s="24">
        <v>47.231770507812499</v>
      </c>
      <c r="H20" s="24">
        <v>33.591476562499999</v>
      </c>
      <c r="I20" s="24">
        <v>33.96135546875</v>
      </c>
      <c r="J20" s="24">
        <v>44.439461914062505</v>
      </c>
      <c r="K20" s="25">
        <v>39.184999999999995</v>
      </c>
      <c r="L20" s="23">
        <v>39.722377929687497</v>
      </c>
      <c r="M20" s="25">
        <v>47.86016845703125</v>
      </c>
      <c r="N20" s="23">
        <v>27.491781249999995</v>
      </c>
      <c r="O20" s="24">
        <v>47.851875000000007</v>
      </c>
      <c r="P20" s="24">
        <v>54.197328124999999</v>
      </c>
      <c r="Q20" s="24">
        <v>65.627078124999997</v>
      </c>
      <c r="R20" s="24">
        <v>64.554523437500009</v>
      </c>
      <c r="S20" s="24">
        <v>35.926250000000003</v>
      </c>
      <c r="T20" s="24">
        <v>41.179734374999995</v>
      </c>
      <c r="U20" s="24">
        <v>58.282765624999996</v>
      </c>
      <c r="V20" s="150">
        <v>0</v>
      </c>
      <c r="W20" s="26">
        <f t="shared" si="0"/>
        <v>907.39310205078141</v>
      </c>
      <c r="Y20" s="2"/>
      <c r="Z20" s="20"/>
    </row>
    <row r="21" spans="1:30" ht="39.950000000000003" customHeight="1" x14ac:dyDescent="0.25">
      <c r="A21" s="87" t="s">
        <v>38</v>
      </c>
      <c r="B21" s="23"/>
      <c r="C21" s="24"/>
      <c r="D21" s="24"/>
      <c r="E21" s="24"/>
      <c r="F21" s="24"/>
      <c r="G21" s="24"/>
      <c r="H21" s="24"/>
      <c r="I21" s="24"/>
      <c r="J21" s="24"/>
      <c r="K21" s="25"/>
      <c r="L21" s="23"/>
      <c r="M21" s="25"/>
      <c r="N21" s="23"/>
      <c r="O21" s="24"/>
      <c r="P21" s="24"/>
      <c r="Q21" s="24"/>
      <c r="R21" s="24"/>
      <c r="S21" s="24"/>
      <c r="T21" s="24"/>
      <c r="U21" s="24"/>
      <c r="V21" s="150"/>
      <c r="W21" s="26">
        <f t="shared" si="0"/>
        <v>0</v>
      </c>
      <c r="Y21" s="2"/>
      <c r="Z21" s="20"/>
    </row>
    <row r="22" spans="1:30" ht="39.950000000000003" customHeight="1" x14ac:dyDescent="0.25">
      <c r="A22" s="88" t="s">
        <v>33</v>
      </c>
      <c r="B22" s="23">
        <v>39.561764160156251</v>
      </c>
      <c r="C22" s="24">
        <v>38.920252441406248</v>
      </c>
      <c r="D22" s="24">
        <v>49.764226562499999</v>
      </c>
      <c r="E22" s="24">
        <v>49.618484374999994</v>
      </c>
      <c r="F22" s="24">
        <v>48.425427734375006</v>
      </c>
      <c r="G22" s="24">
        <v>47.231770507812499</v>
      </c>
      <c r="H22" s="24">
        <v>33.591476562499999</v>
      </c>
      <c r="I22" s="24">
        <v>33.96135546875</v>
      </c>
      <c r="J22" s="24">
        <v>44.439461914062505</v>
      </c>
      <c r="K22" s="25">
        <v>39.184999999999995</v>
      </c>
      <c r="L22" s="23">
        <v>39.722377929687497</v>
      </c>
      <c r="M22" s="25">
        <v>47.86016845703125</v>
      </c>
      <c r="N22" s="23">
        <v>27.491781249999995</v>
      </c>
      <c r="O22" s="24">
        <v>47.851875000000007</v>
      </c>
      <c r="P22" s="24">
        <v>54.197328124999999</v>
      </c>
      <c r="Q22" s="24">
        <v>65.627078124999997</v>
      </c>
      <c r="R22" s="24">
        <v>64.554523437500009</v>
      </c>
      <c r="S22" s="24">
        <v>35.926250000000003</v>
      </c>
      <c r="T22" s="24">
        <v>41.179734374999995</v>
      </c>
      <c r="U22" s="24">
        <v>58.282765624999996</v>
      </c>
      <c r="V22" s="150">
        <v>0</v>
      </c>
      <c r="W22" s="26">
        <f t="shared" si="0"/>
        <v>907.39310205078141</v>
      </c>
      <c r="Y22" s="2"/>
      <c r="Z22" s="20"/>
    </row>
    <row r="23" spans="1:30" ht="39.950000000000003" customHeight="1" x14ac:dyDescent="0.25">
      <c r="A23" s="87" t="s">
        <v>46</v>
      </c>
      <c r="B23" s="23">
        <v>39.561764160156251</v>
      </c>
      <c r="C23" s="24">
        <v>38.920252441406248</v>
      </c>
      <c r="D23" s="24">
        <v>49.764226562499999</v>
      </c>
      <c r="E23" s="24">
        <v>49.618484374999994</v>
      </c>
      <c r="F23" s="24">
        <v>48.425427734375006</v>
      </c>
      <c r="G23" s="24">
        <v>47.231770507812499</v>
      </c>
      <c r="H23" s="24">
        <v>33.591476562499999</v>
      </c>
      <c r="I23" s="24">
        <v>33.96135546875</v>
      </c>
      <c r="J23" s="24">
        <v>44.439461914062505</v>
      </c>
      <c r="K23" s="25">
        <v>39.184999999999995</v>
      </c>
      <c r="L23" s="23">
        <v>39.722377929687497</v>
      </c>
      <c r="M23" s="25">
        <v>47.86016845703125</v>
      </c>
      <c r="N23" s="23">
        <v>27.491781249999995</v>
      </c>
      <c r="O23" s="24">
        <v>47.851875000000007</v>
      </c>
      <c r="P23" s="24">
        <v>54.197328124999999</v>
      </c>
      <c r="Q23" s="24">
        <v>65.627078124999997</v>
      </c>
      <c r="R23" s="24">
        <v>64.554523437500009</v>
      </c>
      <c r="S23" s="24">
        <v>35.926250000000003</v>
      </c>
      <c r="T23" s="24">
        <v>41.179734374999995</v>
      </c>
      <c r="U23" s="24">
        <v>58.282765624999996</v>
      </c>
      <c r="V23" s="150">
        <v>0</v>
      </c>
      <c r="W23" s="26">
        <f t="shared" si="0"/>
        <v>907.39310205078141</v>
      </c>
      <c r="Y23" s="2"/>
      <c r="Z23" s="20"/>
    </row>
    <row r="24" spans="1:30" ht="39.950000000000003" customHeight="1" x14ac:dyDescent="0.25">
      <c r="A24" s="87" t="s">
        <v>34</v>
      </c>
      <c r="B24" s="23">
        <v>39.561764160156251</v>
      </c>
      <c r="C24" s="24">
        <v>38.920252441406248</v>
      </c>
      <c r="D24" s="24">
        <v>49.764226562499999</v>
      </c>
      <c r="E24" s="24">
        <v>49.618484374999994</v>
      </c>
      <c r="F24" s="24">
        <v>48.425427734375006</v>
      </c>
      <c r="G24" s="24">
        <v>47.231770507812499</v>
      </c>
      <c r="H24" s="24">
        <v>33.591476562499999</v>
      </c>
      <c r="I24" s="24">
        <v>33.96135546875</v>
      </c>
      <c r="J24" s="24">
        <v>44.439461914062505</v>
      </c>
      <c r="K24" s="25">
        <v>39.184999999999995</v>
      </c>
      <c r="L24" s="23">
        <v>39.722377929687497</v>
      </c>
      <c r="M24" s="25">
        <v>47.86016845703125</v>
      </c>
      <c r="N24" s="23">
        <v>27.491781249999995</v>
      </c>
      <c r="O24" s="24">
        <v>47.851875000000007</v>
      </c>
      <c r="P24" s="24">
        <v>54.197328124999999</v>
      </c>
      <c r="Q24" s="24">
        <v>65.627078124999997</v>
      </c>
      <c r="R24" s="24">
        <v>64.554523437500009</v>
      </c>
      <c r="S24" s="24">
        <v>35.926250000000003</v>
      </c>
      <c r="T24" s="24">
        <v>41.179734374999995</v>
      </c>
      <c r="U24" s="24">
        <v>58.282765624999996</v>
      </c>
      <c r="V24" s="150">
        <v>0</v>
      </c>
      <c r="W24" s="26">
        <f t="shared" si="0"/>
        <v>907.39310205078141</v>
      </c>
      <c r="Y24" s="2"/>
    </row>
    <row r="25" spans="1:30" ht="41.45" customHeight="1" x14ac:dyDescent="0.25">
      <c r="A25" s="88" t="s">
        <v>10</v>
      </c>
      <c r="B25" s="27">
        <f t="shared" ref="B25:V25" si="1">SUM(B18:B24)</f>
        <v>194.98150000000001</v>
      </c>
      <c r="C25" s="28">
        <f t="shared" si="1"/>
        <v>192.86399999999998</v>
      </c>
      <c r="D25" s="28">
        <f t="shared" si="1"/>
        <v>245.9205</v>
      </c>
      <c r="E25" s="28">
        <f t="shared" si="1"/>
        <v>245.14349999999996</v>
      </c>
      <c r="F25" s="28">
        <f t="shared" si="1"/>
        <v>238.92750000000001</v>
      </c>
      <c r="G25" s="28">
        <f t="shared" si="1"/>
        <v>233.226</v>
      </c>
      <c r="H25" s="28">
        <f t="shared" si="1"/>
        <v>165.83699999999999</v>
      </c>
      <c r="I25" s="28">
        <f t="shared" si="1"/>
        <v>167.77600000000001</v>
      </c>
      <c r="J25" s="28">
        <f t="shared" si="1"/>
        <v>219.39750000000004</v>
      </c>
      <c r="K25" s="29">
        <f t="shared" si="1"/>
        <v>192.92</v>
      </c>
      <c r="L25" s="27">
        <f t="shared" si="1"/>
        <v>196.42</v>
      </c>
      <c r="M25" s="29">
        <f t="shared" si="1"/>
        <v>236.98500000000001</v>
      </c>
      <c r="N25" s="27">
        <f t="shared" si="1"/>
        <v>136.04499999999999</v>
      </c>
      <c r="O25" s="28">
        <f t="shared" si="1"/>
        <v>236.90450000000004</v>
      </c>
      <c r="P25" s="28">
        <f t="shared" si="1"/>
        <v>267.75350000000003</v>
      </c>
      <c r="Q25" s="28">
        <f t="shared" si="1"/>
        <v>324.31000000000006</v>
      </c>
      <c r="R25" s="28">
        <f t="shared" si="1"/>
        <v>318.95850000000002</v>
      </c>
      <c r="S25" s="28">
        <f t="shared" si="1"/>
        <v>177.39750000000004</v>
      </c>
      <c r="T25" s="28">
        <f t="shared" si="1"/>
        <v>203.3535</v>
      </c>
      <c r="U25" s="28">
        <f t="shared" si="1"/>
        <v>287.9905</v>
      </c>
      <c r="V25" s="151">
        <f t="shared" si="1"/>
        <v>0</v>
      </c>
      <c r="W25" s="26">
        <f t="shared" si="0"/>
        <v>4483.1115000000009</v>
      </c>
    </row>
    <row r="26" spans="1:30" s="2" customFormat="1" ht="36.75" customHeight="1" x14ac:dyDescent="0.25">
      <c r="A26" s="89" t="s">
        <v>12</v>
      </c>
      <c r="B26" s="30">
        <v>56.5</v>
      </c>
      <c r="C26" s="31">
        <v>56</v>
      </c>
      <c r="D26" s="31">
        <v>55.5</v>
      </c>
      <c r="E26" s="31">
        <v>55.5</v>
      </c>
      <c r="F26" s="31">
        <v>55.5</v>
      </c>
      <c r="G26" s="31">
        <v>54</v>
      </c>
      <c r="H26" s="31">
        <v>53</v>
      </c>
      <c r="I26" s="31">
        <v>53.5</v>
      </c>
      <c r="J26" s="31">
        <v>52.5</v>
      </c>
      <c r="K26" s="32">
        <v>52</v>
      </c>
      <c r="L26" s="30">
        <v>57.5</v>
      </c>
      <c r="M26" s="32">
        <v>55.5</v>
      </c>
      <c r="N26" s="30">
        <v>57.5</v>
      </c>
      <c r="O26" s="31">
        <v>56.5</v>
      </c>
      <c r="P26" s="31">
        <v>56.5</v>
      </c>
      <c r="Q26" s="31">
        <v>56.5</v>
      </c>
      <c r="R26" s="31">
        <v>55.5</v>
      </c>
      <c r="S26" s="31">
        <v>54.5</v>
      </c>
      <c r="T26" s="31">
        <v>53.5</v>
      </c>
      <c r="U26" s="31">
        <v>53.5</v>
      </c>
      <c r="V26" s="152"/>
      <c r="W26" s="33">
        <f>+((W25/W27)/7)*1000</f>
        <v>55.054113298375327</v>
      </c>
    </row>
    <row r="27" spans="1:30" s="2" customFormat="1" ht="33" customHeight="1" x14ac:dyDescent="0.25">
      <c r="A27" s="90" t="s">
        <v>13</v>
      </c>
      <c r="B27" s="34">
        <v>493</v>
      </c>
      <c r="C27" s="35">
        <v>492</v>
      </c>
      <c r="D27" s="35">
        <v>633</v>
      </c>
      <c r="E27" s="35">
        <v>631</v>
      </c>
      <c r="F27" s="35">
        <v>615</v>
      </c>
      <c r="G27" s="35">
        <v>617</v>
      </c>
      <c r="H27" s="35">
        <v>447</v>
      </c>
      <c r="I27" s="35">
        <v>448</v>
      </c>
      <c r="J27" s="35">
        <v>597</v>
      </c>
      <c r="K27" s="36">
        <v>530</v>
      </c>
      <c r="L27" s="34">
        <v>488</v>
      </c>
      <c r="M27" s="36">
        <v>610</v>
      </c>
      <c r="N27" s="34">
        <v>338</v>
      </c>
      <c r="O27" s="35">
        <v>599</v>
      </c>
      <c r="P27" s="35">
        <v>677</v>
      </c>
      <c r="Q27" s="35">
        <v>820</v>
      </c>
      <c r="R27" s="35">
        <v>821</v>
      </c>
      <c r="S27" s="35">
        <v>465</v>
      </c>
      <c r="T27" s="35">
        <v>543</v>
      </c>
      <c r="U27" s="35">
        <v>769</v>
      </c>
      <c r="V27" s="153"/>
      <c r="W27" s="37">
        <f>SUM(B27:V27)</f>
        <v>11633</v>
      </c>
      <c r="X27" s="2">
        <f>((W25*1000)/W27)/7</f>
        <v>55.054113298375327</v>
      </c>
    </row>
    <row r="28" spans="1:30" s="2" customFormat="1" ht="33" customHeight="1" x14ac:dyDescent="0.25">
      <c r="A28" s="91" t="s">
        <v>14</v>
      </c>
      <c r="B28" s="38">
        <f t="shared" ref="B28:V28" si="2">((B27*B26)*7/1000-B19)/4</f>
        <v>39.561764160156251</v>
      </c>
      <c r="C28" s="80">
        <f t="shared" si="2"/>
        <v>38.920252441406248</v>
      </c>
      <c r="D28" s="80">
        <f t="shared" si="2"/>
        <v>49.764226562499999</v>
      </c>
      <c r="E28" s="80">
        <f t="shared" si="2"/>
        <v>49.618484374999994</v>
      </c>
      <c r="F28" s="80">
        <f t="shared" si="2"/>
        <v>48.425427734375006</v>
      </c>
      <c r="G28" s="80">
        <f t="shared" si="2"/>
        <v>47.231770507812499</v>
      </c>
      <c r="H28" s="80">
        <f t="shared" si="2"/>
        <v>33.591476562499999</v>
      </c>
      <c r="I28" s="80">
        <f t="shared" si="2"/>
        <v>33.96135546875</v>
      </c>
      <c r="J28" s="80">
        <f t="shared" si="2"/>
        <v>44.439461914062505</v>
      </c>
      <c r="K28" s="154">
        <f t="shared" si="2"/>
        <v>39.184999999999995</v>
      </c>
      <c r="L28" s="38">
        <f t="shared" si="2"/>
        <v>39.722377929687497</v>
      </c>
      <c r="M28" s="154">
        <f t="shared" si="2"/>
        <v>47.86016845703125</v>
      </c>
      <c r="N28" s="38">
        <f t="shared" si="2"/>
        <v>27.491781249999995</v>
      </c>
      <c r="O28" s="80">
        <f t="shared" si="2"/>
        <v>47.851875000000007</v>
      </c>
      <c r="P28" s="80">
        <f t="shared" si="2"/>
        <v>54.197328124999999</v>
      </c>
      <c r="Q28" s="80">
        <f t="shared" si="2"/>
        <v>65.627078124999997</v>
      </c>
      <c r="R28" s="80">
        <f t="shared" si="2"/>
        <v>64.554523437500009</v>
      </c>
      <c r="S28" s="80">
        <f t="shared" si="2"/>
        <v>35.926250000000003</v>
      </c>
      <c r="T28" s="80">
        <f t="shared" si="2"/>
        <v>41.179734374999995</v>
      </c>
      <c r="U28" s="80">
        <f t="shared" si="2"/>
        <v>58.282765624999996</v>
      </c>
      <c r="V28" s="154">
        <f t="shared" si="2"/>
        <v>0</v>
      </c>
      <c r="W28" s="41"/>
    </row>
    <row r="29" spans="1:30" ht="33.75" customHeight="1" x14ac:dyDescent="0.25">
      <c r="A29" s="92" t="s">
        <v>15</v>
      </c>
      <c r="B29" s="42">
        <f t="shared" ref="B29:C29" si="3">((B27*B26)*7)/1000</f>
        <v>194.98150000000001</v>
      </c>
      <c r="C29" s="43">
        <f t="shared" si="3"/>
        <v>192.864</v>
      </c>
      <c r="D29" s="43">
        <f>((D27*D26)*7)/1000</f>
        <v>245.9205</v>
      </c>
      <c r="E29" s="43">
        <f>((E27*E26)*7)/1000</f>
        <v>245.14349999999999</v>
      </c>
      <c r="F29" s="43">
        <f t="shared" ref="F29:V29" si="4">((F27*F26)*7)/1000</f>
        <v>238.92750000000001</v>
      </c>
      <c r="G29" s="43">
        <f t="shared" si="4"/>
        <v>233.226</v>
      </c>
      <c r="H29" s="43">
        <f t="shared" si="4"/>
        <v>165.83699999999999</v>
      </c>
      <c r="I29" s="43">
        <f t="shared" si="4"/>
        <v>167.77600000000001</v>
      </c>
      <c r="J29" s="43">
        <f t="shared" si="4"/>
        <v>219.39750000000001</v>
      </c>
      <c r="K29" s="83">
        <f t="shared" si="4"/>
        <v>192.92</v>
      </c>
      <c r="L29" s="42">
        <f t="shared" si="4"/>
        <v>196.42</v>
      </c>
      <c r="M29" s="83">
        <f t="shared" si="4"/>
        <v>236.98500000000001</v>
      </c>
      <c r="N29" s="42">
        <f t="shared" si="4"/>
        <v>136.04499999999999</v>
      </c>
      <c r="O29" s="43">
        <f t="shared" si="4"/>
        <v>236.90450000000001</v>
      </c>
      <c r="P29" s="43">
        <f t="shared" si="4"/>
        <v>267.75349999999997</v>
      </c>
      <c r="Q29" s="44">
        <f t="shared" si="4"/>
        <v>324.31</v>
      </c>
      <c r="R29" s="44">
        <f t="shared" si="4"/>
        <v>318.95850000000002</v>
      </c>
      <c r="S29" s="44">
        <f t="shared" si="4"/>
        <v>177.39750000000001</v>
      </c>
      <c r="T29" s="44">
        <f t="shared" si="4"/>
        <v>203.3535</v>
      </c>
      <c r="U29" s="44">
        <f t="shared" si="4"/>
        <v>287.9905</v>
      </c>
      <c r="V29" s="155">
        <f t="shared" si="4"/>
        <v>0</v>
      </c>
      <c r="W29" s="46"/>
    </row>
    <row r="30" spans="1:30" ht="33.75" customHeight="1" thickBot="1" x14ac:dyDescent="0.3">
      <c r="A30" s="93" t="s">
        <v>16</v>
      </c>
      <c r="B30" s="47">
        <f t="shared" ref="B30:C30" si="5">+(B25/B27)/7*1000</f>
        <v>56.5</v>
      </c>
      <c r="C30" s="48">
        <f t="shared" si="5"/>
        <v>55.999999999999993</v>
      </c>
      <c r="D30" s="48">
        <f>+(D25/D27)/7*1000</f>
        <v>55.5</v>
      </c>
      <c r="E30" s="48">
        <f t="shared" ref="E30:G30" si="6">+(E25/E27)/7*1000</f>
        <v>55.499999999999993</v>
      </c>
      <c r="F30" s="48">
        <f t="shared" si="6"/>
        <v>55.5</v>
      </c>
      <c r="G30" s="48">
        <f t="shared" si="6"/>
        <v>54</v>
      </c>
      <c r="H30" s="48">
        <f>+(H25/H27)/7*1000</f>
        <v>53</v>
      </c>
      <c r="I30" s="48">
        <f t="shared" ref="I30" si="7">+(I25/I27)/7*1000</f>
        <v>53.5</v>
      </c>
      <c r="J30" s="48">
        <f>+(J25/J27)/7*1000</f>
        <v>52.500000000000007</v>
      </c>
      <c r="K30" s="49">
        <f>+(K25/K27)/7*1000</f>
        <v>52</v>
      </c>
      <c r="L30" s="47">
        <f t="shared" ref="L30" si="8">+(L25/L27)/7*1000</f>
        <v>57.499999999999993</v>
      </c>
      <c r="M30" s="49">
        <f>+(M25/M27)/7*1000</f>
        <v>55.5</v>
      </c>
      <c r="N30" s="47">
        <f t="shared" ref="N30:V30" si="9">+(N25/N27)/7*1000</f>
        <v>57.499999999999993</v>
      </c>
      <c r="O30" s="48">
        <f t="shared" si="9"/>
        <v>56.500000000000007</v>
      </c>
      <c r="P30" s="48">
        <f t="shared" si="9"/>
        <v>56.5</v>
      </c>
      <c r="Q30" s="48">
        <f t="shared" si="9"/>
        <v>56.500000000000007</v>
      </c>
      <c r="R30" s="48">
        <f t="shared" si="9"/>
        <v>55.5</v>
      </c>
      <c r="S30" s="48">
        <f t="shared" si="9"/>
        <v>54.500000000000007</v>
      </c>
      <c r="T30" s="48">
        <f t="shared" si="9"/>
        <v>53.5</v>
      </c>
      <c r="U30" s="48">
        <f t="shared" si="9"/>
        <v>53.5</v>
      </c>
      <c r="V30" s="156" t="e">
        <f t="shared" si="9"/>
        <v>#DIV/0!</v>
      </c>
      <c r="W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x14ac:dyDescent="0.25">
      <c r="A36" s="84" t="s">
        <v>17</v>
      </c>
      <c r="B36" s="636" t="s">
        <v>8</v>
      </c>
      <c r="C36" s="622"/>
      <c r="D36" s="622"/>
      <c r="E36" s="622"/>
      <c r="F36" s="622"/>
      <c r="G36" s="622"/>
      <c r="H36" s="622"/>
      <c r="I36" s="622"/>
      <c r="J36" s="637"/>
      <c r="K36" s="134"/>
      <c r="L36" s="135"/>
      <c r="M36" s="112" t="s">
        <v>19</v>
      </c>
      <c r="N36" s="622" t="s">
        <v>8</v>
      </c>
      <c r="O36" s="622"/>
      <c r="P36" s="622"/>
      <c r="Q36" s="622"/>
      <c r="R36" s="623"/>
      <c r="S36" s="105"/>
      <c r="T36" s="55"/>
      <c r="U36" s="55"/>
      <c r="V36" s="56"/>
      <c r="W36" s="3"/>
      <c r="X36" s="55"/>
      <c r="Y36" s="55"/>
      <c r="Z36" s="55"/>
      <c r="AA36" s="3"/>
    </row>
    <row r="37" spans="1:30" ht="33.75" customHeight="1" x14ac:dyDescent="0.25">
      <c r="A37" s="85" t="s">
        <v>20</v>
      </c>
      <c r="B37" s="178"/>
      <c r="C37" s="15"/>
      <c r="D37" s="15"/>
      <c r="E37" s="15"/>
      <c r="F37" s="15"/>
      <c r="G37" s="15"/>
      <c r="H37" s="15"/>
      <c r="I37" s="15"/>
      <c r="J37" s="96" t="s">
        <v>10</v>
      </c>
      <c r="K37" s="136"/>
      <c r="L37" s="136"/>
      <c r="M37" s="103"/>
      <c r="N37" s="94"/>
      <c r="O37" s="15"/>
      <c r="P37" s="15"/>
      <c r="Q37" s="15"/>
      <c r="R37" s="15"/>
      <c r="S37" s="96" t="s">
        <v>10</v>
      </c>
      <c r="T37" s="58"/>
      <c r="U37" s="58"/>
      <c r="V37" s="3"/>
      <c r="W37" s="56"/>
      <c r="X37" s="3"/>
      <c r="Y37" s="55"/>
      <c r="Z37" s="55"/>
      <c r="AA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96"/>
      <c r="T38" s="58"/>
      <c r="U38" s="58"/>
      <c r="V38" s="59"/>
      <c r="W38" s="59"/>
      <c r="X38" s="2"/>
      <c r="Y38" s="2"/>
      <c r="Z38" s="2"/>
      <c r="AA38" s="2"/>
    </row>
    <row r="39" spans="1:30" ht="33.75" customHeight="1" x14ac:dyDescent="0.25">
      <c r="A39" s="87" t="s">
        <v>35</v>
      </c>
      <c r="B39" s="23"/>
      <c r="C39" s="75"/>
      <c r="D39" s="75"/>
      <c r="E39" s="75"/>
      <c r="F39" s="75"/>
      <c r="G39" s="75"/>
      <c r="H39" s="75"/>
      <c r="I39" s="75"/>
      <c r="J39" s="97">
        <f t="shared" ref="J39:J46" si="10">SUM(B39:I39)</f>
        <v>0</v>
      </c>
      <c r="K39" s="138"/>
      <c r="L39" s="137"/>
      <c r="M39" s="87" t="s">
        <v>35</v>
      </c>
      <c r="N39" s="75"/>
      <c r="O39" s="75"/>
      <c r="P39" s="75"/>
      <c r="Q39" s="75"/>
      <c r="R39" s="75"/>
      <c r="S39" s="97">
        <f t="shared" ref="S39:S46" si="11">SUM(N39:R39)</f>
        <v>0</v>
      </c>
      <c r="T39" s="2"/>
      <c r="U39" s="60"/>
      <c r="V39" s="59"/>
      <c r="W39" s="59"/>
      <c r="X39" s="2"/>
      <c r="Y39" s="2"/>
      <c r="Z39" s="2"/>
      <c r="AA39" s="2"/>
    </row>
    <row r="40" spans="1:30" ht="33.75" customHeight="1" x14ac:dyDescent="0.25">
      <c r="A40" s="88" t="s">
        <v>36</v>
      </c>
      <c r="B40" s="23">
        <v>22.83175</v>
      </c>
      <c r="C40" s="75">
        <v>23.940875000000002</v>
      </c>
      <c r="D40" s="75">
        <v>60.953371093749993</v>
      </c>
      <c r="E40" s="75">
        <v>56.391365234375002</v>
      </c>
      <c r="F40" s="75">
        <v>38.083550781249997</v>
      </c>
      <c r="G40" s="75">
        <v>40.638398437500001</v>
      </c>
      <c r="H40" s="75">
        <v>29.090027343750002</v>
      </c>
      <c r="I40" s="75">
        <v>25.849921875</v>
      </c>
      <c r="J40" s="97">
        <f t="shared" si="10"/>
        <v>297.779259765625</v>
      </c>
      <c r="K40" s="133"/>
      <c r="L40" s="137"/>
      <c r="M40" s="88" t="s">
        <v>36</v>
      </c>
      <c r="N40" s="75">
        <v>15.43</v>
      </c>
      <c r="O40" s="75">
        <v>18.705749999999998</v>
      </c>
      <c r="P40" s="75">
        <v>14.790875</v>
      </c>
      <c r="Q40" s="75"/>
      <c r="R40" s="75"/>
      <c r="S40" s="97">
        <f t="shared" si="11"/>
        <v>48.926625000000001</v>
      </c>
      <c r="T40" s="2"/>
      <c r="U40" s="60"/>
      <c r="V40" s="59"/>
      <c r="W40" s="59"/>
      <c r="X40" s="2"/>
      <c r="Y40" s="2"/>
      <c r="Z40" s="2"/>
      <c r="AA40" s="2"/>
    </row>
    <row r="41" spans="1:30" ht="33.75" customHeight="1" x14ac:dyDescent="0.25">
      <c r="A41" s="87" t="s">
        <v>37</v>
      </c>
      <c r="B41" s="23">
        <v>23.1670625</v>
      </c>
      <c r="C41" s="75">
        <v>24.311656249999999</v>
      </c>
      <c r="D41" s="75">
        <v>62.262157226562508</v>
      </c>
      <c r="E41" s="75">
        <v>58.003033691406252</v>
      </c>
      <c r="F41" s="75">
        <v>39.209612304687496</v>
      </c>
      <c r="G41" s="75">
        <v>41.539775390625003</v>
      </c>
      <c r="H41" s="75">
        <v>30.299118164062499</v>
      </c>
      <c r="I41" s="75">
        <v>26.911769531250002</v>
      </c>
      <c r="J41" s="97">
        <f t="shared" si="10"/>
        <v>305.70418505859374</v>
      </c>
      <c r="K41" s="133"/>
      <c r="L41" s="137"/>
      <c r="M41" s="87" t="s">
        <v>37</v>
      </c>
      <c r="N41" s="75">
        <v>16.037374999999997</v>
      </c>
      <c r="O41" s="75">
        <v>19.428062500000003</v>
      </c>
      <c r="P41" s="75">
        <v>15.188281249999999</v>
      </c>
      <c r="Q41" s="75"/>
      <c r="R41" s="75"/>
      <c r="S41" s="97">
        <f t="shared" si="11"/>
        <v>50.653718749999996</v>
      </c>
      <c r="T41" s="2"/>
      <c r="U41" s="60"/>
      <c r="V41" s="59"/>
      <c r="W41" s="59"/>
      <c r="X41" s="2"/>
      <c r="Y41" s="2"/>
      <c r="Z41" s="2"/>
      <c r="AA41" s="2"/>
    </row>
    <row r="42" spans="1:30" ht="33.75" customHeight="1" x14ac:dyDescent="0.25">
      <c r="A42" s="87" t="s">
        <v>38</v>
      </c>
      <c r="B42" s="23"/>
      <c r="C42" s="75"/>
      <c r="D42" s="75"/>
      <c r="E42" s="75"/>
      <c r="F42" s="75"/>
      <c r="G42" s="75"/>
      <c r="H42" s="75"/>
      <c r="I42" s="75"/>
      <c r="J42" s="97">
        <f t="shared" si="10"/>
        <v>0</v>
      </c>
      <c r="K42" s="133"/>
      <c r="L42" s="137"/>
      <c r="M42" s="87" t="s">
        <v>38</v>
      </c>
      <c r="N42" s="75"/>
      <c r="O42" s="75"/>
      <c r="P42" s="75"/>
      <c r="Q42" s="75"/>
      <c r="R42" s="75"/>
      <c r="S42" s="97">
        <f t="shared" si="11"/>
        <v>0</v>
      </c>
      <c r="T42" s="2"/>
      <c r="U42" s="60"/>
      <c r="V42" s="59"/>
      <c r="W42" s="59"/>
      <c r="X42" s="2"/>
      <c r="Y42" s="2"/>
      <c r="Z42" s="2"/>
      <c r="AA42" s="2"/>
    </row>
    <row r="43" spans="1:30" ht="33.75" customHeight="1" x14ac:dyDescent="0.25">
      <c r="A43" s="88" t="s">
        <v>33</v>
      </c>
      <c r="B43" s="23">
        <v>23.1670625</v>
      </c>
      <c r="C43" s="75">
        <v>24.311656249999999</v>
      </c>
      <c r="D43" s="75">
        <v>62.262157226562508</v>
      </c>
      <c r="E43" s="75">
        <v>58.003033691406252</v>
      </c>
      <c r="F43" s="75">
        <v>39.209612304687496</v>
      </c>
      <c r="G43" s="75">
        <v>41.539775390625003</v>
      </c>
      <c r="H43" s="75">
        <v>30.299118164062499</v>
      </c>
      <c r="I43" s="75">
        <v>26.911769531250002</v>
      </c>
      <c r="J43" s="97">
        <f t="shared" si="10"/>
        <v>305.70418505859374</v>
      </c>
      <c r="K43" s="133"/>
      <c r="L43" s="137"/>
      <c r="M43" s="88" t="s">
        <v>33</v>
      </c>
      <c r="N43" s="75">
        <v>16.037374999999997</v>
      </c>
      <c r="O43" s="75">
        <v>19.428062500000003</v>
      </c>
      <c r="P43" s="75">
        <v>15.188281249999999</v>
      </c>
      <c r="Q43" s="75"/>
      <c r="R43" s="75"/>
      <c r="S43" s="97">
        <f t="shared" si="11"/>
        <v>50.653718749999996</v>
      </c>
      <c r="T43" s="2"/>
      <c r="U43" s="60"/>
      <c r="V43" s="59"/>
      <c r="W43" s="59"/>
      <c r="X43" s="2"/>
      <c r="Y43" s="2"/>
      <c r="Z43" s="2"/>
      <c r="AA43" s="2"/>
    </row>
    <row r="44" spans="1:30" ht="33.75" customHeight="1" x14ac:dyDescent="0.25">
      <c r="A44" s="87" t="s">
        <v>46</v>
      </c>
      <c r="B44" s="23">
        <v>23.1670625</v>
      </c>
      <c r="C44" s="75">
        <v>24.311656249999999</v>
      </c>
      <c r="D44" s="75">
        <v>62.262157226562508</v>
      </c>
      <c r="E44" s="75">
        <v>58.003033691406252</v>
      </c>
      <c r="F44" s="75">
        <v>39.209612304687496</v>
      </c>
      <c r="G44" s="75">
        <v>41.539775390625003</v>
      </c>
      <c r="H44" s="75">
        <v>30.299118164062499</v>
      </c>
      <c r="I44" s="75">
        <v>26.911769531250002</v>
      </c>
      <c r="J44" s="97">
        <f t="shared" si="10"/>
        <v>305.70418505859374</v>
      </c>
      <c r="K44" s="133"/>
      <c r="L44" s="137"/>
      <c r="M44" s="87" t="s">
        <v>46</v>
      </c>
      <c r="N44" s="75">
        <v>16.037374999999997</v>
      </c>
      <c r="O44" s="75">
        <v>19.428062500000003</v>
      </c>
      <c r="P44" s="75">
        <v>15.188281249999999</v>
      </c>
      <c r="Q44" s="75"/>
      <c r="R44" s="75"/>
      <c r="S44" s="97">
        <f t="shared" si="11"/>
        <v>50.653718749999996</v>
      </c>
      <c r="T44" s="2"/>
      <c r="U44" s="60"/>
      <c r="V44" s="59"/>
      <c r="W44" s="59"/>
      <c r="X44" s="2"/>
      <c r="Y44" s="2"/>
      <c r="Z44" s="2"/>
      <c r="AA44" s="2"/>
    </row>
    <row r="45" spans="1:30" ht="33.75" customHeight="1" x14ac:dyDescent="0.25">
      <c r="A45" s="87" t="s">
        <v>34</v>
      </c>
      <c r="B45" s="23">
        <v>23.1670625</v>
      </c>
      <c r="C45" s="75">
        <v>24.311656249999999</v>
      </c>
      <c r="D45" s="75">
        <v>62.262157226562508</v>
      </c>
      <c r="E45" s="75">
        <v>58.003033691406252</v>
      </c>
      <c r="F45" s="75">
        <v>39.209612304687496</v>
      </c>
      <c r="G45" s="75">
        <v>41.539775390625003</v>
      </c>
      <c r="H45" s="75">
        <v>30.299118164062499</v>
      </c>
      <c r="I45" s="75">
        <v>26.911769531250002</v>
      </c>
      <c r="J45" s="97">
        <f t="shared" si="10"/>
        <v>305.70418505859374</v>
      </c>
      <c r="K45" s="133"/>
      <c r="L45" s="137"/>
      <c r="M45" s="87" t="s">
        <v>34</v>
      </c>
      <c r="N45" s="75">
        <v>16.037374999999997</v>
      </c>
      <c r="O45" s="75">
        <v>19.428062500000003</v>
      </c>
      <c r="P45" s="75">
        <v>15.188281249999999</v>
      </c>
      <c r="Q45" s="75"/>
      <c r="R45" s="75"/>
      <c r="S45" s="97">
        <f t="shared" si="11"/>
        <v>50.653718749999996</v>
      </c>
      <c r="T45" s="2"/>
      <c r="U45" s="60"/>
      <c r="V45" s="59"/>
      <c r="W45" s="59"/>
      <c r="X45" s="59"/>
      <c r="Y45" s="59"/>
      <c r="Z45" s="2"/>
      <c r="AA45" s="2"/>
      <c r="AB45" s="2"/>
      <c r="AC45" s="2"/>
    </row>
    <row r="46" spans="1:30" ht="33.75" customHeight="1" x14ac:dyDescent="0.25">
      <c r="A46" s="88" t="s">
        <v>10</v>
      </c>
      <c r="B46" s="27">
        <f t="shared" ref="B46:I46" si="12">SUM(B39:B45)</f>
        <v>115.5</v>
      </c>
      <c r="C46" s="77">
        <f t="shared" si="12"/>
        <v>121.1875</v>
      </c>
      <c r="D46" s="28">
        <f t="shared" si="12"/>
        <v>310.00200000000007</v>
      </c>
      <c r="E46" s="28">
        <f t="shared" si="12"/>
        <v>288.40350000000001</v>
      </c>
      <c r="F46" s="28">
        <f t="shared" si="12"/>
        <v>194.92199999999997</v>
      </c>
      <c r="G46" s="28">
        <f t="shared" si="12"/>
        <v>206.79750000000004</v>
      </c>
      <c r="H46" s="28">
        <f t="shared" si="12"/>
        <v>150.28649999999999</v>
      </c>
      <c r="I46" s="28">
        <f t="shared" si="12"/>
        <v>133.49700000000001</v>
      </c>
      <c r="J46" s="97">
        <f t="shared" si="10"/>
        <v>1520.5960000000002</v>
      </c>
      <c r="K46" s="60"/>
      <c r="M46" s="73" t="s">
        <v>10</v>
      </c>
      <c r="N46" s="77">
        <f>SUM(N39:N45)</f>
        <v>79.579499999999996</v>
      </c>
      <c r="O46" s="28">
        <f>SUM(O39:O45)</f>
        <v>96.418000000000006</v>
      </c>
      <c r="P46" s="28">
        <f>SUM(P39:P45)</f>
        <v>75.543999999999997</v>
      </c>
      <c r="Q46" s="28">
        <f>SUM(Q39:Q45)</f>
        <v>0</v>
      </c>
      <c r="R46" s="28">
        <f>SUM(R39:R45)</f>
        <v>0</v>
      </c>
      <c r="S46" s="97">
        <f t="shared" si="11"/>
        <v>251.54149999999998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89" t="s">
        <v>12</v>
      </c>
      <c r="B47" s="30">
        <v>62.5</v>
      </c>
      <c r="C47" s="78">
        <v>62.5</v>
      </c>
      <c r="D47" s="31">
        <v>60.5</v>
      </c>
      <c r="E47" s="31">
        <v>60.5</v>
      </c>
      <c r="F47" s="31">
        <v>59.5</v>
      </c>
      <c r="G47" s="31">
        <v>58.5</v>
      </c>
      <c r="H47" s="31">
        <v>58.5</v>
      </c>
      <c r="I47" s="31">
        <v>58.5</v>
      </c>
      <c r="J47" s="98">
        <f>+((J46/J48)/7)*1000</f>
        <v>60.007734806629848</v>
      </c>
      <c r="K47" s="60"/>
      <c r="M47" s="129" t="s">
        <v>12</v>
      </c>
      <c r="N47" s="78">
        <v>71.5</v>
      </c>
      <c r="O47" s="31">
        <v>71</v>
      </c>
      <c r="P47" s="31">
        <v>71</v>
      </c>
      <c r="Q47" s="31"/>
      <c r="R47" s="31"/>
      <c r="S47" s="98">
        <f>+((S46/S48)/7)*1000</f>
        <v>71.157425742574247</v>
      </c>
      <c r="T47" s="61"/>
      <c r="U47" s="61"/>
    </row>
    <row r="48" spans="1:30" ht="33.75" customHeight="1" x14ac:dyDescent="0.25">
      <c r="A48" s="90" t="s">
        <v>13</v>
      </c>
      <c r="B48" s="34">
        <v>264</v>
      </c>
      <c r="C48" s="79">
        <v>277</v>
      </c>
      <c r="D48" s="35">
        <v>732</v>
      </c>
      <c r="E48" s="35">
        <v>681</v>
      </c>
      <c r="F48" s="35">
        <v>468</v>
      </c>
      <c r="G48" s="35">
        <v>505</v>
      </c>
      <c r="H48" s="35">
        <v>367</v>
      </c>
      <c r="I48" s="35">
        <v>326</v>
      </c>
      <c r="J48" s="99">
        <f>SUM(B48:I48)</f>
        <v>3620</v>
      </c>
      <c r="K48" s="60"/>
      <c r="L48" s="62"/>
      <c r="M48" s="90" t="s">
        <v>13</v>
      </c>
      <c r="N48" s="102">
        <v>159</v>
      </c>
      <c r="O48" s="102">
        <v>194</v>
      </c>
      <c r="P48" s="102">
        <v>152</v>
      </c>
      <c r="Q48" s="102"/>
      <c r="R48" s="102"/>
      <c r="S48" s="106">
        <f>SUM(N48:R48)</f>
        <v>505</v>
      </c>
      <c r="T48" s="63"/>
      <c r="U48" s="63"/>
    </row>
    <row r="49" spans="1:31" ht="33.75" customHeight="1" x14ac:dyDescent="0.25">
      <c r="A49" s="91" t="s">
        <v>14</v>
      </c>
      <c r="B49" s="38">
        <f>((B48*B47)*7/1000-B40)/4</f>
        <v>23.1670625</v>
      </c>
      <c r="C49" s="80">
        <f t="shared" ref="C49:I49" si="13">((C48*C47)*7/1000-C40)/4</f>
        <v>24.311656249999999</v>
      </c>
      <c r="D49" s="80">
        <f t="shared" si="13"/>
        <v>62.262157226562508</v>
      </c>
      <c r="E49" s="80">
        <f t="shared" si="13"/>
        <v>58.003033691406252</v>
      </c>
      <c r="F49" s="80">
        <f t="shared" si="13"/>
        <v>39.209612304687496</v>
      </c>
      <c r="G49" s="80">
        <f t="shared" si="13"/>
        <v>41.539775390625003</v>
      </c>
      <c r="H49" s="80">
        <f t="shared" si="13"/>
        <v>30.299118164062499</v>
      </c>
      <c r="I49" s="80">
        <f t="shared" si="13"/>
        <v>26.911769531250002</v>
      </c>
      <c r="J49" s="100">
        <f>((J46*1000)/J48)/7</f>
        <v>60.007734806629848</v>
      </c>
      <c r="K49" s="60"/>
      <c r="M49" s="91" t="s">
        <v>14</v>
      </c>
      <c r="N49" s="80">
        <f t="shared" ref="N49:R49" si="14">((N48*N47)*7/1000-N40)/4</f>
        <v>16.037374999999997</v>
      </c>
      <c r="O49" s="39">
        <f t="shared" si="14"/>
        <v>19.428062500000003</v>
      </c>
      <c r="P49" s="39">
        <f t="shared" si="14"/>
        <v>15.188281249999999</v>
      </c>
      <c r="Q49" s="39">
        <f t="shared" si="14"/>
        <v>0</v>
      </c>
      <c r="R49" s="39">
        <f t="shared" si="14"/>
        <v>0</v>
      </c>
      <c r="S49" s="107">
        <f>((S46*1000)/S48)/7</f>
        <v>71.157425742574247</v>
      </c>
      <c r="T49" s="63"/>
      <c r="U49" s="63"/>
    </row>
    <row r="50" spans="1:31" ht="33.75" customHeight="1" x14ac:dyDescent="0.25">
      <c r="A50" s="92" t="s">
        <v>15</v>
      </c>
      <c r="B50" s="42">
        <f t="shared" ref="B50:I50" si="15">((B48*B47)*7)/1000</f>
        <v>115.5</v>
      </c>
      <c r="C50" s="81">
        <f t="shared" si="15"/>
        <v>121.1875</v>
      </c>
      <c r="D50" s="43">
        <f t="shared" si="15"/>
        <v>310.00200000000001</v>
      </c>
      <c r="E50" s="43">
        <f t="shared" si="15"/>
        <v>288.40350000000001</v>
      </c>
      <c r="F50" s="43">
        <f t="shared" si="15"/>
        <v>194.922</v>
      </c>
      <c r="G50" s="43">
        <f t="shared" si="15"/>
        <v>206.79750000000001</v>
      </c>
      <c r="H50" s="43">
        <f t="shared" si="15"/>
        <v>150.28649999999999</v>
      </c>
      <c r="I50" s="43">
        <f t="shared" si="15"/>
        <v>133.49700000000001</v>
      </c>
      <c r="J50" s="83"/>
      <c r="K50" s="60"/>
      <c r="M50" s="92" t="s">
        <v>15</v>
      </c>
      <c r="N50" s="81">
        <f>((N48*N47)*7)/1000</f>
        <v>79.579499999999996</v>
      </c>
      <c r="O50" s="43">
        <f>((O48*O47)*7)/1000</f>
        <v>96.418000000000006</v>
      </c>
      <c r="P50" s="43">
        <f>((P48*P47)*7)/1000</f>
        <v>75.543999999999997</v>
      </c>
      <c r="Q50" s="43">
        <f>((Q48*Q47)*7)/1000</f>
        <v>0</v>
      </c>
      <c r="R50" s="43">
        <f>((R48*R47)*7)/1000</f>
        <v>0</v>
      </c>
      <c r="S50" s="108"/>
    </row>
    <row r="51" spans="1:31" ht="33.75" customHeight="1" thickBot="1" x14ac:dyDescent="0.3">
      <c r="A51" s="93" t="s">
        <v>16</v>
      </c>
      <c r="B51" s="47">
        <f t="shared" ref="B51:I51" si="16">+(B46/B48)/7*1000</f>
        <v>62.5</v>
      </c>
      <c r="C51" s="82">
        <f t="shared" si="16"/>
        <v>62.5</v>
      </c>
      <c r="D51" s="48">
        <f t="shared" si="16"/>
        <v>60.500000000000014</v>
      </c>
      <c r="E51" s="48">
        <f t="shared" si="16"/>
        <v>60.5</v>
      </c>
      <c r="F51" s="48">
        <f t="shared" si="16"/>
        <v>59.499999999999993</v>
      </c>
      <c r="G51" s="48">
        <f t="shared" si="16"/>
        <v>58.500000000000007</v>
      </c>
      <c r="H51" s="48">
        <f t="shared" si="16"/>
        <v>58.5</v>
      </c>
      <c r="I51" s="48">
        <f t="shared" si="16"/>
        <v>58.5</v>
      </c>
      <c r="J51" s="101"/>
      <c r="K51" s="60"/>
      <c r="L51" s="51"/>
      <c r="M51" s="93" t="s">
        <v>16</v>
      </c>
      <c r="N51" s="82">
        <f>+(N46/N48)/7*1000</f>
        <v>71.5</v>
      </c>
      <c r="O51" s="48">
        <f>+(O46/O48)/7*1000</f>
        <v>71.000000000000014</v>
      </c>
      <c r="P51" s="48">
        <f>+(P46/P48)/7*1000</f>
        <v>71</v>
      </c>
      <c r="Q51" s="48" t="e">
        <f>+(Q46/Q48)/7*1000</f>
        <v>#DIV/0!</v>
      </c>
      <c r="R51" s="48" t="e">
        <f>+(R46/R48)/7*1000</f>
        <v>#DIV/0!</v>
      </c>
      <c r="S51" s="49"/>
      <c r="T51" s="52"/>
      <c r="U51" s="52"/>
    </row>
    <row r="52" spans="1:31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31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31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12" t="s">
        <v>21</v>
      </c>
      <c r="B55" s="636" t="s">
        <v>8</v>
      </c>
      <c r="C55" s="622"/>
      <c r="D55" s="622"/>
      <c r="E55" s="622"/>
      <c r="F55" s="622"/>
      <c r="G55" s="623"/>
      <c r="H55" s="109"/>
      <c r="I55" s="67"/>
      <c r="J55" s="67"/>
      <c r="K55" s="68"/>
      <c r="L55" s="68"/>
      <c r="U55" s="53"/>
      <c r="V55" s="53"/>
      <c r="W55" s="53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5" t="s">
        <v>20</v>
      </c>
      <c r="B56" s="94"/>
      <c r="C56" s="15"/>
      <c r="D56" s="15"/>
      <c r="E56" s="15"/>
      <c r="F56" s="15"/>
      <c r="G56" s="15"/>
      <c r="H56" s="96" t="s">
        <v>10</v>
      </c>
      <c r="J56" s="55"/>
      <c r="K56" s="55"/>
      <c r="L56" s="55"/>
      <c r="M56" s="55"/>
      <c r="N56" s="69"/>
      <c r="O56" s="69"/>
      <c r="P56" s="69"/>
      <c r="Q56" s="55"/>
      <c r="R56" s="55"/>
      <c r="S56" s="70"/>
      <c r="T56" s="70"/>
      <c r="U56" s="70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5" t="s">
        <v>11</v>
      </c>
      <c r="B57" s="94">
        <v>1</v>
      </c>
      <c r="C57" s="57">
        <v>2</v>
      </c>
      <c r="D57" s="57">
        <v>3</v>
      </c>
      <c r="E57" s="57">
        <v>4</v>
      </c>
      <c r="F57" s="57">
        <v>5</v>
      </c>
      <c r="G57" s="57" t="s">
        <v>51</v>
      </c>
      <c r="H57" s="96"/>
      <c r="I57" s="55"/>
      <c r="J57" s="55"/>
      <c r="K57" s="55"/>
      <c r="L57" s="55"/>
      <c r="M57" s="55"/>
      <c r="N57" s="69"/>
      <c r="O57" s="69"/>
      <c r="P57" s="69"/>
      <c r="Q57" s="55"/>
      <c r="R57" s="55"/>
      <c r="S57" s="70"/>
      <c r="T57" s="70"/>
      <c r="U57" s="70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7" t="s">
        <v>35</v>
      </c>
      <c r="B58" s="75"/>
      <c r="C58" s="75"/>
      <c r="D58" s="75"/>
      <c r="E58" s="75"/>
      <c r="F58" s="75"/>
      <c r="G58" s="75"/>
      <c r="H58" s="97">
        <f t="shared" ref="H58:H65" si="17">SUM(B58:G58)</f>
        <v>0</v>
      </c>
      <c r="I58" s="71"/>
      <c r="J58" s="2"/>
      <c r="K58" s="55"/>
      <c r="L58" s="55"/>
      <c r="M58" s="55"/>
      <c r="N58" s="69"/>
      <c r="O58" s="69"/>
      <c r="P58" s="69"/>
      <c r="Q58" s="55"/>
      <c r="R58" s="55"/>
      <c r="S58" s="70"/>
      <c r="T58" s="70"/>
      <c r="U58" s="70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8" t="s">
        <v>36</v>
      </c>
      <c r="B59" s="75">
        <v>20.932000000000002</v>
      </c>
      <c r="C59" s="75">
        <v>36.485999999999997</v>
      </c>
      <c r="D59" s="75">
        <v>44.566000000000003</v>
      </c>
      <c r="E59" s="75">
        <v>34.062000000000005</v>
      </c>
      <c r="F59" s="75">
        <v>28.481999999999996</v>
      </c>
      <c r="G59" s="75"/>
      <c r="H59" s="97">
        <f t="shared" si="17"/>
        <v>164.52800000000002</v>
      </c>
      <c r="I59" s="71"/>
      <c r="J59" s="2"/>
      <c r="K59" s="55"/>
      <c r="L59" s="55"/>
      <c r="M59" s="55"/>
      <c r="N59" s="69"/>
      <c r="O59" s="69"/>
      <c r="P59" s="69"/>
      <c r="Q59" s="55"/>
      <c r="R59" s="55"/>
      <c r="S59" s="70"/>
      <c r="T59" s="70"/>
      <c r="U59" s="70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7" t="s">
        <v>37</v>
      </c>
      <c r="B60" s="75">
        <v>21.754625000000001</v>
      </c>
      <c r="C60" s="75">
        <v>37.813500000000005</v>
      </c>
      <c r="D60" s="75">
        <v>46.353875000000002</v>
      </c>
      <c r="E60" s="75">
        <v>35.420874999999995</v>
      </c>
      <c r="F60" s="75">
        <v>29.645249999999997</v>
      </c>
      <c r="G60" s="75"/>
      <c r="H60" s="97">
        <f t="shared" si="17"/>
        <v>170.988125</v>
      </c>
      <c r="I60" s="71"/>
      <c r="J60" s="2"/>
      <c r="K60" s="55"/>
      <c r="L60" s="55"/>
      <c r="M60" s="55"/>
      <c r="N60" s="69"/>
      <c r="O60" s="69"/>
      <c r="P60" s="69"/>
      <c r="Q60" s="55"/>
      <c r="R60" s="55"/>
      <c r="S60" s="70"/>
      <c r="T60" s="70"/>
      <c r="U60" s="70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7" t="s">
        <v>38</v>
      </c>
      <c r="B61" s="75"/>
      <c r="C61" s="75"/>
      <c r="D61" s="75"/>
      <c r="E61" s="75"/>
      <c r="F61" s="75"/>
      <c r="G61" s="75"/>
      <c r="H61" s="97">
        <f t="shared" si="17"/>
        <v>0</v>
      </c>
      <c r="I61" s="71"/>
      <c r="J61" s="2"/>
      <c r="K61" s="55"/>
      <c r="L61" s="55"/>
      <c r="M61" s="55"/>
      <c r="N61" s="69"/>
      <c r="O61" s="69"/>
      <c r="P61" s="69"/>
      <c r="Q61" s="55"/>
      <c r="R61" s="55"/>
      <c r="S61" s="70"/>
      <c r="T61" s="70"/>
      <c r="U61" s="70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8" t="s">
        <v>33</v>
      </c>
      <c r="B62" s="75">
        <v>21.754625000000001</v>
      </c>
      <c r="C62" s="75">
        <v>37.813500000000005</v>
      </c>
      <c r="D62" s="75">
        <v>46.353875000000002</v>
      </c>
      <c r="E62" s="75">
        <v>35.420874999999995</v>
      </c>
      <c r="F62" s="75">
        <v>29.645249999999997</v>
      </c>
      <c r="G62" s="75"/>
      <c r="H62" s="97">
        <f t="shared" si="17"/>
        <v>170.988125</v>
      </c>
      <c r="I62" s="71"/>
      <c r="J62" s="2"/>
      <c r="K62" s="55"/>
      <c r="L62" s="55"/>
      <c r="M62" s="55"/>
      <c r="N62" s="69"/>
      <c r="O62" s="69"/>
      <c r="P62" s="69"/>
      <c r="Q62" s="55"/>
      <c r="R62" s="55"/>
      <c r="S62" s="70"/>
      <c r="T62" s="70"/>
      <c r="U62" s="70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7" t="s">
        <v>46</v>
      </c>
      <c r="B63" s="75">
        <v>21.754625000000001</v>
      </c>
      <c r="C63" s="75">
        <v>37.813500000000005</v>
      </c>
      <c r="D63" s="75">
        <v>46.353875000000002</v>
      </c>
      <c r="E63" s="75">
        <v>35.420874999999995</v>
      </c>
      <c r="F63" s="75">
        <v>29.645249999999997</v>
      </c>
      <c r="G63" s="75"/>
      <c r="H63" s="97">
        <f t="shared" si="17"/>
        <v>170.988125</v>
      </c>
      <c r="I63" s="71"/>
      <c r="J63" s="2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3"/>
      <c r="W63" s="3"/>
      <c r="Z63" s="2"/>
      <c r="AA63" s="2"/>
      <c r="AB63" s="2"/>
      <c r="AC63" s="2"/>
    </row>
    <row r="64" spans="1:31" ht="33.75" customHeight="1" x14ac:dyDescent="0.25">
      <c r="A64" s="87" t="s">
        <v>34</v>
      </c>
      <c r="B64" s="75">
        <v>21.754625000000001</v>
      </c>
      <c r="C64" s="75">
        <v>37.813500000000005</v>
      </c>
      <c r="D64" s="75">
        <v>46.353875000000002</v>
      </c>
      <c r="E64" s="75">
        <v>35.420874999999995</v>
      </c>
      <c r="F64" s="75">
        <v>29.645249999999997</v>
      </c>
      <c r="G64" s="75"/>
      <c r="H64" s="97">
        <f t="shared" si="17"/>
        <v>170.988125</v>
      </c>
      <c r="I64" s="71"/>
      <c r="J64" s="2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3"/>
      <c r="W64" s="3"/>
      <c r="Z64" s="2"/>
      <c r="AA64" s="2"/>
      <c r="AB64" s="2"/>
      <c r="AC64" s="2"/>
    </row>
    <row r="65" spans="1:29" ht="33.75" customHeight="1" x14ac:dyDescent="0.25">
      <c r="A65" s="113" t="s">
        <v>10</v>
      </c>
      <c r="B65" s="77">
        <f>SUM(B58:B64)</f>
        <v>107.95050000000002</v>
      </c>
      <c r="C65" s="28">
        <f>SUM(C58:C64)</f>
        <v>187.74</v>
      </c>
      <c r="D65" s="28">
        <f>SUM(D58:D64)</f>
        <v>229.98150000000004</v>
      </c>
      <c r="E65" s="28">
        <f>SUM(E58:E64)</f>
        <v>175.74549999999999</v>
      </c>
      <c r="F65" s="28">
        <f t="shared" ref="F65:G65" si="18">SUM(F58:F64)</f>
        <v>147.06299999999999</v>
      </c>
      <c r="G65" s="28">
        <f t="shared" si="18"/>
        <v>0</v>
      </c>
      <c r="H65" s="97">
        <f t="shared" si="17"/>
        <v>848.48050000000001</v>
      </c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9" t="s">
        <v>12</v>
      </c>
      <c r="B66" s="78">
        <v>74.5</v>
      </c>
      <c r="C66" s="31">
        <v>74.5</v>
      </c>
      <c r="D66" s="31">
        <v>74.5</v>
      </c>
      <c r="E66" s="31">
        <v>74.5</v>
      </c>
      <c r="F66" s="31">
        <v>74.5</v>
      </c>
      <c r="G66" s="31"/>
      <c r="H66" s="98">
        <f>+((H65/H67)/7)*1000</f>
        <v>74.5</v>
      </c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0" t="s">
        <v>13</v>
      </c>
      <c r="B67" s="102">
        <v>207</v>
      </c>
      <c r="C67" s="102">
        <v>360</v>
      </c>
      <c r="D67" s="102">
        <v>441</v>
      </c>
      <c r="E67" s="102">
        <v>337</v>
      </c>
      <c r="F67" s="102">
        <v>282</v>
      </c>
      <c r="G67" s="102"/>
      <c r="H67" s="106">
        <f>SUM(B67:G67)</f>
        <v>1627</v>
      </c>
      <c r="J67" s="72"/>
      <c r="N67" s="3"/>
      <c r="O67" s="3"/>
      <c r="P67" s="3"/>
      <c r="Q67" s="3"/>
      <c r="R67" s="3"/>
    </row>
    <row r="68" spans="1:29" ht="33.75" customHeight="1" x14ac:dyDescent="0.25">
      <c r="A68" s="91" t="s">
        <v>14</v>
      </c>
      <c r="B68" s="80">
        <f t="shared" ref="B68:G68" si="19">((B67*B66)*7/1000-B59)/4</f>
        <v>21.754625000000001</v>
      </c>
      <c r="C68" s="80">
        <f t="shared" si="19"/>
        <v>37.813500000000005</v>
      </c>
      <c r="D68" s="80">
        <f t="shared" si="19"/>
        <v>46.353875000000002</v>
      </c>
      <c r="E68" s="80">
        <f t="shared" si="19"/>
        <v>35.420874999999995</v>
      </c>
      <c r="F68" s="80">
        <f t="shared" si="19"/>
        <v>29.645249999999997</v>
      </c>
      <c r="G68" s="80">
        <f t="shared" si="19"/>
        <v>0</v>
      </c>
      <c r="H68" s="110">
        <f>((H65*1000)/H67)/7</f>
        <v>74.5</v>
      </c>
      <c r="N68" s="3"/>
      <c r="O68" s="3"/>
      <c r="P68" s="3"/>
      <c r="Q68" s="3"/>
      <c r="R68" s="3"/>
    </row>
    <row r="69" spans="1:29" ht="33.75" customHeight="1" x14ac:dyDescent="0.25">
      <c r="A69" s="92" t="s">
        <v>15</v>
      </c>
      <c r="B69" s="81">
        <f t="shared" ref="B69:G69" si="20">((B67*B66)*7)/1000</f>
        <v>107.95050000000001</v>
      </c>
      <c r="C69" s="43">
        <f t="shared" si="20"/>
        <v>187.74</v>
      </c>
      <c r="D69" s="43">
        <f t="shared" si="20"/>
        <v>229.98150000000001</v>
      </c>
      <c r="E69" s="43">
        <f t="shared" si="20"/>
        <v>175.74549999999999</v>
      </c>
      <c r="F69" s="43">
        <f t="shared" si="20"/>
        <v>147.06299999999999</v>
      </c>
      <c r="G69" s="43">
        <f t="shared" si="20"/>
        <v>0</v>
      </c>
      <c r="H69" s="83"/>
      <c r="I69" s="51"/>
      <c r="R69" s="3"/>
    </row>
    <row r="70" spans="1:29" ht="33.75" customHeight="1" thickBot="1" x14ac:dyDescent="0.3">
      <c r="A70" s="93" t="s">
        <v>16</v>
      </c>
      <c r="B70" s="82">
        <f t="shared" ref="B70:G70" si="21">+(B65/B67)/7*1000</f>
        <v>74.500000000000014</v>
      </c>
      <c r="C70" s="48">
        <f t="shared" si="21"/>
        <v>74.500000000000014</v>
      </c>
      <c r="D70" s="48">
        <f t="shared" si="21"/>
        <v>74.500000000000014</v>
      </c>
      <c r="E70" s="48">
        <f t="shared" si="21"/>
        <v>74.5</v>
      </c>
      <c r="F70" s="48">
        <f t="shared" si="21"/>
        <v>74.5</v>
      </c>
      <c r="G70" s="48" t="e">
        <f t="shared" si="21"/>
        <v>#DIV/0!</v>
      </c>
      <c r="H70" s="111"/>
      <c r="R70" s="3"/>
    </row>
    <row r="71" spans="1:29" ht="33.75" customHeight="1" x14ac:dyDescent="0.25"/>
    <row r="72" spans="1:29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29" ht="33.75" customHeight="1" x14ac:dyDescent="0.25"/>
    <row r="74" spans="1:29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29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29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29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29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29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N36:R36"/>
    <mergeCell ref="J54:K54"/>
    <mergeCell ref="B55:G55"/>
    <mergeCell ref="A3:C3"/>
    <mergeCell ref="E9:G9"/>
    <mergeCell ref="R9:S9"/>
    <mergeCell ref="K11:L11"/>
    <mergeCell ref="B15:K15"/>
    <mergeCell ref="L15:M15"/>
    <mergeCell ref="N15:V15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7" zoomScale="30" zoomScaleNormal="30" workbookViewId="0">
      <selection activeCell="W24" sqref="W23:W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35.42578125" style="19" bestFit="1" customWidth="1"/>
    <col min="9" max="9" width="28.28515625" style="19" bestFit="1" customWidth="1"/>
    <col min="10" max="13" width="33.42578125" style="19" bestFit="1" customWidth="1"/>
    <col min="14" max="14" width="21.28515625" style="19" customWidth="1"/>
    <col min="15" max="15" width="21.28515625" style="19" bestFit="1" customWidth="1"/>
    <col min="16" max="16" width="22.57031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2"/>
      <c r="Z3" s="2"/>
      <c r="AA3" s="2"/>
      <c r="AB3" s="2"/>
      <c r="AC3" s="2"/>
      <c r="AD3" s="18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9" t="s">
        <v>1</v>
      </c>
      <c r="B9" s="189"/>
      <c r="C9" s="189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9"/>
      <c r="B10" s="189"/>
      <c r="C10" s="18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9" t="s">
        <v>4</v>
      </c>
      <c r="B11" s="189"/>
      <c r="C11" s="189"/>
      <c r="D11" s="1"/>
      <c r="E11" s="187">
        <v>2</v>
      </c>
      <c r="F11" s="1"/>
      <c r="G11" s="1"/>
      <c r="H11" s="1"/>
      <c r="I11" s="1"/>
      <c r="J11" s="1"/>
      <c r="K11" s="628" t="s">
        <v>60</v>
      </c>
      <c r="L11" s="628"/>
      <c r="M11" s="188"/>
      <c r="N11" s="1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9"/>
      <c r="B12" s="189"/>
      <c r="C12" s="189"/>
      <c r="D12" s="1"/>
      <c r="E12" s="5"/>
      <c r="F12" s="1"/>
      <c r="G12" s="1"/>
      <c r="H12" s="1"/>
      <c r="I12" s="1"/>
      <c r="J12" s="1"/>
      <c r="K12" s="188"/>
      <c r="L12" s="188"/>
      <c r="M12" s="188"/>
      <c r="N12" s="1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9"/>
      <c r="B13" s="189"/>
      <c r="C13" s="189"/>
      <c r="D13" s="189"/>
      <c r="E13" s="189"/>
      <c r="F13" s="189"/>
      <c r="G13" s="189"/>
      <c r="H13" s="189"/>
      <c r="I13" s="189"/>
      <c r="J13" s="189"/>
      <c r="K13" s="189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"/>
      <c r="X13" s="1"/>
      <c r="Y13" s="1"/>
    </row>
    <row r="14" spans="1:30" s="3" customFormat="1" ht="27" thickBot="1" x14ac:dyDescent="0.3">
      <c r="A14" s="18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4" t="s">
        <v>7</v>
      </c>
      <c r="B15" s="638" t="s">
        <v>53</v>
      </c>
      <c r="C15" s="639"/>
      <c r="D15" s="639"/>
      <c r="E15" s="639"/>
      <c r="F15" s="639"/>
      <c r="G15" s="639"/>
      <c r="H15" s="639"/>
      <c r="I15" s="639"/>
      <c r="J15" s="640"/>
      <c r="K15" s="638" t="s">
        <v>54</v>
      </c>
      <c r="L15" s="639"/>
      <c r="M15" s="640"/>
      <c r="N15" s="644" t="s">
        <v>8</v>
      </c>
      <c r="O15" s="645"/>
      <c r="P15" s="645"/>
      <c r="Q15" s="645"/>
      <c r="R15" s="645"/>
      <c r="S15" s="645"/>
      <c r="T15" s="645"/>
      <c r="U15" s="645"/>
      <c r="V15" s="646"/>
      <c r="W15" s="190"/>
    </row>
    <row r="16" spans="1:30" ht="39.950000000000003" customHeight="1" x14ac:dyDescent="0.25">
      <c r="A16" s="85" t="s">
        <v>9</v>
      </c>
      <c r="B16" s="194"/>
      <c r="C16" s="192"/>
      <c r="D16" s="193"/>
      <c r="E16" s="193"/>
      <c r="F16" s="193"/>
      <c r="G16" s="193"/>
      <c r="H16" s="193"/>
      <c r="I16" s="193"/>
      <c r="J16" s="195"/>
      <c r="K16" s="194"/>
      <c r="L16" s="192"/>
      <c r="M16" s="195"/>
      <c r="N16" s="191"/>
      <c r="O16" s="193"/>
      <c r="P16" s="193"/>
      <c r="Q16" s="193"/>
      <c r="R16" s="193"/>
      <c r="S16" s="193"/>
      <c r="T16" s="193"/>
      <c r="U16" s="196"/>
      <c r="V16" s="197"/>
      <c r="W16" s="18" t="s">
        <v>10</v>
      </c>
      <c r="Y16" s="20"/>
      <c r="Z16" s="20"/>
    </row>
    <row r="17" spans="1:30" ht="39.950000000000003" customHeight="1" x14ac:dyDescent="0.25">
      <c r="A17" s="86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14">
        <v>1</v>
      </c>
      <c r="L17" s="21">
        <v>2</v>
      </c>
      <c r="M17" s="22">
        <v>3</v>
      </c>
      <c r="N17" s="74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21">
        <v>7</v>
      </c>
      <c r="U17" s="149">
        <v>8</v>
      </c>
      <c r="V17" s="22">
        <v>9</v>
      </c>
      <c r="W17" s="18"/>
      <c r="Y17" s="2"/>
      <c r="Z17" s="20"/>
    </row>
    <row r="18" spans="1:30" ht="39.950000000000003" customHeight="1" x14ac:dyDescent="0.25">
      <c r="A18" s="87" t="s">
        <v>35</v>
      </c>
      <c r="B18" s="23"/>
      <c r="C18" s="24"/>
      <c r="D18" s="24"/>
      <c r="E18" s="24"/>
      <c r="F18" s="24"/>
      <c r="G18" s="24"/>
      <c r="H18" s="24"/>
      <c r="I18" s="24"/>
      <c r="J18" s="25"/>
      <c r="K18" s="23"/>
      <c r="L18" s="24"/>
      <c r="M18" s="25"/>
      <c r="N18" s="75"/>
      <c r="O18" s="24"/>
      <c r="P18" s="24"/>
      <c r="Q18" s="24"/>
      <c r="R18" s="24"/>
      <c r="S18" s="24"/>
      <c r="T18" s="24"/>
      <c r="U18" s="24"/>
      <c r="V18" s="150"/>
      <c r="W18" s="26">
        <f t="shared" ref="W18:W25" si="0">SUM(B18:V18)</f>
        <v>0</v>
      </c>
      <c r="Y18" s="2"/>
      <c r="Z18" s="20"/>
    </row>
    <row r="19" spans="1:30" ht="39.950000000000003" customHeight="1" x14ac:dyDescent="0.25">
      <c r="A19" s="88" t="s">
        <v>36</v>
      </c>
      <c r="B19" s="23">
        <v>38.920252441406248</v>
      </c>
      <c r="C19" s="24">
        <v>49.764226562499999</v>
      </c>
      <c r="D19" s="24">
        <v>49.618484374999994</v>
      </c>
      <c r="E19" s="24">
        <v>48.425427734375006</v>
      </c>
      <c r="F19" s="24">
        <v>47.231770507812499</v>
      </c>
      <c r="G19" s="24">
        <v>33.591476562499999</v>
      </c>
      <c r="H19" s="24">
        <v>33.96135546875</v>
      </c>
      <c r="I19" s="24">
        <v>44.439461914062505</v>
      </c>
      <c r="J19" s="25">
        <v>39.184999999999995</v>
      </c>
      <c r="K19" s="23">
        <v>39.722377929687497</v>
      </c>
      <c r="L19" s="24">
        <v>47.86016845703125</v>
      </c>
      <c r="M19" s="25">
        <v>39.561764160156251</v>
      </c>
      <c r="N19" s="75">
        <v>27.491781249999995</v>
      </c>
      <c r="O19" s="24">
        <v>47.851875000000007</v>
      </c>
      <c r="P19" s="24">
        <v>54.197328124999999</v>
      </c>
      <c r="Q19" s="24">
        <v>65.627078124999997</v>
      </c>
      <c r="R19" s="24">
        <v>64.554523437500009</v>
      </c>
      <c r="S19" s="24">
        <v>35.926250000000003</v>
      </c>
      <c r="T19" s="24">
        <v>41.179734374999995</v>
      </c>
      <c r="U19" s="24">
        <v>58.282765624999996</v>
      </c>
      <c r="V19" s="150">
        <v>0</v>
      </c>
      <c r="W19" s="26">
        <f t="shared" si="0"/>
        <v>907.39310205078141</v>
      </c>
      <c r="Y19" s="2"/>
      <c r="Z19" s="20"/>
    </row>
    <row r="20" spans="1:30" ht="39.75" customHeight="1" x14ac:dyDescent="0.25">
      <c r="A20" s="87" t="s">
        <v>37</v>
      </c>
      <c r="B20" s="23">
        <v>25.9</v>
      </c>
      <c r="C20" s="24">
        <v>32.700000000000003</v>
      </c>
      <c r="D20" s="24">
        <v>54.6</v>
      </c>
      <c r="E20" s="24">
        <v>71.400000000000006</v>
      </c>
      <c r="F20" s="24">
        <v>53.9</v>
      </c>
      <c r="G20" s="24">
        <v>49.9</v>
      </c>
      <c r="H20" s="24">
        <v>66</v>
      </c>
      <c r="I20" s="24">
        <v>54.6</v>
      </c>
      <c r="J20" s="25"/>
      <c r="K20" s="23">
        <v>42.056655517578129</v>
      </c>
      <c r="L20" s="24">
        <v>51.017457885742189</v>
      </c>
      <c r="M20" s="25">
        <v>41.339058959960937</v>
      </c>
      <c r="N20" s="75">
        <v>29.208554687499998</v>
      </c>
      <c r="O20" s="24">
        <v>50.932031250000001</v>
      </c>
      <c r="P20" s="24">
        <v>57.535667968749991</v>
      </c>
      <c r="Q20" s="24">
        <v>68.871605468750005</v>
      </c>
      <c r="R20" s="24">
        <v>67.911244140625001</v>
      </c>
      <c r="S20" s="24">
        <v>38.114437499999994</v>
      </c>
      <c r="T20" s="24">
        <v>43.869316406250007</v>
      </c>
      <c r="U20" s="24">
        <v>61.464183593750001</v>
      </c>
      <c r="V20" s="150">
        <v>0</v>
      </c>
      <c r="W20" s="26">
        <f t="shared" si="0"/>
        <v>961.32021337890637</v>
      </c>
      <c r="Y20" s="2"/>
      <c r="Z20" s="20"/>
    </row>
    <row r="21" spans="1:30" ht="39.950000000000003" customHeight="1" x14ac:dyDescent="0.25">
      <c r="A21" s="87" t="s">
        <v>38</v>
      </c>
      <c r="B21" s="23"/>
      <c r="C21" s="24"/>
      <c r="D21" s="24"/>
      <c r="E21" s="24"/>
      <c r="F21" s="24"/>
      <c r="G21" s="24"/>
      <c r="H21" s="24"/>
      <c r="I21" s="24"/>
      <c r="J21" s="25"/>
      <c r="K21" s="23"/>
      <c r="L21" s="24"/>
      <c r="M21" s="25"/>
      <c r="N21" s="75"/>
      <c r="O21" s="24"/>
      <c r="P21" s="24"/>
      <c r="Q21" s="24"/>
      <c r="R21" s="24"/>
      <c r="S21" s="24"/>
      <c r="T21" s="24"/>
      <c r="U21" s="24"/>
      <c r="V21" s="150"/>
      <c r="W21" s="26">
        <f t="shared" si="0"/>
        <v>0</v>
      </c>
      <c r="Y21" s="2"/>
      <c r="Z21" s="20"/>
    </row>
    <row r="22" spans="1:30" ht="39.950000000000003" customHeight="1" x14ac:dyDescent="0.25">
      <c r="A22" s="88" t="s">
        <v>33</v>
      </c>
      <c r="B22" s="23">
        <v>25.9</v>
      </c>
      <c r="C22" s="24">
        <v>32.700000000000003</v>
      </c>
      <c r="D22" s="24">
        <v>54.6</v>
      </c>
      <c r="E22" s="24">
        <v>71.400000000000006</v>
      </c>
      <c r="F22" s="24">
        <v>53.9</v>
      </c>
      <c r="G22" s="24">
        <v>49.9</v>
      </c>
      <c r="H22" s="24">
        <v>66</v>
      </c>
      <c r="I22" s="24">
        <v>54.6</v>
      </c>
      <c r="J22" s="25"/>
      <c r="K22" s="23">
        <v>23.9</v>
      </c>
      <c r="L22" s="24">
        <v>46.5</v>
      </c>
      <c r="M22" s="25">
        <v>64</v>
      </c>
      <c r="N22" s="75">
        <v>29.208554687499998</v>
      </c>
      <c r="O22" s="24">
        <v>50.932031250000001</v>
      </c>
      <c r="P22" s="24">
        <v>57.535667968749991</v>
      </c>
      <c r="Q22" s="24">
        <v>68.871605468750005</v>
      </c>
      <c r="R22" s="24">
        <v>67.911244140625001</v>
      </c>
      <c r="S22" s="24">
        <v>38.114437499999994</v>
      </c>
      <c r="T22" s="24">
        <v>43.869316406250007</v>
      </c>
      <c r="U22" s="24">
        <v>61.464183593750001</v>
      </c>
      <c r="V22" s="150">
        <v>0</v>
      </c>
      <c r="W22" s="26">
        <f t="shared" si="0"/>
        <v>961.30704101562515</v>
      </c>
      <c r="Y22" s="2"/>
      <c r="Z22" s="20"/>
    </row>
    <row r="23" spans="1:30" ht="39.950000000000003" customHeight="1" x14ac:dyDescent="0.25">
      <c r="A23" s="87" t="s">
        <v>46</v>
      </c>
      <c r="B23" s="23">
        <v>25.9</v>
      </c>
      <c r="C23" s="24">
        <v>32.700000000000003</v>
      </c>
      <c r="D23" s="24">
        <v>54.6</v>
      </c>
      <c r="E23" s="24">
        <v>71.400000000000006</v>
      </c>
      <c r="F23" s="24">
        <v>53.9</v>
      </c>
      <c r="G23" s="24">
        <v>49.9</v>
      </c>
      <c r="H23" s="24">
        <v>66</v>
      </c>
      <c r="I23" s="24">
        <v>54.6</v>
      </c>
      <c r="J23" s="25"/>
      <c r="K23" s="23">
        <v>23.9</v>
      </c>
      <c r="L23" s="24">
        <v>46.5</v>
      </c>
      <c r="M23" s="25">
        <v>64</v>
      </c>
      <c r="N23" s="75">
        <v>30</v>
      </c>
      <c r="O23" s="24">
        <v>39.299999999999997</v>
      </c>
      <c r="P23" s="24">
        <v>58.4</v>
      </c>
      <c r="Q23" s="24">
        <v>59.4</v>
      </c>
      <c r="R23" s="24">
        <v>61.1</v>
      </c>
      <c r="S23" s="24">
        <v>52.7</v>
      </c>
      <c r="T23" s="24">
        <v>62.7</v>
      </c>
      <c r="U23" s="24">
        <v>54.3</v>
      </c>
      <c r="V23" s="150">
        <v>0</v>
      </c>
      <c r="W23" s="26">
        <f t="shared" si="0"/>
        <v>961.30000000000007</v>
      </c>
      <c r="Y23" s="2"/>
      <c r="Z23" s="20"/>
    </row>
    <row r="24" spans="1:30" ht="39.950000000000003" customHeight="1" x14ac:dyDescent="0.25">
      <c r="A24" s="87" t="s">
        <v>34</v>
      </c>
      <c r="B24" s="23">
        <v>25.9</v>
      </c>
      <c r="C24" s="24">
        <v>32.700000000000003</v>
      </c>
      <c r="D24" s="24">
        <v>54.6</v>
      </c>
      <c r="E24" s="24">
        <v>71.400000000000006</v>
      </c>
      <c r="F24" s="24">
        <v>53.9</v>
      </c>
      <c r="G24" s="24">
        <v>49.9</v>
      </c>
      <c r="H24" s="24">
        <v>66</v>
      </c>
      <c r="I24" s="24">
        <v>54.6</v>
      </c>
      <c r="J24" s="25"/>
      <c r="K24" s="23">
        <v>23.9</v>
      </c>
      <c r="L24" s="24">
        <v>46.5</v>
      </c>
      <c r="M24" s="25">
        <v>64</v>
      </c>
      <c r="N24" s="75">
        <v>30</v>
      </c>
      <c r="O24" s="24">
        <v>39.299999999999997</v>
      </c>
      <c r="P24" s="24">
        <v>58.4</v>
      </c>
      <c r="Q24" s="24">
        <v>59.4</v>
      </c>
      <c r="R24" s="24">
        <v>61.1</v>
      </c>
      <c r="S24" s="24">
        <v>52.7</v>
      </c>
      <c r="T24" s="24">
        <v>62.7</v>
      </c>
      <c r="U24" s="24">
        <v>54.3</v>
      </c>
      <c r="V24" s="150">
        <v>0</v>
      </c>
      <c r="W24" s="26">
        <f t="shared" si="0"/>
        <v>961.30000000000007</v>
      </c>
      <c r="Y24" s="2"/>
    </row>
    <row r="25" spans="1:30" ht="41.45" customHeight="1" x14ac:dyDescent="0.25">
      <c r="A25" s="88" t="s">
        <v>10</v>
      </c>
      <c r="B25" s="27">
        <f t="shared" ref="B25:V25" si="1">SUM(B18:B24)</f>
        <v>142.52025244140626</v>
      </c>
      <c r="C25" s="28">
        <f t="shared" si="1"/>
        <v>180.56422656249998</v>
      </c>
      <c r="D25" s="28">
        <f t="shared" si="1"/>
        <v>268.01848437500001</v>
      </c>
      <c r="E25" s="28">
        <f t="shared" si="1"/>
        <v>334.02542773437506</v>
      </c>
      <c r="F25" s="28">
        <f t="shared" si="1"/>
        <v>262.83177050781251</v>
      </c>
      <c r="G25" s="28">
        <f t="shared" si="1"/>
        <v>233.19147656250001</v>
      </c>
      <c r="H25" s="28">
        <f t="shared" si="1"/>
        <v>297.96135546875001</v>
      </c>
      <c r="I25" s="28">
        <f t="shared" si="1"/>
        <v>262.8394619140625</v>
      </c>
      <c r="J25" s="29">
        <f t="shared" si="1"/>
        <v>39.184999999999995</v>
      </c>
      <c r="K25" s="27">
        <f t="shared" si="1"/>
        <v>153.47903344726564</v>
      </c>
      <c r="L25" s="28">
        <f t="shared" si="1"/>
        <v>238.37762634277345</v>
      </c>
      <c r="M25" s="29">
        <f t="shared" ref="M25" si="2">SUM(M18:M24)</f>
        <v>272.9008231201172</v>
      </c>
      <c r="N25" s="77">
        <f t="shared" si="1"/>
        <v>145.908890625</v>
      </c>
      <c r="O25" s="28">
        <f t="shared" si="1"/>
        <v>228.31593750000002</v>
      </c>
      <c r="P25" s="28">
        <f t="shared" si="1"/>
        <v>286.06866406249998</v>
      </c>
      <c r="Q25" s="28">
        <f t="shared" si="1"/>
        <v>322.17028906249999</v>
      </c>
      <c r="R25" s="28">
        <f t="shared" si="1"/>
        <v>322.57701171875004</v>
      </c>
      <c r="S25" s="28">
        <f t="shared" si="1"/>
        <v>217.55512499999998</v>
      </c>
      <c r="T25" s="28">
        <f t="shared" si="1"/>
        <v>254.31836718749997</v>
      </c>
      <c r="U25" s="28">
        <f t="shared" si="1"/>
        <v>289.81113281249998</v>
      </c>
      <c r="V25" s="151">
        <f t="shared" si="1"/>
        <v>0</v>
      </c>
      <c r="W25" s="26">
        <f t="shared" si="0"/>
        <v>4752.6203564453126</v>
      </c>
    </row>
    <row r="26" spans="1:30" s="2" customFormat="1" ht="36.75" customHeight="1" x14ac:dyDescent="0.25">
      <c r="A26" s="89" t="s">
        <v>12</v>
      </c>
      <c r="B26" s="30">
        <v>59.5</v>
      </c>
      <c r="C26" s="31">
        <v>59</v>
      </c>
      <c r="D26" s="31">
        <v>59</v>
      </c>
      <c r="E26" s="31">
        <v>59</v>
      </c>
      <c r="F26" s="31">
        <v>57</v>
      </c>
      <c r="G26" s="31">
        <v>56.5</v>
      </c>
      <c r="H26" s="31">
        <v>57</v>
      </c>
      <c r="I26" s="31">
        <v>56</v>
      </c>
      <c r="J26" s="32"/>
      <c r="K26" s="30">
        <v>61</v>
      </c>
      <c r="L26" s="31">
        <v>59</v>
      </c>
      <c r="M26" s="32">
        <v>59.5</v>
      </c>
      <c r="N26" s="78">
        <v>61</v>
      </c>
      <c r="O26" s="31">
        <v>60</v>
      </c>
      <c r="P26" s="31">
        <v>60</v>
      </c>
      <c r="Q26" s="31">
        <v>59.5</v>
      </c>
      <c r="R26" s="31">
        <v>58.5</v>
      </c>
      <c r="S26" s="31">
        <v>58</v>
      </c>
      <c r="T26" s="31">
        <v>57</v>
      </c>
      <c r="U26" s="31">
        <v>56.5</v>
      </c>
      <c r="V26" s="152"/>
      <c r="W26" s="33">
        <f>+((W25/W27)/7)*1000</f>
        <v>58.459253074433718</v>
      </c>
    </row>
    <row r="27" spans="1:30" s="2" customFormat="1" ht="33" customHeight="1" x14ac:dyDescent="0.25">
      <c r="A27" s="90" t="s">
        <v>13</v>
      </c>
      <c r="B27" s="34">
        <v>316</v>
      </c>
      <c r="C27" s="35">
        <v>399</v>
      </c>
      <c r="D27" s="35">
        <v>666</v>
      </c>
      <c r="E27" s="35">
        <v>873</v>
      </c>
      <c r="F27" s="35">
        <v>658</v>
      </c>
      <c r="G27" s="35">
        <v>610</v>
      </c>
      <c r="H27" s="35">
        <v>806</v>
      </c>
      <c r="I27" s="35">
        <v>668</v>
      </c>
      <c r="J27" s="36"/>
      <c r="K27" s="34">
        <v>282</v>
      </c>
      <c r="L27" s="35">
        <v>549</v>
      </c>
      <c r="M27" s="36">
        <v>757</v>
      </c>
      <c r="N27" s="79">
        <v>338</v>
      </c>
      <c r="O27" s="35">
        <v>599</v>
      </c>
      <c r="P27" s="35">
        <v>677</v>
      </c>
      <c r="Q27" s="35">
        <v>819</v>
      </c>
      <c r="R27" s="35">
        <v>821</v>
      </c>
      <c r="S27" s="35">
        <v>464</v>
      </c>
      <c r="T27" s="35">
        <v>543</v>
      </c>
      <c r="U27" s="35">
        <v>769</v>
      </c>
      <c r="V27" s="153"/>
      <c r="W27" s="37">
        <f>SUM(B27:V27)</f>
        <v>11614</v>
      </c>
      <c r="X27" s="2">
        <f>((W25*1000)/W27)/7</f>
        <v>58.459253074433718</v>
      </c>
    </row>
    <row r="28" spans="1:30" s="2" customFormat="1" ht="33" customHeight="1" x14ac:dyDescent="0.25">
      <c r="A28" s="91" t="s">
        <v>14</v>
      </c>
      <c r="B28" s="38">
        <f t="shared" ref="B28:V28" si="3">((B27*B26)*7/1000-B19)/4</f>
        <v>23.173436889648439</v>
      </c>
      <c r="C28" s="39">
        <f t="shared" si="3"/>
        <v>28.755693359375002</v>
      </c>
      <c r="D28" s="39">
        <f t="shared" si="3"/>
        <v>56.359878906250003</v>
      </c>
      <c r="E28" s="39">
        <f t="shared" si="3"/>
        <v>78.030893066406236</v>
      </c>
      <c r="F28" s="39">
        <f t="shared" si="3"/>
        <v>53.827557373046872</v>
      </c>
      <c r="G28" s="39">
        <f t="shared" si="3"/>
        <v>51.915880859375001</v>
      </c>
      <c r="H28" s="39">
        <f t="shared" si="3"/>
        <v>71.908161132812495</v>
      </c>
      <c r="I28" s="39">
        <f t="shared" si="3"/>
        <v>54.354134521484369</v>
      </c>
      <c r="J28" s="40">
        <f t="shared" si="3"/>
        <v>-9.7962499999999988</v>
      </c>
      <c r="K28" s="38">
        <f t="shared" si="3"/>
        <v>20.172905517578126</v>
      </c>
      <c r="L28" s="39">
        <f t="shared" si="3"/>
        <v>44.719207885742186</v>
      </c>
      <c r="M28" s="40">
        <f t="shared" ref="M28" si="4">((M27*M26)*7/1000-M19)/4</f>
        <v>68.932183959960938</v>
      </c>
      <c r="N28" s="80">
        <f t="shared" si="3"/>
        <v>29.208554687499998</v>
      </c>
      <c r="O28" s="80">
        <f t="shared" si="3"/>
        <v>50.932031250000001</v>
      </c>
      <c r="P28" s="80">
        <f t="shared" si="3"/>
        <v>57.535667968749991</v>
      </c>
      <c r="Q28" s="80">
        <f t="shared" si="3"/>
        <v>68.871605468750005</v>
      </c>
      <c r="R28" s="80">
        <f t="shared" si="3"/>
        <v>67.911244140625001</v>
      </c>
      <c r="S28" s="80">
        <f t="shared" si="3"/>
        <v>38.114437499999994</v>
      </c>
      <c r="T28" s="80">
        <f t="shared" si="3"/>
        <v>43.869316406250007</v>
      </c>
      <c r="U28" s="80">
        <f t="shared" si="3"/>
        <v>61.464183593750001</v>
      </c>
      <c r="V28" s="154">
        <f t="shared" si="3"/>
        <v>0</v>
      </c>
      <c r="W28" s="41"/>
    </row>
    <row r="29" spans="1:30" ht="33.75" customHeight="1" x14ac:dyDescent="0.25">
      <c r="A29" s="92" t="s">
        <v>15</v>
      </c>
      <c r="B29" s="42">
        <f t="shared" ref="B29" si="5">((B27*B26)*7)/1000</f>
        <v>131.614</v>
      </c>
      <c r="C29" s="43">
        <f>((C27*C26)*7)/1000</f>
        <v>164.78700000000001</v>
      </c>
      <c r="D29" s="43">
        <f>((D27*D26)*7)/1000</f>
        <v>275.05799999999999</v>
      </c>
      <c r="E29" s="43">
        <f t="shared" ref="E29:V29" si="6">((E27*E26)*7)/1000</f>
        <v>360.54899999999998</v>
      </c>
      <c r="F29" s="43">
        <f t="shared" si="6"/>
        <v>262.54199999999997</v>
      </c>
      <c r="G29" s="43">
        <f t="shared" si="6"/>
        <v>241.255</v>
      </c>
      <c r="H29" s="43">
        <f t="shared" si="6"/>
        <v>321.59399999999999</v>
      </c>
      <c r="I29" s="43">
        <f t="shared" si="6"/>
        <v>261.85599999999999</v>
      </c>
      <c r="J29" s="83">
        <f t="shared" si="6"/>
        <v>0</v>
      </c>
      <c r="K29" s="42">
        <f t="shared" si="6"/>
        <v>120.414</v>
      </c>
      <c r="L29" s="43">
        <f t="shared" si="6"/>
        <v>226.73699999999999</v>
      </c>
      <c r="M29" s="83">
        <f t="shared" si="6"/>
        <v>315.29050000000001</v>
      </c>
      <c r="N29" s="81">
        <f t="shared" si="6"/>
        <v>144.32599999999999</v>
      </c>
      <c r="O29" s="43">
        <f t="shared" si="6"/>
        <v>251.58</v>
      </c>
      <c r="P29" s="43">
        <f t="shared" si="6"/>
        <v>284.33999999999997</v>
      </c>
      <c r="Q29" s="44">
        <f t="shared" si="6"/>
        <v>341.11349999999999</v>
      </c>
      <c r="R29" s="44">
        <f t="shared" si="6"/>
        <v>336.1995</v>
      </c>
      <c r="S29" s="44">
        <f t="shared" si="6"/>
        <v>188.38399999999999</v>
      </c>
      <c r="T29" s="44">
        <f t="shared" si="6"/>
        <v>216.65700000000001</v>
      </c>
      <c r="U29" s="44">
        <f t="shared" si="6"/>
        <v>304.1395</v>
      </c>
      <c r="V29" s="155">
        <f t="shared" si="6"/>
        <v>0</v>
      </c>
      <c r="W29" s="46"/>
    </row>
    <row r="30" spans="1:30" ht="33.75" customHeight="1" thickBot="1" x14ac:dyDescent="0.3">
      <c r="A30" s="93" t="s">
        <v>16</v>
      </c>
      <c r="B30" s="47">
        <f t="shared" ref="B30" si="7">+(B25/B27)/7*1000</f>
        <v>64.43049387043682</v>
      </c>
      <c r="C30" s="48">
        <f>+(C25/C27)/7*1000</f>
        <v>64.648845887039016</v>
      </c>
      <c r="D30" s="48">
        <f t="shared" ref="D30:F30" si="8">+(D25/D27)/7*1000</f>
        <v>57.490022388459892</v>
      </c>
      <c r="E30" s="48">
        <f t="shared" si="8"/>
        <v>54.659700169264454</v>
      </c>
      <c r="F30" s="48">
        <f t="shared" si="8"/>
        <v>57.06291153013732</v>
      </c>
      <c r="G30" s="48">
        <f>+(G25/G27)/7*1000</f>
        <v>54.61158701697893</v>
      </c>
      <c r="H30" s="48">
        <f t="shared" ref="H30" si="9">+(H25/H27)/7*1000</f>
        <v>52.81130015397909</v>
      </c>
      <c r="I30" s="48">
        <f>+(I25/I27)/7*1000</f>
        <v>56.210321196335009</v>
      </c>
      <c r="J30" s="49" t="e">
        <f>+(J25/J27)/7*1000</f>
        <v>#DIV/0!</v>
      </c>
      <c r="K30" s="47">
        <f t="shared" ref="K30" si="10">+(K25/K27)/7*1000</f>
        <v>77.750270236710037</v>
      </c>
      <c r="L30" s="48">
        <f>+(L25/L27)/7*1000</f>
        <v>62.029046667388357</v>
      </c>
      <c r="M30" s="49">
        <f t="shared" ref="M30" si="11">+(M25/M27)/7*1000</f>
        <v>51.50043840726876</v>
      </c>
      <c r="N30" s="82">
        <f t="shared" ref="N30:V30" si="12">+(N25/N27)/7*1000</f>
        <v>61.669015479712598</v>
      </c>
      <c r="O30" s="48">
        <f t="shared" si="12"/>
        <v>54.451690317195329</v>
      </c>
      <c r="P30" s="48">
        <f t="shared" si="12"/>
        <v>60.364774016142647</v>
      </c>
      <c r="Q30" s="48">
        <f t="shared" si="12"/>
        <v>56.195759473661255</v>
      </c>
      <c r="R30" s="48">
        <f t="shared" si="12"/>
        <v>56.129634891030108</v>
      </c>
      <c r="S30" s="48">
        <f t="shared" si="12"/>
        <v>66.981257697044327</v>
      </c>
      <c r="T30" s="48">
        <f t="shared" si="12"/>
        <v>66.908278660220986</v>
      </c>
      <c r="U30" s="48">
        <f t="shared" si="12"/>
        <v>53.838218988017829</v>
      </c>
      <c r="V30" s="156" t="e">
        <f t="shared" si="12"/>
        <v>#DIV/0!</v>
      </c>
      <c r="W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3"/>
      <c r="T36" s="55"/>
      <c r="U36" s="55"/>
      <c r="V36" s="56"/>
      <c r="W36" s="3"/>
      <c r="X36" s="55"/>
      <c r="Y36" s="55"/>
      <c r="Z36" s="55"/>
      <c r="AA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9" t="s">
        <v>10</v>
      </c>
      <c r="T37" s="58"/>
      <c r="U37" s="58"/>
      <c r="V37" s="3"/>
      <c r="W37" s="56"/>
      <c r="X37" s="3"/>
      <c r="Y37" s="55"/>
      <c r="Z37" s="55"/>
      <c r="AA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96"/>
      <c r="T38" s="58"/>
      <c r="U38" s="58"/>
      <c r="V38" s="59"/>
      <c r="W38" s="59"/>
      <c r="X38" s="2"/>
      <c r="Y38" s="2"/>
      <c r="Z38" s="2"/>
      <c r="AA38" s="2"/>
    </row>
    <row r="39" spans="1:30" ht="33.75" customHeight="1" x14ac:dyDescent="0.25">
      <c r="A39" s="87" t="s">
        <v>35</v>
      </c>
      <c r="B39" s="23"/>
      <c r="C39" s="75"/>
      <c r="D39" s="75"/>
      <c r="E39" s="75"/>
      <c r="F39" s="75"/>
      <c r="G39" s="75"/>
      <c r="H39" s="75"/>
      <c r="I39" s="75"/>
      <c r="J39" s="97">
        <f t="shared" ref="J39:J46" si="13">SUM(B39:I39)</f>
        <v>0</v>
      </c>
      <c r="K39" s="138"/>
      <c r="L39" s="137"/>
      <c r="M39" s="87" t="s">
        <v>35</v>
      </c>
      <c r="N39" s="75"/>
      <c r="O39" s="75"/>
      <c r="P39" s="75"/>
      <c r="Q39" s="75"/>
      <c r="R39" s="75"/>
      <c r="S39" s="97">
        <f t="shared" ref="S39:S46" si="14">SUM(N39:R39)</f>
        <v>0</v>
      </c>
      <c r="T39" s="2"/>
      <c r="U39" s="60"/>
      <c r="V39" s="59"/>
      <c r="W39" s="59"/>
      <c r="X39" s="2"/>
      <c r="Y39" s="2"/>
      <c r="Z39" s="2"/>
      <c r="AA39" s="2"/>
    </row>
    <row r="40" spans="1:30" ht="33.75" customHeight="1" x14ac:dyDescent="0.25">
      <c r="A40" s="88" t="s">
        <v>36</v>
      </c>
      <c r="B40" s="23">
        <v>23.1670625</v>
      </c>
      <c r="C40" s="75">
        <v>24.311656249999999</v>
      </c>
      <c r="D40" s="75">
        <v>62.262157226562508</v>
      </c>
      <c r="E40" s="75">
        <v>58.003033691406252</v>
      </c>
      <c r="F40" s="75">
        <v>39.209612304687496</v>
      </c>
      <c r="G40" s="75">
        <v>41.539775390625003</v>
      </c>
      <c r="H40" s="75">
        <v>30.299118164062499</v>
      </c>
      <c r="I40" s="75">
        <v>26.911769531250002</v>
      </c>
      <c r="J40" s="97">
        <f t="shared" si="13"/>
        <v>305.70418505859374</v>
      </c>
      <c r="K40" s="133"/>
      <c r="L40" s="137"/>
      <c r="M40" s="88" t="s">
        <v>36</v>
      </c>
      <c r="N40" s="75">
        <v>16.037374999999997</v>
      </c>
      <c r="O40" s="75">
        <v>19.428062500000003</v>
      </c>
      <c r="P40" s="75">
        <v>15.188281249999999</v>
      </c>
      <c r="Q40" s="75"/>
      <c r="R40" s="75"/>
      <c r="S40" s="97">
        <f t="shared" si="14"/>
        <v>50.653718749999996</v>
      </c>
      <c r="T40" s="2"/>
      <c r="U40" s="60"/>
      <c r="V40" s="59"/>
      <c r="W40" s="59"/>
      <c r="X40" s="2"/>
      <c r="Y40" s="2"/>
      <c r="Z40" s="2"/>
      <c r="AA40" s="2"/>
    </row>
    <row r="41" spans="1:30" ht="33.75" customHeight="1" x14ac:dyDescent="0.25">
      <c r="A41" s="87" t="s">
        <v>37</v>
      </c>
      <c r="B41" s="23">
        <v>24.124484375000002</v>
      </c>
      <c r="C41" s="75">
        <v>25.430835937499999</v>
      </c>
      <c r="D41" s="75">
        <v>65.137460693359372</v>
      </c>
      <c r="E41" s="75">
        <v>59.983616577148439</v>
      </c>
      <c r="F41" s="75">
        <v>40.975596923828121</v>
      </c>
      <c r="G41" s="75">
        <v>43.523806152343745</v>
      </c>
      <c r="H41" s="75">
        <v>31.602470458984378</v>
      </c>
      <c r="I41" s="75">
        <v>28.072557617187499</v>
      </c>
      <c r="J41" s="97">
        <f t="shared" si="13"/>
        <v>318.85082873535157</v>
      </c>
      <c r="K41" s="133"/>
      <c r="L41" s="137"/>
      <c r="M41" s="87" t="s">
        <v>37</v>
      </c>
      <c r="N41" s="75">
        <v>16.192656250000002</v>
      </c>
      <c r="O41" s="75">
        <v>20.265984375000002</v>
      </c>
      <c r="P41" s="75">
        <v>15.8869296875</v>
      </c>
      <c r="Q41" s="75"/>
      <c r="R41" s="75"/>
      <c r="S41" s="97">
        <f t="shared" si="14"/>
        <v>52.345570312500001</v>
      </c>
      <c r="T41" s="2"/>
      <c r="U41" s="60"/>
      <c r="V41" s="59"/>
      <c r="W41" s="59"/>
      <c r="X41" s="2"/>
      <c r="Y41" s="2"/>
      <c r="Z41" s="2"/>
      <c r="AA41" s="2"/>
    </row>
    <row r="42" spans="1:30" ht="33.75" customHeight="1" x14ac:dyDescent="0.25">
      <c r="A42" s="87" t="s">
        <v>38</v>
      </c>
      <c r="B42" s="23"/>
      <c r="C42" s="75"/>
      <c r="D42" s="75"/>
      <c r="E42" s="75"/>
      <c r="F42" s="75"/>
      <c r="G42" s="75"/>
      <c r="H42" s="75"/>
      <c r="I42" s="75"/>
      <c r="J42" s="97">
        <f t="shared" si="13"/>
        <v>0</v>
      </c>
      <c r="K42" s="133"/>
      <c r="L42" s="137"/>
      <c r="M42" s="87" t="s">
        <v>38</v>
      </c>
      <c r="N42" s="75"/>
      <c r="O42" s="75"/>
      <c r="P42" s="75"/>
      <c r="Q42" s="75"/>
      <c r="R42" s="75"/>
      <c r="S42" s="97">
        <f t="shared" si="14"/>
        <v>0</v>
      </c>
      <c r="T42" s="2"/>
      <c r="U42" s="60"/>
      <c r="V42" s="59"/>
      <c r="W42" s="59"/>
      <c r="X42" s="2"/>
      <c r="Y42" s="2"/>
      <c r="Z42" s="2"/>
      <c r="AA42" s="2"/>
    </row>
    <row r="43" spans="1:30" ht="33.75" customHeight="1" x14ac:dyDescent="0.25">
      <c r="A43" s="88" t="s">
        <v>33</v>
      </c>
      <c r="B43" s="23">
        <v>28.2</v>
      </c>
      <c r="C43" s="75">
        <v>27.8</v>
      </c>
      <c r="D43" s="75">
        <v>56.4</v>
      </c>
      <c r="E43" s="75">
        <v>49.8</v>
      </c>
      <c r="F43" s="75">
        <v>45.8</v>
      </c>
      <c r="G43" s="75">
        <v>57.3</v>
      </c>
      <c r="H43" s="75">
        <v>53.6</v>
      </c>
      <c r="I43" s="75"/>
      <c r="J43" s="97">
        <f t="shared" si="13"/>
        <v>318.90000000000003</v>
      </c>
      <c r="K43" s="133"/>
      <c r="L43" s="137"/>
      <c r="M43" s="88" t="s">
        <v>33</v>
      </c>
      <c r="N43" s="75">
        <v>12.7</v>
      </c>
      <c r="O43" s="75">
        <v>14.2</v>
      </c>
      <c r="P43" s="75">
        <v>16.5</v>
      </c>
      <c r="Q43" s="75">
        <v>8.9</v>
      </c>
      <c r="R43" s="75"/>
      <c r="S43" s="97">
        <f t="shared" si="14"/>
        <v>52.3</v>
      </c>
      <c r="T43" s="2"/>
      <c r="U43" s="60"/>
      <c r="V43" s="59"/>
      <c r="W43" s="59"/>
      <c r="X43" s="2"/>
      <c r="Y43" s="2"/>
      <c r="Z43" s="2"/>
      <c r="AA43" s="2"/>
    </row>
    <row r="44" spans="1:30" ht="33.75" customHeight="1" x14ac:dyDescent="0.25">
      <c r="A44" s="87" t="s">
        <v>46</v>
      </c>
      <c r="B44" s="23">
        <v>28.2</v>
      </c>
      <c r="C44" s="75">
        <v>27.8</v>
      </c>
      <c r="D44" s="75">
        <v>56.4</v>
      </c>
      <c r="E44" s="75">
        <v>49.8</v>
      </c>
      <c r="F44" s="75">
        <v>45.8</v>
      </c>
      <c r="G44" s="75">
        <v>57.3</v>
      </c>
      <c r="H44" s="75">
        <v>53.6</v>
      </c>
      <c r="I44" s="75"/>
      <c r="J44" s="97">
        <f t="shared" si="13"/>
        <v>318.90000000000003</v>
      </c>
      <c r="K44" s="133"/>
      <c r="L44" s="137"/>
      <c r="M44" s="87" t="s">
        <v>46</v>
      </c>
      <c r="N44" s="75">
        <v>12.7</v>
      </c>
      <c r="O44" s="75">
        <v>14.2</v>
      </c>
      <c r="P44" s="75">
        <v>16.5</v>
      </c>
      <c r="Q44" s="75">
        <v>8.9</v>
      </c>
      <c r="R44" s="75"/>
      <c r="S44" s="97">
        <f t="shared" si="14"/>
        <v>52.3</v>
      </c>
      <c r="T44" s="2"/>
      <c r="U44" s="60"/>
      <c r="V44" s="59"/>
      <c r="W44" s="59"/>
      <c r="X44" s="2"/>
      <c r="Y44" s="2"/>
      <c r="Z44" s="2"/>
      <c r="AA44" s="2"/>
    </row>
    <row r="45" spans="1:30" ht="33.75" customHeight="1" x14ac:dyDescent="0.25">
      <c r="A45" s="87" t="s">
        <v>34</v>
      </c>
      <c r="B45" s="23">
        <v>28.2</v>
      </c>
      <c r="C45" s="75">
        <v>27.8</v>
      </c>
      <c r="D45" s="75">
        <v>56.4</v>
      </c>
      <c r="E45" s="75">
        <v>49.8</v>
      </c>
      <c r="F45" s="75">
        <v>45.8</v>
      </c>
      <c r="G45" s="75">
        <v>57.3</v>
      </c>
      <c r="H45" s="75">
        <v>53.6</v>
      </c>
      <c r="I45" s="75"/>
      <c r="J45" s="97">
        <f t="shared" si="13"/>
        <v>318.90000000000003</v>
      </c>
      <c r="K45" s="133"/>
      <c r="L45" s="137"/>
      <c r="M45" s="87" t="s">
        <v>34</v>
      </c>
      <c r="N45" s="75">
        <v>12.7</v>
      </c>
      <c r="O45" s="75">
        <v>14.2</v>
      </c>
      <c r="P45" s="75">
        <v>16.5</v>
      </c>
      <c r="Q45" s="75">
        <v>8.9</v>
      </c>
      <c r="R45" s="75"/>
      <c r="S45" s="97">
        <f t="shared" si="14"/>
        <v>52.3</v>
      </c>
      <c r="T45" s="2"/>
      <c r="U45" s="60"/>
      <c r="V45" s="59"/>
      <c r="W45" s="59"/>
      <c r="X45" s="59"/>
      <c r="Y45" s="59"/>
      <c r="Z45" s="2"/>
      <c r="AA45" s="2"/>
      <c r="AB45" s="2"/>
      <c r="AC45" s="2"/>
    </row>
    <row r="46" spans="1:30" ht="33.75" customHeight="1" x14ac:dyDescent="0.25">
      <c r="A46" s="88" t="s">
        <v>10</v>
      </c>
      <c r="B46" s="27">
        <f t="shared" ref="B46:I46" si="15">SUM(B39:B45)</f>
        <v>131.89154687499999</v>
      </c>
      <c r="C46" s="77">
        <f t="shared" si="15"/>
        <v>133.14249218750001</v>
      </c>
      <c r="D46" s="28">
        <f t="shared" si="15"/>
        <v>296.59961791992185</v>
      </c>
      <c r="E46" s="28">
        <f t="shared" si="15"/>
        <v>267.38665026855472</v>
      </c>
      <c r="F46" s="28">
        <f t="shared" si="15"/>
        <v>217.58520922851562</v>
      </c>
      <c r="G46" s="28">
        <f t="shared" si="15"/>
        <v>256.96358154296877</v>
      </c>
      <c r="H46" s="28">
        <f t="shared" si="15"/>
        <v>222.70158862304686</v>
      </c>
      <c r="I46" s="28">
        <f t="shared" si="15"/>
        <v>54.984327148437501</v>
      </c>
      <c r="J46" s="97">
        <f t="shared" si="13"/>
        <v>1581.2550137939452</v>
      </c>
      <c r="K46" s="60"/>
      <c r="M46" s="73" t="s">
        <v>10</v>
      </c>
      <c r="N46" s="77">
        <f>SUM(N39:N45)</f>
        <v>70.330031250000005</v>
      </c>
      <c r="O46" s="28">
        <f>SUM(O39:O45)</f>
        <v>82.294046875000006</v>
      </c>
      <c r="P46" s="28">
        <f>SUM(P39:P45)</f>
        <v>80.575210937500003</v>
      </c>
      <c r="Q46" s="28">
        <f>SUM(Q39:Q45)</f>
        <v>26.700000000000003</v>
      </c>
      <c r="R46" s="28">
        <f>SUM(R39:R45)</f>
        <v>0</v>
      </c>
      <c r="S46" s="97">
        <f t="shared" si="14"/>
        <v>259.89928906250003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89" t="s">
        <v>12</v>
      </c>
      <c r="B47" s="30">
        <v>65</v>
      </c>
      <c r="C47" s="78">
        <v>65</v>
      </c>
      <c r="D47" s="31">
        <v>63</v>
      </c>
      <c r="E47" s="31">
        <v>62.5</v>
      </c>
      <c r="F47" s="31">
        <v>62</v>
      </c>
      <c r="G47" s="31">
        <v>61</v>
      </c>
      <c r="H47" s="31">
        <v>61</v>
      </c>
      <c r="I47" s="31">
        <v>61</v>
      </c>
      <c r="J47" s="98">
        <f>+((J46/J48)/7)*1000</f>
        <v>62.453296488563737</v>
      </c>
      <c r="K47" s="60"/>
      <c r="M47" s="129" t="s">
        <v>12</v>
      </c>
      <c r="N47" s="78">
        <v>74</v>
      </c>
      <c r="O47" s="31">
        <v>74</v>
      </c>
      <c r="P47" s="31">
        <v>74</v>
      </c>
      <c r="Q47" s="31"/>
      <c r="R47" s="31"/>
      <c r="S47" s="98">
        <f>+((S46/S48)/7)*1000</f>
        <v>74.108722287567716</v>
      </c>
      <c r="T47" s="61"/>
      <c r="U47" s="61"/>
    </row>
    <row r="48" spans="1:30" ht="33.75" customHeight="1" x14ac:dyDescent="0.25">
      <c r="A48" s="90" t="s">
        <v>13</v>
      </c>
      <c r="B48" s="34">
        <v>319</v>
      </c>
      <c r="C48" s="79">
        <v>315</v>
      </c>
      <c r="D48" s="35">
        <v>639</v>
      </c>
      <c r="E48" s="35">
        <v>564</v>
      </c>
      <c r="F48" s="35">
        <v>520</v>
      </c>
      <c r="G48" s="35">
        <v>651</v>
      </c>
      <c r="H48" s="35">
        <v>609</v>
      </c>
      <c r="I48" s="35"/>
      <c r="J48" s="99">
        <f>SUM(B48:I48)</f>
        <v>3617</v>
      </c>
      <c r="K48" s="60"/>
      <c r="L48" s="62"/>
      <c r="M48" s="90" t="s">
        <v>13</v>
      </c>
      <c r="N48" s="102">
        <v>121</v>
      </c>
      <c r="O48" s="102">
        <v>136</v>
      </c>
      <c r="P48" s="102">
        <v>158</v>
      </c>
      <c r="Q48" s="102">
        <v>86</v>
      </c>
      <c r="R48" s="102"/>
      <c r="S48" s="106">
        <f>SUM(N48:R48)</f>
        <v>501</v>
      </c>
      <c r="T48" s="63"/>
      <c r="U48" s="63"/>
    </row>
    <row r="49" spans="1:31" ht="33.75" customHeight="1" x14ac:dyDescent="0.25">
      <c r="A49" s="91" t="s">
        <v>14</v>
      </c>
      <c r="B49" s="38">
        <f>((B48*B47)*7/1000-B40)/4</f>
        <v>30.494484375000003</v>
      </c>
      <c r="C49" s="80">
        <f t="shared" ref="C49:I49" si="16">((C48*C47)*7/1000-C40)/4</f>
        <v>29.753335937499997</v>
      </c>
      <c r="D49" s="80">
        <f t="shared" si="16"/>
        <v>54.884210693359364</v>
      </c>
      <c r="E49" s="80">
        <f t="shared" si="16"/>
        <v>47.186741577148439</v>
      </c>
      <c r="F49" s="80">
        <f t="shared" si="16"/>
        <v>46.617596923828131</v>
      </c>
      <c r="G49" s="80">
        <f t="shared" si="16"/>
        <v>59.109306152343741</v>
      </c>
      <c r="H49" s="80">
        <f t="shared" si="16"/>
        <v>57.435970458984379</v>
      </c>
      <c r="I49" s="80">
        <f t="shared" si="16"/>
        <v>-6.7279423828125005</v>
      </c>
      <c r="J49" s="100">
        <f>((J46*1000)/J48)/7</f>
        <v>62.45329648856373</v>
      </c>
      <c r="K49" s="60"/>
      <c r="M49" s="91" t="s">
        <v>14</v>
      </c>
      <c r="N49" s="80">
        <f t="shared" ref="N49:R49" si="17">((N48*N47)*7/1000-N40)/4</f>
        <v>11.66015625</v>
      </c>
      <c r="O49" s="39">
        <f t="shared" si="17"/>
        <v>12.754984374999998</v>
      </c>
      <c r="P49" s="39">
        <f t="shared" si="17"/>
        <v>16.663929687499998</v>
      </c>
      <c r="Q49" s="39">
        <f t="shared" si="17"/>
        <v>0</v>
      </c>
      <c r="R49" s="39">
        <f t="shared" si="17"/>
        <v>0</v>
      </c>
      <c r="S49" s="107">
        <f>((S46*1000)/S48)/7</f>
        <v>74.10872228756773</v>
      </c>
      <c r="T49" s="63"/>
      <c r="U49" s="63"/>
    </row>
    <row r="50" spans="1:31" ht="33.75" customHeight="1" x14ac:dyDescent="0.25">
      <c r="A50" s="92" t="s">
        <v>15</v>
      </c>
      <c r="B50" s="42">
        <f t="shared" ref="B50:I50" si="18">((B48*B47)*7)/1000</f>
        <v>145.14500000000001</v>
      </c>
      <c r="C50" s="81">
        <f t="shared" si="18"/>
        <v>143.32499999999999</v>
      </c>
      <c r="D50" s="43">
        <f t="shared" si="18"/>
        <v>281.79899999999998</v>
      </c>
      <c r="E50" s="43">
        <f t="shared" si="18"/>
        <v>246.75</v>
      </c>
      <c r="F50" s="43">
        <f t="shared" si="18"/>
        <v>225.68</v>
      </c>
      <c r="G50" s="43">
        <f t="shared" si="18"/>
        <v>277.97699999999998</v>
      </c>
      <c r="H50" s="43">
        <f t="shared" si="18"/>
        <v>260.04300000000001</v>
      </c>
      <c r="I50" s="43">
        <f t="shared" si="18"/>
        <v>0</v>
      </c>
      <c r="J50" s="83"/>
      <c r="K50" s="60"/>
      <c r="M50" s="92" t="s">
        <v>15</v>
      </c>
      <c r="N50" s="81">
        <f>((N48*N47)*7)/1000</f>
        <v>62.677999999999997</v>
      </c>
      <c r="O50" s="43">
        <f>((O48*O47)*7)/1000</f>
        <v>70.447999999999993</v>
      </c>
      <c r="P50" s="43">
        <f>((P48*P47)*7)/1000</f>
        <v>81.843999999999994</v>
      </c>
      <c r="Q50" s="43">
        <f>((Q48*Q47)*7)/1000</f>
        <v>0</v>
      </c>
      <c r="R50" s="43">
        <f>((R48*R47)*7)/1000</f>
        <v>0</v>
      </c>
      <c r="S50" s="108"/>
    </row>
    <row r="51" spans="1:31" ht="33.75" customHeight="1" thickBot="1" x14ac:dyDescent="0.3">
      <c r="A51" s="93" t="s">
        <v>16</v>
      </c>
      <c r="B51" s="47">
        <f t="shared" ref="B51:I51" si="19">+(B46/B48)/7*1000</f>
        <v>59.064732142857139</v>
      </c>
      <c r="C51" s="82">
        <f t="shared" si="19"/>
        <v>60.38208262471656</v>
      </c>
      <c r="D51" s="48">
        <f t="shared" si="19"/>
        <v>66.30887948131496</v>
      </c>
      <c r="E51" s="48">
        <f t="shared" si="19"/>
        <v>67.727115062957111</v>
      </c>
      <c r="F51" s="48">
        <f t="shared" si="19"/>
        <v>59.776156381460332</v>
      </c>
      <c r="G51" s="48">
        <f t="shared" si="19"/>
        <v>56.388760487814082</v>
      </c>
      <c r="H51" s="48">
        <f t="shared" si="19"/>
        <v>52.240579081174488</v>
      </c>
      <c r="I51" s="48" t="e">
        <f t="shared" si="19"/>
        <v>#DIV/0!</v>
      </c>
      <c r="J51" s="101"/>
      <c r="K51" s="60"/>
      <c r="L51" s="51"/>
      <c r="M51" s="93" t="s">
        <v>16</v>
      </c>
      <c r="N51" s="82">
        <f>+(N46/N48)/7*1000</f>
        <v>83.034275383707211</v>
      </c>
      <c r="O51" s="48">
        <f>+(O46/O48)/7*1000</f>
        <v>86.443326549369743</v>
      </c>
      <c r="P51" s="48">
        <f>+(P46/P48)/7*1000</f>
        <v>72.852812782549734</v>
      </c>
      <c r="Q51" s="48">
        <f>+(Q46/Q48)/7*1000</f>
        <v>44.352159468438551</v>
      </c>
      <c r="R51" s="48" t="e">
        <f>+(R46/R48)/7*1000</f>
        <v>#DIV/0!</v>
      </c>
      <c r="S51" s="49"/>
      <c r="T51" s="52"/>
      <c r="U51" s="52"/>
    </row>
    <row r="52" spans="1:31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31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31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31" ht="33.75" customHeight="1" thickBot="1" x14ac:dyDescent="0.3">
      <c r="A55" s="112" t="s">
        <v>21</v>
      </c>
      <c r="B55" s="641" t="s">
        <v>8</v>
      </c>
      <c r="C55" s="642"/>
      <c r="D55" s="642"/>
      <c r="E55" s="642"/>
      <c r="F55" s="642"/>
      <c r="G55" s="642"/>
      <c r="H55" s="643"/>
      <c r="I55" s="67"/>
      <c r="J55" s="67"/>
      <c r="K55" s="68"/>
      <c r="L55" s="68"/>
      <c r="U55" s="53"/>
      <c r="V55" s="53"/>
      <c r="W55" s="53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5" t="s">
        <v>20</v>
      </c>
      <c r="B56" s="200"/>
      <c r="C56" s="193"/>
      <c r="D56" s="193"/>
      <c r="E56" s="193"/>
      <c r="F56" s="193"/>
      <c r="G56" s="193"/>
      <c r="H56" s="199" t="s">
        <v>10</v>
      </c>
      <c r="J56" s="55"/>
      <c r="K56" s="55"/>
      <c r="L56" s="55"/>
      <c r="M56" s="55"/>
      <c r="N56" s="69"/>
      <c r="O56" s="69"/>
      <c r="P56" s="69"/>
      <c r="Q56" s="55"/>
      <c r="R56" s="55"/>
      <c r="S56" s="70"/>
      <c r="T56" s="70"/>
      <c r="U56" s="70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5" t="s">
        <v>11</v>
      </c>
      <c r="B57" s="94">
        <v>1</v>
      </c>
      <c r="C57" s="57">
        <v>2</v>
      </c>
      <c r="D57" s="57">
        <v>3</v>
      </c>
      <c r="E57" s="57">
        <v>4</v>
      </c>
      <c r="F57" s="57" t="s">
        <v>51</v>
      </c>
      <c r="G57" s="57"/>
      <c r="H57" s="96"/>
      <c r="I57" s="55"/>
      <c r="J57" s="55"/>
      <c r="K57" s="55"/>
      <c r="L57" s="55"/>
      <c r="M57" s="55"/>
      <c r="N57" s="69"/>
      <c r="O57" s="69"/>
      <c r="P57" s="69"/>
      <c r="Q57" s="55"/>
      <c r="R57" s="55"/>
      <c r="S57" s="70"/>
      <c r="T57" s="70"/>
      <c r="U57" s="70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7" t="s">
        <v>35</v>
      </c>
      <c r="B58" s="75"/>
      <c r="C58" s="75"/>
      <c r="D58" s="75"/>
      <c r="E58" s="75"/>
      <c r="F58" s="75"/>
      <c r="G58" s="75"/>
      <c r="H58" s="97">
        <f t="shared" ref="H58:H65" si="20">SUM(B58:G58)</f>
        <v>0</v>
      </c>
      <c r="I58" s="71"/>
      <c r="J58" s="2"/>
      <c r="K58" s="55"/>
      <c r="L58" s="55"/>
      <c r="M58" s="55"/>
      <c r="N58" s="69"/>
      <c r="O58" s="69"/>
      <c r="P58" s="69"/>
      <c r="Q58" s="55"/>
      <c r="R58" s="55"/>
      <c r="S58" s="70"/>
      <c r="T58" s="70"/>
      <c r="U58" s="70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8" t="s">
        <v>36</v>
      </c>
      <c r="B59" s="75">
        <v>21.754625000000001</v>
      </c>
      <c r="C59" s="75">
        <v>37.813500000000005</v>
      </c>
      <c r="D59" s="75">
        <v>46.353875000000002</v>
      </c>
      <c r="E59" s="75">
        <v>35.420874999999995</v>
      </c>
      <c r="F59" s="75">
        <v>29.645249999999997</v>
      </c>
      <c r="G59" s="75"/>
      <c r="H59" s="97">
        <f t="shared" si="20"/>
        <v>170.988125</v>
      </c>
      <c r="I59" s="71"/>
      <c r="J59" s="2"/>
      <c r="K59" s="55"/>
      <c r="L59" s="55"/>
      <c r="M59" s="55"/>
      <c r="N59" s="69"/>
      <c r="O59" s="69"/>
      <c r="P59" s="69"/>
      <c r="Q59" s="55"/>
      <c r="R59" s="55"/>
      <c r="S59" s="70"/>
      <c r="T59" s="70"/>
      <c r="U59" s="70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7" t="s">
        <v>37</v>
      </c>
      <c r="B60" s="75">
        <v>22.454593749999997</v>
      </c>
      <c r="C60" s="75">
        <v>39.056624999999997</v>
      </c>
      <c r="D60" s="75">
        <v>47.432031249999994</v>
      </c>
      <c r="E60" s="75">
        <v>36.420781250000005</v>
      </c>
      <c r="F60" s="75">
        <v>30.4534375</v>
      </c>
      <c r="G60" s="75"/>
      <c r="H60" s="97">
        <f t="shared" si="20"/>
        <v>175.81746874999999</v>
      </c>
      <c r="I60" s="71"/>
      <c r="J60" s="2"/>
      <c r="K60" s="55"/>
      <c r="L60" s="55"/>
      <c r="M60" s="55"/>
      <c r="N60" s="69"/>
      <c r="O60" s="69"/>
      <c r="P60" s="69"/>
      <c r="Q60" s="55"/>
      <c r="R60" s="55"/>
      <c r="S60" s="70"/>
      <c r="T60" s="70"/>
      <c r="U60" s="70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7" t="s">
        <v>38</v>
      </c>
      <c r="B61" s="75"/>
      <c r="C61" s="75"/>
      <c r="D61" s="75"/>
      <c r="E61" s="75"/>
      <c r="F61" s="75"/>
      <c r="G61" s="75"/>
      <c r="H61" s="97">
        <f t="shared" si="20"/>
        <v>0</v>
      </c>
      <c r="I61" s="71"/>
      <c r="J61" s="2"/>
      <c r="K61" s="55"/>
      <c r="L61" s="55"/>
      <c r="M61" s="55"/>
      <c r="N61" s="69"/>
      <c r="O61" s="69"/>
      <c r="P61" s="69"/>
      <c r="Q61" s="55"/>
      <c r="R61" s="55"/>
      <c r="S61" s="70"/>
      <c r="T61" s="70"/>
      <c r="U61" s="70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8" t="s">
        <v>33</v>
      </c>
      <c r="B62" s="75">
        <v>22.2</v>
      </c>
      <c r="C62" s="75">
        <v>46.7</v>
      </c>
      <c r="D62" s="75">
        <v>37.4</v>
      </c>
      <c r="E62" s="75">
        <v>38.4</v>
      </c>
      <c r="F62" s="75">
        <v>30.8</v>
      </c>
      <c r="G62" s="75"/>
      <c r="H62" s="97">
        <f t="shared" si="20"/>
        <v>175.50000000000003</v>
      </c>
      <c r="I62" s="71"/>
      <c r="J62" s="2"/>
      <c r="K62" s="55"/>
      <c r="L62" s="55"/>
      <c r="M62" s="55"/>
      <c r="N62" s="69"/>
      <c r="O62" s="69"/>
      <c r="P62" s="69"/>
      <c r="Q62" s="55"/>
      <c r="R62" s="55"/>
      <c r="S62" s="70"/>
      <c r="T62" s="70"/>
      <c r="U62" s="70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7" t="s">
        <v>46</v>
      </c>
      <c r="B63" s="75">
        <v>22.2</v>
      </c>
      <c r="C63" s="75">
        <v>46.7</v>
      </c>
      <c r="D63" s="75">
        <v>37.4</v>
      </c>
      <c r="E63" s="75">
        <v>38.4</v>
      </c>
      <c r="F63" s="75">
        <v>30.8</v>
      </c>
      <c r="G63" s="75"/>
      <c r="H63" s="97">
        <f t="shared" si="20"/>
        <v>175.50000000000003</v>
      </c>
      <c r="I63" s="71"/>
      <c r="J63" s="2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3"/>
      <c r="W63" s="3"/>
      <c r="Z63" s="2"/>
      <c r="AA63" s="2"/>
      <c r="AB63" s="2"/>
      <c r="AC63" s="2"/>
    </row>
    <row r="64" spans="1:31" ht="33.75" customHeight="1" x14ac:dyDescent="0.25">
      <c r="A64" s="87" t="s">
        <v>34</v>
      </c>
      <c r="B64" s="75">
        <v>22.2</v>
      </c>
      <c r="C64" s="75">
        <v>46.7</v>
      </c>
      <c r="D64" s="75">
        <v>37.4</v>
      </c>
      <c r="E64" s="75">
        <v>38.4</v>
      </c>
      <c r="F64" s="75">
        <v>30.8</v>
      </c>
      <c r="G64" s="75"/>
      <c r="H64" s="97">
        <f t="shared" si="20"/>
        <v>175.50000000000003</v>
      </c>
      <c r="I64" s="71"/>
      <c r="J64" s="2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3"/>
      <c r="W64" s="3"/>
      <c r="Z64" s="2"/>
      <c r="AA64" s="2"/>
      <c r="AB64" s="2"/>
      <c r="AC64" s="2"/>
    </row>
    <row r="65" spans="1:29" ht="33.75" customHeight="1" x14ac:dyDescent="0.25">
      <c r="A65" s="113" t="s">
        <v>10</v>
      </c>
      <c r="B65" s="77">
        <f>SUM(B58:B64)</f>
        <v>110.80921875</v>
      </c>
      <c r="C65" s="28">
        <f>SUM(C58:C64)</f>
        <v>216.970125</v>
      </c>
      <c r="D65" s="28">
        <f>SUM(D58:D64)</f>
        <v>205.98590625</v>
      </c>
      <c r="E65" s="28">
        <f>SUM(E58:E64)</f>
        <v>187.04165625000002</v>
      </c>
      <c r="F65" s="28">
        <f t="shared" ref="F65:G65" si="21">SUM(F58:F64)</f>
        <v>152.49868749999999</v>
      </c>
      <c r="G65" s="28">
        <f t="shared" si="21"/>
        <v>0</v>
      </c>
      <c r="H65" s="97">
        <f t="shared" si="20"/>
        <v>873.30559375000007</v>
      </c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9" t="s">
        <v>12</v>
      </c>
      <c r="B66" s="78">
        <v>77</v>
      </c>
      <c r="C66" s="31">
        <v>77</v>
      </c>
      <c r="D66" s="31">
        <v>77</v>
      </c>
      <c r="E66" s="31">
        <v>77</v>
      </c>
      <c r="F66" s="31">
        <v>77</v>
      </c>
      <c r="G66" s="31"/>
      <c r="H66" s="98">
        <f>+((H65/H67)/7)*1000</f>
        <v>77.058642349774999</v>
      </c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0" t="s">
        <v>13</v>
      </c>
      <c r="B67" s="102">
        <v>205</v>
      </c>
      <c r="C67" s="102">
        <v>431</v>
      </c>
      <c r="D67" s="102">
        <v>345</v>
      </c>
      <c r="E67" s="102">
        <v>354</v>
      </c>
      <c r="F67" s="102">
        <v>284</v>
      </c>
      <c r="G67" s="102"/>
      <c r="H67" s="106">
        <f>SUM(B67:G67)</f>
        <v>1619</v>
      </c>
      <c r="J67" s="72"/>
      <c r="N67" s="3"/>
      <c r="O67" s="3"/>
      <c r="P67" s="3"/>
      <c r="Q67" s="3"/>
      <c r="R67" s="3"/>
    </row>
    <row r="68" spans="1:29" ht="33.75" customHeight="1" x14ac:dyDescent="0.25">
      <c r="A68" s="91" t="s">
        <v>14</v>
      </c>
      <c r="B68" s="80">
        <f t="shared" ref="B68:G68" si="22">((B67*B66)*7/1000-B59)/4</f>
        <v>22.18509375</v>
      </c>
      <c r="C68" s="80">
        <f t="shared" si="22"/>
        <v>48.623874999999998</v>
      </c>
      <c r="D68" s="80">
        <f t="shared" si="22"/>
        <v>34.900281250000006</v>
      </c>
      <c r="E68" s="80">
        <f t="shared" si="22"/>
        <v>38.846281250000004</v>
      </c>
      <c r="F68" s="80">
        <f t="shared" si="22"/>
        <v>30.857687499999997</v>
      </c>
      <c r="G68" s="80">
        <f t="shared" si="22"/>
        <v>0</v>
      </c>
      <c r="H68" s="110">
        <f>((H65*1000)/H67)/7</f>
        <v>77.058642349775013</v>
      </c>
      <c r="N68" s="3"/>
      <c r="O68" s="3"/>
      <c r="P68" s="3"/>
      <c r="Q68" s="3"/>
      <c r="R68" s="3"/>
    </row>
    <row r="69" spans="1:29" ht="33.75" customHeight="1" x14ac:dyDescent="0.25">
      <c r="A69" s="92" t="s">
        <v>15</v>
      </c>
      <c r="B69" s="81">
        <f t="shared" ref="B69:G69" si="23">((B67*B66)*7)/1000</f>
        <v>110.495</v>
      </c>
      <c r="C69" s="43">
        <f t="shared" si="23"/>
        <v>232.309</v>
      </c>
      <c r="D69" s="43">
        <f t="shared" si="23"/>
        <v>185.95500000000001</v>
      </c>
      <c r="E69" s="43">
        <f t="shared" si="23"/>
        <v>190.80600000000001</v>
      </c>
      <c r="F69" s="43">
        <f t="shared" si="23"/>
        <v>153.07599999999999</v>
      </c>
      <c r="G69" s="43">
        <f t="shared" si="23"/>
        <v>0</v>
      </c>
      <c r="H69" s="83"/>
      <c r="I69" s="51"/>
      <c r="R69" s="3"/>
    </row>
    <row r="70" spans="1:29" ht="33.75" customHeight="1" thickBot="1" x14ac:dyDescent="0.3">
      <c r="A70" s="93" t="s">
        <v>16</v>
      </c>
      <c r="B70" s="82">
        <f t="shared" ref="B70:G70" si="24">+(B65/B67)/7*1000</f>
        <v>77.218967770034851</v>
      </c>
      <c r="C70" s="48">
        <f t="shared" si="24"/>
        <v>71.915851839575737</v>
      </c>
      <c r="D70" s="48">
        <f t="shared" si="24"/>
        <v>85.294371118012421</v>
      </c>
      <c r="E70" s="48">
        <f t="shared" si="24"/>
        <v>75.480894370460049</v>
      </c>
      <c r="F70" s="48">
        <f t="shared" si="24"/>
        <v>76.709601358148888</v>
      </c>
      <c r="G70" s="48" t="e">
        <f t="shared" si="24"/>
        <v>#DIV/0!</v>
      </c>
      <c r="H70" s="111"/>
      <c r="R70" s="3"/>
    </row>
    <row r="71" spans="1:29" ht="33.75" customHeight="1" x14ac:dyDescent="0.25"/>
    <row r="72" spans="1:29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29" ht="33.75" customHeight="1" x14ac:dyDescent="0.25"/>
    <row r="74" spans="1:29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29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29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29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29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29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N36:S36"/>
    <mergeCell ref="R9:S9"/>
    <mergeCell ref="K11:L11"/>
    <mergeCell ref="N15:V15"/>
    <mergeCell ref="K15:M15"/>
    <mergeCell ref="B15:J15"/>
    <mergeCell ref="B55:H55"/>
    <mergeCell ref="B36:J36"/>
    <mergeCell ref="J54:K54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" zoomScale="30" zoomScaleNormal="30" workbookViewId="0">
      <selection activeCell="U19" sqref="U1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35.42578125" style="19" bestFit="1" customWidth="1"/>
    <col min="9" max="9" width="28.28515625" style="19" bestFit="1" customWidth="1"/>
    <col min="10" max="13" width="33.42578125" style="19" bestFit="1" customWidth="1"/>
    <col min="14" max="14" width="21.28515625" style="19" customWidth="1"/>
    <col min="15" max="15" width="21.28515625" style="19" bestFit="1" customWidth="1"/>
    <col min="16" max="16" width="22.57031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201"/>
      <c r="E3" s="201"/>
      <c r="F3" s="201"/>
      <c r="G3" s="201"/>
      <c r="H3" s="201"/>
      <c r="I3" s="201"/>
      <c r="J3" s="201"/>
      <c r="K3" s="201"/>
      <c r="L3" s="201"/>
      <c r="M3" s="201"/>
      <c r="N3" s="201"/>
      <c r="O3" s="201"/>
      <c r="P3" s="201"/>
      <c r="Q3" s="201"/>
      <c r="R3" s="201"/>
      <c r="S3" s="201"/>
      <c r="T3" s="201"/>
      <c r="U3" s="201"/>
      <c r="V3" s="201"/>
      <c r="W3" s="201"/>
      <c r="X3" s="201"/>
      <c r="Y3" s="2"/>
      <c r="Z3" s="2"/>
      <c r="AA3" s="2"/>
      <c r="AB3" s="2"/>
      <c r="AC3" s="2"/>
      <c r="AD3" s="20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1" t="s">
        <v>1</v>
      </c>
      <c r="B9" s="201"/>
      <c r="C9" s="201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1"/>
      <c r="B10" s="201"/>
      <c r="C10" s="20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1" t="s">
        <v>4</v>
      </c>
      <c r="B11" s="201"/>
      <c r="C11" s="201"/>
      <c r="D11" s="1"/>
      <c r="E11" s="202">
        <v>2</v>
      </c>
      <c r="F11" s="1"/>
      <c r="G11" s="1"/>
      <c r="H11" s="1"/>
      <c r="I11" s="1"/>
      <c r="J11" s="1"/>
      <c r="K11" s="628" t="s">
        <v>61</v>
      </c>
      <c r="L11" s="628"/>
      <c r="M11" s="203"/>
      <c r="N11" s="20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1"/>
      <c r="B12" s="201"/>
      <c r="C12" s="201"/>
      <c r="D12" s="1"/>
      <c r="E12" s="5"/>
      <c r="F12" s="1"/>
      <c r="G12" s="1"/>
      <c r="H12" s="1"/>
      <c r="I12" s="1"/>
      <c r="J12" s="1"/>
      <c r="K12" s="203"/>
      <c r="L12" s="203"/>
      <c r="M12" s="203"/>
      <c r="N12" s="20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3"/>
      <c r="M13" s="203"/>
      <c r="N13" s="203"/>
      <c r="O13" s="203"/>
      <c r="P13" s="203"/>
      <c r="Q13" s="203"/>
      <c r="R13" s="203"/>
      <c r="S13" s="203"/>
      <c r="T13" s="203"/>
      <c r="U13" s="203"/>
      <c r="V13" s="203"/>
      <c r="W13" s="1"/>
      <c r="X13" s="1"/>
      <c r="Y13" s="1"/>
    </row>
    <row r="14" spans="1:30" s="3" customFormat="1" ht="27" thickBot="1" x14ac:dyDescent="0.3">
      <c r="A14" s="20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4" t="s">
        <v>7</v>
      </c>
      <c r="B15" s="638" t="s">
        <v>53</v>
      </c>
      <c r="C15" s="639"/>
      <c r="D15" s="639"/>
      <c r="E15" s="639"/>
      <c r="F15" s="639"/>
      <c r="G15" s="639"/>
      <c r="H15" s="639"/>
      <c r="I15" s="640"/>
      <c r="J15" s="638" t="s">
        <v>54</v>
      </c>
      <c r="K15" s="639"/>
      <c r="L15" s="640"/>
      <c r="M15" s="644" t="s">
        <v>8</v>
      </c>
      <c r="N15" s="645"/>
      <c r="O15" s="645"/>
      <c r="P15" s="645"/>
      <c r="Q15" s="645"/>
      <c r="R15" s="645"/>
      <c r="S15" s="645"/>
      <c r="T15" s="646"/>
      <c r="U15" s="204"/>
    </row>
    <row r="16" spans="1:30" ht="39.950000000000003" customHeight="1" x14ac:dyDescent="0.25">
      <c r="A16" s="85" t="s">
        <v>9</v>
      </c>
      <c r="B16" s="194"/>
      <c r="C16" s="192"/>
      <c r="D16" s="193"/>
      <c r="E16" s="193"/>
      <c r="F16" s="193"/>
      <c r="G16" s="193"/>
      <c r="H16" s="193"/>
      <c r="I16" s="193"/>
      <c r="J16" s="194"/>
      <c r="K16" s="192"/>
      <c r="L16" s="195"/>
      <c r="M16" s="194"/>
      <c r="N16" s="193"/>
      <c r="O16" s="193"/>
      <c r="P16" s="193"/>
      <c r="Q16" s="193"/>
      <c r="R16" s="193"/>
      <c r="S16" s="193"/>
      <c r="T16" s="197"/>
      <c r="U16" s="18" t="s">
        <v>10</v>
      </c>
      <c r="W16" s="20"/>
      <c r="X16" s="20"/>
    </row>
    <row r="17" spans="1:30" ht="39.950000000000003" customHeight="1" x14ac:dyDescent="0.25">
      <c r="A17" s="86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14">
        <v>1</v>
      </c>
      <c r="K17" s="21">
        <v>2</v>
      </c>
      <c r="L17" s="22">
        <v>3</v>
      </c>
      <c r="M17" s="14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21">
        <v>7</v>
      </c>
      <c r="T17" s="22">
        <v>8</v>
      </c>
      <c r="U17" s="18"/>
      <c r="W17" s="2"/>
      <c r="X17" s="20"/>
    </row>
    <row r="18" spans="1:30" ht="39.950000000000003" customHeight="1" x14ac:dyDescent="0.25">
      <c r="A18" s="87" t="s">
        <v>35</v>
      </c>
      <c r="B18" s="23"/>
      <c r="C18" s="24"/>
      <c r="D18" s="24"/>
      <c r="E18" s="24"/>
      <c r="F18" s="24"/>
      <c r="G18" s="24"/>
      <c r="H18" s="24"/>
      <c r="I18" s="24"/>
      <c r="J18" s="23"/>
      <c r="K18" s="24"/>
      <c r="L18" s="25"/>
      <c r="M18" s="23"/>
      <c r="N18" s="24"/>
      <c r="O18" s="24"/>
      <c r="P18" s="24"/>
      <c r="Q18" s="24"/>
      <c r="R18" s="24"/>
      <c r="S18" s="24"/>
      <c r="T18" s="25"/>
      <c r="U18" s="26">
        <f t="shared" ref="U18:U25" si="0">SUM(B18:T18)</f>
        <v>0</v>
      </c>
      <c r="W18" s="2"/>
      <c r="X18" s="20"/>
    </row>
    <row r="19" spans="1:30" ht="39.950000000000003" customHeight="1" x14ac:dyDescent="0.25">
      <c r="A19" s="88" t="s">
        <v>36</v>
      </c>
      <c r="B19" s="23">
        <v>25.9</v>
      </c>
      <c r="C19" s="24">
        <v>32.700000000000003</v>
      </c>
      <c r="D19" s="24">
        <v>54.6</v>
      </c>
      <c r="E19" s="24">
        <v>71.400000000000006</v>
      </c>
      <c r="F19" s="24">
        <v>53.9</v>
      </c>
      <c r="G19" s="24">
        <v>49.9</v>
      </c>
      <c r="H19" s="24">
        <v>66</v>
      </c>
      <c r="I19" s="24">
        <v>54.6</v>
      </c>
      <c r="J19" s="23">
        <v>23.9</v>
      </c>
      <c r="K19" s="24">
        <v>46.5</v>
      </c>
      <c r="L19" s="25">
        <v>64</v>
      </c>
      <c r="M19" s="23">
        <v>30</v>
      </c>
      <c r="N19" s="24">
        <v>39.299999999999997</v>
      </c>
      <c r="O19" s="24">
        <v>58.4</v>
      </c>
      <c r="P19" s="24">
        <v>59.4</v>
      </c>
      <c r="Q19" s="24">
        <v>61.1</v>
      </c>
      <c r="R19" s="24">
        <v>52.7</v>
      </c>
      <c r="S19" s="24">
        <v>62.7</v>
      </c>
      <c r="T19" s="25">
        <v>54.3</v>
      </c>
      <c r="U19" s="26">
        <f t="shared" si="0"/>
        <v>961.30000000000007</v>
      </c>
      <c r="W19" s="2"/>
      <c r="X19" s="20"/>
    </row>
    <row r="20" spans="1:30" ht="39.75" customHeight="1" x14ac:dyDescent="0.25">
      <c r="A20" s="87" t="s">
        <v>37</v>
      </c>
      <c r="B20" s="23">
        <v>29.2425</v>
      </c>
      <c r="C20" s="24">
        <v>36.749250000000004</v>
      </c>
      <c r="D20" s="24">
        <v>60.830000000000005</v>
      </c>
      <c r="E20" s="24">
        <v>78.39824999999999</v>
      </c>
      <c r="F20" s="24">
        <v>58.493749999999999</v>
      </c>
      <c r="G20" s="24">
        <v>53.176250000000003</v>
      </c>
      <c r="H20" s="24">
        <v>68.835250000000002</v>
      </c>
      <c r="I20" s="24">
        <v>56.49</v>
      </c>
      <c r="J20" s="23">
        <v>26.854999999999997</v>
      </c>
      <c r="K20" s="24">
        <v>51.784500000000001</v>
      </c>
      <c r="L20" s="25">
        <v>70.108750000000001</v>
      </c>
      <c r="M20" s="23">
        <v>34.511375000000001</v>
      </c>
      <c r="N20" s="24">
        <v>44.459999999999994</v>
      </c>
      <c r="O20" s="24">
        <v>65.752125000000007</v>
      </c>
      <c r="P20" s="24">
        <v>65.51700000000001</v>
      </c>
      <c r="Q20" s="24">
        <v>66.0685</v>
      </c>
      <c r="R20" s="24">
        <v>55.840625000000003</v>
      </c>
      <c r="S20" s="24">
        <v>65.917000000000002</v>
      </c>
      <c r="T20" s="25">
        <v>56.025999999999996</v>
      </c>
      <c r="U20" s="26">
        <f t="shared" si="0"/>
        <v>1045.0561250000001</v>
      </c>
      <c r="W20" s="2"/>
      <c r="X20" s="20"/>
    </row>
    <row r="21" spans="1:30" ht="39.950000000000003" customHeight="1" x14ac:dyDescent="0.25">
      <c r="A21" s="87" t="s">
        <v>38</v>
      </c>
      <c r="B21" s="23"/>
      <c r="C21" s="24"/>
      <c r="D21" s="24"/>
      <c r="E21" s="24"/>
      <c r="F21" s="24"/>
      <c r="G21" s="24"/>
      <c r="H21" s="24"/>
      <c r="I21" s="24"/>
      <c r="J21" s="23"/>
      <c r="K21" s="24"/>
      <c r="L21" s="25"/>
      <c r="M21" s="23"/>
      <c r="N21" s="24"/>
      <c r="O21" s="24"/>
      <c r="P21" s="24"/>
      <c r="Q21" s="24"/>
      <c r="R21" s="24"/>
      <c r="S21" s="24"/>
      <c r="T21" s="25"/>
      <c r="U21" s="26">
        <f t="shared" si="0"/>
        <v>0</v>
      </c>
      <c r="W21" s="2"/>
      <c r="X21" s="20"/>
    </row>
    <row r="22" spans="1:30" ht="39.950000000000003" customHeight="1" x14ac:dyDescent="0.25">
      <c r="A22" s="88" t="s">
        <v>33</v>
      </c>
      <c r="B22" s="23">
        <v>29.2425</v>
      </c>
      <c r="C22" s="24">
        <v>36.749250000000004</v>
      </c>
      <c r="D22" s="24">
        <v>60.830000000000005</v>
      </c>
      <c r="E22" s="24">
        <v>78.39824999999999</v>
      </c>
      <c r="F22" s="24">
        <v>58.493749999999999</v>
      </c>
      <c r="G22" s="24">
        <v>53.176250000000003</v>
      </c>
      <c r="H22" s="24">
        <v>68.835250000000002</v>
      </c>
      <c r="I22" s="24">
        <v>56.49</v>
      </c>
      <c r="J22" s="23">
        <v>26.854999999999997</v>
      </c>
      <c r="K22" s="24">
        <v>51.784500000000001</v>
      </c>
      <c r="L22" s="25">
        <v>70.108750000000001</v>
      </c>
      <c r="M22" s="23">
        <v>34.511375000000001</v>
      </c>
      <c r="N22" s="24">
        <v>44.459999999999994</v>
      </c>
      <c r="O22" s="24">
        <v>65.752125000000007</v>
      </c>
      <c r="P22" s="24">
        <v>65.51700000000001</v>
      </c>
      <c r="Q22" s="24">
        <v>66.0685</v>
      </c>
      <c r="R22" s="24">
        <v>55.840625000000003</v>
      </c>
      <c r="S22" s="24">
        <v>65.917000000000002</v>
      </c>
      <c r="T22" s="25">
        <v>56.025999999999996</v>
      </c>
      <c r="U22" s="26">
        <f t="shared" si="0"/>
        <v>1045.0561250000001</v>
      </c>
      <c r="W22" s="2"/>
      <c r="X22" s="20"/>
    </row>
    <row r="23" spans="1:30" ht="39.950000000000003" customHeight="1" x14ac:dyDescent="0.25">
      <c r="A23" s="87" t="s">
        <v>46</v>
      </c>
      <c r="B23" s="23">
        <v>29.2425</v>
      </c>
      <c r="C23" s="24">
        <v>36.749250000000004</v>
      </c>
      <c r="D23" s="24">
        <v>60.830000000000005</v>
      </c>
      <c r="E23" s="24">
        <v>78.39824999999999</v>
      </c>
      <c r="F23" s="24">
        <v>58.493749999999999</v>
      </c>
      <c r="G23" s="24">
        <v>53.176250000000003</v>
      </c>
      <c r="H23" s="24">
        <v>68.835250000000002</v>
      </c>
      <c r="I23" s="24">
        <v>56.49</v>
      </c>
      <c r="J23" s="23">
        <v>26.854999999999997</v>
      </c>
      <c r="K23" s="24">
        <v>51.784500000000001</v>
      </c>
      <c r="L23" s="25">
        <v>70.108750000000001</v>
      </c>
      <c r="M23" s="23">
        <v>34.511375000000001</v>
      </c>
      <c r="N23" s="24">
        <v>44.459999999999994</v>
      </c>
      <c r="O23" s="24">
        <v>65.752125000000007</v>
      </c>
      <c r="P23" s="24">
        <v>65.51700000000001</v>
      </c>
      <c r="Q23" s="24">
        <v>66.0685</v>
      </c>
      <c r="R23" s="24">
        <v>55.840625000000003</v>
      </c>
      <c r="S23" s="24">
        <v>65.917000000000002</v>
      </c>
      <c r="T23" s="25">
        <v>56.025999999999996</v>
      </c>
      <c r="U23" s="26">
        <f t="shared" si="0"/>
        <v>1045.0561250000001</v>
      </c>
      <c r="W23" s="2"/>
      <c r="X23" s="20"/>
    </row>
    <row r="24" spans="1:30" ht="39.950000000000003" customHeight="1" x14ac:dyDescent="0.25">
      <c r="A24" s="87" t="s">
        <v>34</v>
      </c>
      <c r="B24" s="23">
        <v>29.2425</v>
      </c>
      <c r="C24" s="24">
        <v>36.749250000000004</v>
      </c>
      <c r="D24" s="24">
        <v>60.830000000000005</v>
      </c>
      <c r="E24" s="24">
        <v>78.39824999999999</v>
      </c>
      <c r="F24" s="24">
        <v>58.493749999999999</v>
      </c>
      <c r="G24" s="24">
        <v>53.176250000000003</v>
      </c>
      <c r="H24" s="24">
        <v>68.835250000000002</v>
      </c>
      <c r="I24" s="24">
        <v>56.49</v>
      </c>
      <c r="J24" s="23">
        <v>26.854999999999997</v>
      </c>
      <c r="K24" s="24">
        <v>51.784500000000001</v>
      </c>
      <c r="L24" s="25">
        <v>70.108750000000001</v>
      </c>
      <c r="M24" s="23">
        <v>34.511375000000001</v>
      </c>
      <c r="N24" s="24">
        <v>44.459999999999994</v>
      </c>
      <c r="O24" s="24">
        <v>65.752125000000007</v>
      </c>
      <c r="P24" s="24">
        <v>65.51700000000001</v>
      </c>
      <c r="Q24" s="24">
        <v>66.0685</v>
      </c>
      <c r="R24" s="24">
        <v>55.840625000000003</v>
      </c>
      <c r="S24" s="24">
        <v>65.917000000000002</v>
      </c>
      <c r="T24" s="25">
        <v>56.025999999999996</v>
      </c>
      <c r="U24" s="26">
        <f t="shared" si="0"/>
        <v>1045.0561250000001</v>
      </c>
      <c r="W24" s="2"/>
    </row>
    <row r="25" spans="1:30" ht="41.45" customHeight="1" x14ac:dyDescent="0.25">
      <c r="A25" s="88" t="s">
        <v>10</v>
      </c>
      <c r="B25" s="27">
        <f t="shared" ref="B25:T25" si="1">SUM(B18:B24)</f>
        <v>142.87</v>
      </c>
      <c r="C25" s="28">
        <f t="shared" si="1"/>
        <v>179.697</v>
      </c>
      <c r="D25" s="28">
        <f t="shared" si="1"/>
        <v>297.92</v>
      </c>
      <c r="E25" s="28">
        <f t="shared" si="1"/>
        <v>384.99299999999994</v>
      </c>
      <c r="F25" s="28">
        <f t="shared" si="1"/>
        <v>287.875</v>
      </c>
      <c r="G25" s="28">
        <f t="shared" si="1"/>
        <v>262.60500000000002</v>
      </c>
      <c r="H25" s="28">
        <f t="shared" si="1"/>
        <v>341.34100000000001</v>
      </c>
      <c r="I25" s="28">
        <f t="shared" si="1"/>
        <v>280.56</v>
      </c>
      <c r="J25" s="27">
        <f t="shared" si="1"/>
        <v>131.31999999999996</v>
      </c>
      <c r="K25" s="28">
        <f t="shared" si="1"/>
        <v>253.63800000000003</v>
      </c>
      <c r="L25" s="29">
        <f t="shared" si="1"/>
        <v>344.43499999999995</v>
      </c>
      <c r="M25" s="27">
        <f t="shared" si="1"/>
        <v>168.0455</v>
      </c>
      <c r="N25" s="28">
        <f t="shared" si="1"/>
        <v>217.13999999999993</v>
      </c>
      <c r="O25" s="28">
        <f t="shared" si="1"/>
        <v>321.4085</v>
      </c>
      <c r="P25" s="28">
        <f t="shared" si="1"/>
        <v>321.46800000000002</v>
      </c>
      <c r="Q25" s="28">
        <f t="shared" si="1"/>
        <v>325.37400000000002</v>
      </c>
      <c r="R25" s="28">
        <f t="shared" si="1"/>
        <v>276.0625</v>
      </c>
      <c r="S25" s="28">
        <f t="shared" si="1"/>
        <v>326.36800000000005</v>
      </c>
      <c r="T25" s="29">
        <f t="shared" si="1"/>
        <v>278.404</v>
      </c>
      <c r="U25" s="26">
        <f t="shared" si="0"/>
        <v>5141.5244999999995</v>
      </c>
    </row>
    <row r="26" spans="1:30" s="2" customFormat="1" ht="36.75" customHeight="1" x14ac:dyDescent="0.25">
      <c r="A26" s="89" t="s">
        <v>12</v>
      </c>
      <c r="B26" s="30">
        <v>65</v>
      </c>
      <c r="C26" s="31">
        <v>64.5</v>
      </c>
      <c r="D26" s="31">
        <v>64</v>
      </c>
      <c r="E26" s="31">
        <v>63</v>
      </c>
      <c r="F26" s="31">
        <v>62.5</v>
      </c>
      <c r="G26" s="31">
        <v>61.5</v>
      </c>
      <c r="H26" s="31">
        <v>60.5</v>
      </c>
      <c r="I26" s="31">
        <v>60</v>
      </c>
      <c r="J26" s="30">
        <v>67</v>
      </c>
      <c r="K26" s="31">
        <v>66</v>
      </c>
      <c r="L26" s="32">
        <v>65</v>
      </c>
      <c r="M26" s="30">
        <v>66.5</v>
      </c>
      <c r="N26" s="31">
        <v>66</v>
      </c>
      <c r="O26" s="31">
        <v>65.5</v>
      </c>
      <c r="P26" s="31">
        <v>64.5</v>
      </c>
      <c r="Q26" s="31">
        <v>63.5</v>
      </c>
      <c r="R26" s="31">
        <v>62.5</v>
      </c>
      <c r="S26" s="31">
        <v>62</v>
      </c>
      <c r="T26" s="32">
        <v>61</v>
      </c>
      <c r="U26" s="33">
        <f>+((U25/U27)/7)*1000</f>
        <v>63.379368366554488</v>
      </c>
    </row>
    <row r="27" spans="1:30" s="2" customFormat="1" ht="33" customHeight="1" x14ac:dyDescent="0.25">
      <c r="A27" s="90" t="s">
        <v>13</v>
      </c>
      <c r="B27" s="34">
        <v>314</v>
      </c>
      <c r="C27" s="35">
        <v>398</v>
      </c>
      <c r="D27" s="35">
        <v>665</v>
      </c>
      <c r="E27" s="35">
        <v>873</v>
      </c>
      <c r="F27" s="35">
        <v>658</v>
      </c>
      <c r="G27" s="35">
        <v>610</v>
      </c>
      <c r="H27" s="35">
        <v>806</v>
      </c>
      <c r="I27" s="35">
        <v>668</v>
      </c>
      <c r="J27" s="34">
        <v>280</v>
      </c>
      <c r="K27" s="35">
        <v>549</v>
      </c>
      <c r="L27" s="36">
        <v>757</v>
      </c>
      <c r="M27" s="34">
        <v>361</v>
      </c>
      <c r="N27" s="35">
        <v>470</v>
      </c>
      <c r="O27" s="35">
        <v>701</v>
      </c>
      <c r="P27" s="35">
        <v>712</v>
      </c>
      <c r="Q27" s="35">
        <v>732</v>
      </c>
      <c r="R27" s="35">
        <v>631</v>
      </c>
      <c r="S27" s="35">
        <v>752</v>
      </c>
      <c r="T27" s="36">
        <v>652</v>
      </c>
      <c r="U27" s="37">
        <f>SUM(B27:T27)</f>
        <v>11589</v>
      </c>
      <c r="V27" s="2">
        <f>((U25*1000)/U27)/7</f>
        <v>63.379368366554495</v>
      </c>
    </row>
    <row r="28" spans="1:30" s="2" customFormat="1" ht="33" customHeight="1" x14ac:dyDescent="0.25">
      <c r="A28" s="91" t="s">
        <v>14</v>
      </c>
      <c r="B28" s="38">
        <f t="shared" ref="B28:T28" si="2">((B27*B26)*7/1000-B19)/4</f>
        <v>29.2425</v>
      </c>
      <c r="C28" s="39">
        <f t="shared" si="2"/>
        <v>36.749250000000004</v>
      </c>
      <c r="D28" s="39">
        <f t="shared" si="2"/>
        <v>60.830000000000005</v>
      </c>
      <c r="E28" s="39">
        <f t="shared" si="2"/>
        <v>78.39824999999999</v>
      </c>
      <c r="F28" s="39">
        <f t="shared" si="2"/>
        <v>58.493749999999999</v>
      </c>
      <c r="G28" s="39">
        <f t="shared" si="2"/>
        <v>53.176250000000003</v>
      </c>
      <c r="H28" s="39">
        <f t="shared" si="2"/>
        <v>68.835250000000002</v>
      </c>
      <c r="I28" s="39">
        <f t="shared" si="2"/>
        <v>56.49</v>
      </c>
      <c r="J28" s="38">
        <f t="shared" si="2"/>
        <v>26.854999999999997</v>
      </c>
      <c r="K28" s="39">
        <f t="shared" si="2"/>
        <v>51.784500000000001</v>
      </c>
      <c r="L28" s="40">
        <f t="shared" si="2"/>
        <v>70.108750000000001</v>
      </c>
      <c r="M28" s="38">
        <f t="shared" si="2"/>
        <v>34.511375000000001</v>
      </c>
      <c r="N28" s="80">
        <f t="shared" si="2"/>
        <v>44.459999999999994</v>
      </c>
      <c r="O28" s="80">
        <f t="shared" si="2"/>
        <v>65.752125000000007</v>
      </c>
      <c r="P28" s="80">
        <f t="shared" si="2"/>
        <v>65.51700000000001</v>
      </c>
      <c r="Q28" s="80">
        <f t="shared" si="2"/>
        <v>66.0685</v>
      </c>
      <c r="R28" s="80">
        <f t="shared" si="2"/>
        <v>55.840625000000003</v>
      </c>
      <c r="S28" s="80">
        <f t="shared" si="2"/>
        <v>65.917000000000002</v>
      </c>
      <c r="T28" s="154">
        <f t="shared" si="2"/>
        <v>56.025999999999996</v>
      </c>
      <c r="U28" s="41"/>
    </row>
    <row r="29" spans="1:30" ht="33.75" customHeight="1" x14ac:dyDescent="0.25">
      <c r="A29" s="92" t="s">
        <v>15</v>
      </c>
      <c r="B29" s="42">
        <f t="shared" ref="B29" si="3">((B27*B26)*7)/1000</f>
        <v>142.87</v>
      </c>
      <c r="C29" s="43">
        <f>((C27*C26)*7)/1000</f>
        <v>179.697</v>
      </c>
      <c r="D29" s="43">
        <f>((D27*D26)*7)/1000</f>
        <v>297.92</v>
      </c>
      <c r="E29" s="43">
        <f t="shared" ref="E29:T29" si="4">((E27*E26)*7)/1000</f>
        <v>384.99299999999999</v>
      </c>
      <c r="F29" s="43">
        <f t="shared" si="4"/>
        <v>287.875</v>
      </c>
      <c r="G29" s="43">
        <f t="shared" si="4"/>
        <v>262.60500000000002</v>
      </c>
      <c r="H29" s="43">
        <f t="shared" si="4"/>
        <v>341.34100000000001</v>
      </c>
      <c r="I29" s="43">
        <f t="shared" si="4"/>
        <v>280.56</v>
      </c>
      <c r="J29" s="42">
        <f t="shared" si="4"/>
        <v>131.32</v>
      </c>
      <c r="K29" s="43">
        <f t="shared" si="4"/>
        <v>253.63800000000001</v>
      </c>
      <c r="L29" s="83">
        <f t="shared" si="4"/>
        <v>344.435</v>
      </c>
      <c r="M29" s="42">
        <f t="shared" si="4"/>
        <v>168.0455</v>
      </c>
      <c r="N29" s="43">
        <f t="shared" si="4"/>
        <v>217.14</v>
      </c>
      <c r="O29" s="43">
        <f t="shared" si="4"/>
        <v>321.4085</v>
      </c>
      <c r="P29" s="44">
        <f t="shared" si="4"/>
        <v>321.46800000000002</v>
      </c>
      <c r="Q29" s="44">
        <f t="shared" si="4"/>
        <v>325.37400000000002</v>
      </c>
      <c r="R29" s="44">
        <f t="shared" si="4"/>
        <v>276.0625</v>
      </c>
      <c r="S29" s="44">
        <f t="shared" si="4"/>
        <v>326.36799999999999</v>
      </c>
      <c r="T29" s="45">
        <f t="shared" si="4"/>
        <v>278.404</v>
      </c>
      <c r="U29" s="46"/>
    </row>
    <row r="30" spans="1:30" ht="33.75" customHeight="1" thickBot="1" x14ac:dyDescent="0.3">
      <c r="A30" s="93" t="s">
        <v>16</v>
      </c>
      <c r="B30" s="47">
        <f t="shared" ref="B30" si="5">+(B25/B27)/7*1000</f>
        <v>65</v>
      </c>
      <c r="C30" s="48">
        <f>+(C25/C27)/7*1000</f>
        <v>64.5</v>
      </c>
      <c r="D30" s="48">
        <f t="shared" ref="D30:F30" si="6">+(D25/D27)/7*1000</f>
        <v>64</v>
      </c>
      <c r="E30" s="48">
        <f t="shared" si="6"/>
        <v>62.999999999999986</v>
      </c>
      <c r="F30" s="48">
        <f t="shared" si="6"/>
        <v>62.5</v>
      </c>
      <c r="G30" s="48">
        <f>+(G25/G27)/7*1000</f>
        <v>61.500000000000007</v>
      </c>
      <c r="H30" s="48">
        <f t="shared" ref="H30" si="7">+(H25/H27)/7*1000</f>
        <v>60.5</v>
      </c>
      <c r="I30" s="48">
        <f>+(I25/I27)/7*1000</f>
        <v>60</v>
      </c>
      <c r="J30" s="47">
        <f t="shared" ref="J30" si="8">+(J25/J27)/7*1000</f>
        <v>66.999999999999972</v>
      </c>
      <c r="K30" s="48">
        <f>+(K25/K27)/7*1000</f>
        <v>66.000000000000014</v>
      </c>
      <c r="L30" s="49">
        <f t="shared" ref="L30:T30" si="9">+(L25/L27)/7*1000</f>
        <v>64.999999999999986</v>
      </c>
      <c r="M30" s="47">
        <f t="shared" si="9"/>
        <v>66.5</v>
      </c>
      <c r="N30" s="48">
        <f t="shared" si="9"/>
        <v>65.999999999999972</v>
      </c>
      <c r="O30" s="48">
        <f t="shared" si="9"/>
        <v>65.5</v>
      </c>
      <c r="P30" s="48">
        <f t="shared" si="9"/>
        <v>64.5</v>
      </c>
      <c r="Q30" s="48">
        <f t="shared" si="9"/>
        <v>63.5</v>
      </c>
      <c r="R30" s="48">
        <f t="shared" si="9"/>
        <v>62.5</v>
      </c>
      <c r="S30" s="48">
        <f t="shared" si="9"/>
        <v>62.000000000000007</v>
      </c>
      <c r="T30" s="49">
        <f t="shared" si="9"/>
        <v>61</v>
      </c>
      <c r="U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3"/>
      <c r="T36" s="55"/>
      <c r="U36" s="55"/>
      <c r="V36" s="56"/>
      <c r="W36" s="3"/>
      <c r="X36" s="55"/>
      <c r="Y36" s="55"/>
      <c r="Z36" s="55"/>
      <c r="AA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9" t="s">
        <v>10</v>
      </c>
      <c r="T37" s="58"/>
      <c r="U37" s="58"/>
      <c r="V37" s="3"/>
      <c r="W37" s="56"/>
      <c r="X37" s="3"/>
      <c r="Y37" s="55"/>
      <c r="Z37" s="55"/>
      <c r="AA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96"/>
      <c r="T38" s="58"/>
      <c r="U38" s="58"/>
      <c r="V38" s="59"/>
      <c r="W38" s="59"/>
      <c r="X38" s="2"/>
      <c r="Y38" s="2"/>
      <c r="Z38" s="2"/>
      <c r="AA38" s="2"/>
    </row>
    <row r="39" spans="1:30" ht="33.75" customHeight="1" x14ac:dyDescent="0.25">
      <c r="A39" s="87" t="s">
        <v>35</v>
      </c>
      <c r="B39" s="23"/>
      <c r="C39" s="75"/>
      <c r="D39" s="75"/>
      <c r="E39" s="75"/>
      <c r="F39" s="75"/>
      <c r="G39" s="75"/>
      <c r="H39" s="75"/>
      <c r="I39" s="75"/>
      <c r="J39" s="97">
        <f t="shared" ref="J39:J46" si="10">SUM(B39:I39)</f>
        <v>0</v>
      </c>
      <c r="K39" s="138"/>
      <c r="L39" s="137"/>
      <c r="M39" s="87" t="s">
        <v>35</v>
      </c>
      <c r="N39" s="75"/>
      <c r="O39" s="75"/>
      <c r="P39" s="75"/>
      <c r="Q39" s="75"/>
      <c r="R39" s="75"/>
      <c r="S39" s="97">
        <f t="shared" ref="S39:S46" si="11">SUM(N39:R39)</f>
        <v>0</v>
      </c>
      <c r="T39" s="2"/>
      <c r="U39" s="60"/>
      <c r="V39" s="59"/>
      <c r="W39" s="59"/>
      <c r="X39" s="2"/>
      <c r="Y39" s="2"/>
      <c r="Z39" s="2"/>
      <c r="AA39" s="2"/>
    </row>
    <row r="40" spans="1:30" ht="33.75" customHeight="1" x14ac:dyDescent="0.25">
      <c r="A40" s="88" t="s">
        <v>36</v>
      </c>
      <c r="B40" s="23">
        <v>28.2</v>
      </c>
      <c r="C40" s="75">
        <v>27.8</v>
      </c>
      <c r="D40" s="75">
        <v>56.4</v>
      </c>
      <c r="E40" s="75">
        <v>49.8</v>
      </c>
      <c r="F40" s="75">
        <v>45.8</v>
      </c>
      <c r="G40" s="75">
        <v>57.3</v>
      </c>
      <c r="H40" s="75">
        <v>53.6</v>
      </c>
      <c r="I40" s="75"/>
      <c r="J40" s="97">
        <f t="shared" si="10"/>
        <v>318.90000000000003</v>
      </c>
      <c r="K40" s="133"/>
      <c r="L40" s="137"/>
      <c r="M40" s="88" t="s">
        <v>36</v>
      </c>
      <c r="N40" s="75">
        <v>12.7</v>
      </c>
      <c r="O40" s="75">
        <v>14.2</v>
      </c>
      <c r="P40" s="75">
        <v>16.5</v>
      </c>
      <c r="Q40" s="75">
        <v>9</v>
      </c>
      <c r="R40" s="75"/>
      <c r="S40" s="97">
        <f t="shared" si="11"/>
        <v>52.4</v>
      </c>
      <c r="T40" s="2"/>
      <c r="U40" s="60"/>
      <c r="V40" s="59"/>
      <c r="W40" s="59"/>
      <c r="X40" s="2"/>
      <c r="Y40" s="2"/>
      <c r="Z40" s="2"/>
      <c r="AA40" s="2"/>
    </row>
    <row r="41" spans="1:30" ht="33.75" customHeight="1" x14ac:dyDescent="0.25">
      <c r="A41" s="87" t="s">
        <v>37</v>
      </c>
      <c r="B41" s="23">
        <v>31.348499999999998</v>
      </c>
      <c r="C41" s="75">
        <v>30.535</v>
      </c>
      <c r="D41" s="75">
        <v>61.381875000000001</v>
      </c>
      <c r="E41" s="75">
        <v>53.069125</v>
      </c>
      <c r="F41" s="75">
        <v>48.155000000000001</v>
      </c>
      <c r="G41" s="75">
        <v>59.726249999999993</v>
      </c>
      <c r="H41" s="75">
        <v>54.808</v>
      </c>
      <c r="I41" s="75"/>
      <c r="J41" s="97">
        <f t="shared" si="10"/>
        <v>339.02374999999995</v>
      </c>
      <c r="K41" s="133"/>
      <c r="L41" s="137"/>
      <c r="M41" s="87" t="s">
        <v>37</v>
      </c>
      <c r="N41" s="75">
        <v>13.235624999999999</v>
      </c>
      <c r="O41" s="75">
        <v>14.895</v>
      </c>
      <c r="P41" s="75">
        <v>17.303750000000001</v>
      </c>
      <c r="Q41" s="75">
        <v>9</v>
      </c>
      <c r="R41" s="75"/>
      <c r="S41" s="97">
        <f t="shared" si="11"/>
        <v>54.434375000000003</v>
      </c>
      <c r="T41" s="2"/>
      <c r="U41" s="60"/>
      <c r="V41" s="59"/>
      <c r="W41" s="59"/>
      <c r="X41" s="2"/>
      <c r="Y41" s="2"/>
      <c r="Z41" s="2"/>
      <c r="AA41" s="2"/>
    </row>
    <row r="42" spans="1:30" ht="33.75" customHeight="1" x14ac:dyDescent="0.25">
      <c r="A42" s="87" t="s">
        <v>38</v>
      </c>
      <c r="B42" s="23"/>
      <c r="C42" s="75"/>
      <c r="D42" s="75"/>
      <c r="E42" s="75"/>
      <c r="F42" s="75"/>
      <c r="G42" s="75"/>
      <c r="H42" s="75"/>
      <c r="I42" s="75"/>
      <c r="J42" s="97">
        <f t="shared" si="10"/>
        <v>0</v>
      </c>
      <c r="K42" s="133"/>
      <c r="L42" s="137"/>
      <c r="M42" s="87" t="s">
        <v>38</v>
      </c>
      <c r="N42" s="75"/>
      <c r="O42" s="75"/>
      <c r="P42" s="75"/>
      <c r="Q42" s="75"/>
      <c r="R42" s="75"/>
      <c r="S42" s="97">
        <f t="shared" si="11"/>
        <v>0</v>
      </c>
      <c r="T42" s="2"/>
      <c r="U42" s="60"/>
      <c r="V42" s="59"/>
      <c r="W42" s="59"/>
      <c r="X42" s="2"/>
      <c r="Y42" s="2"/>
      <c r="Z42" s="2"/>
      <c r="AA42" s="2"/>
    </row>
    <row r="43" spans="1:30" ht="33.75" customHeight="1" x14ac:dyDescent="0.25">
      <c r="A43" s="88" t="s">
        <v>33</v>
      </c>
      <c r="B43" s="23">
        <v>31.348499999999998</v>
      </c>
      <c r="C43" s="75">
        <v>30.535</v>
      </c>
      <c r="D43" s="75">
        <v>61.381875000000001</v>
      </c>
      <c r="E43" s="75">
        <v>53.069125</v>
      </c>
      <c r="F43" s="75">
        <v>48.155000000000001</v>
      </c>
      <c r="G43" s="75">
        <v>59.726249999999993</v>
      </c>
      <c r="H43" s="75">
        <v>54.808</v>
      </c>
      <c r="I43" s="75"/>
      <c r="J43" s="97">
        <f t="shared" si="10"/>
        <v>339.02374999999995</v>
      </c>
      <c r="K43" s="133"/>
      <c r="L43" s="137"/>
      <c r="M43" s="88" t="s">
        <v>33</v>
      </c>
      <c r="N43" s="75">
        <v>13.235624999999999</v>
      </c>
      <c r="O43" s="75">
        <v>14.895</v>
      </c>
      <c r="P43" s="75">
        <v>17.303750000000001</v>
      </c>
      <c r="Q43" s="75">
        <v>9</v>
      </c>
      <c r="R43" s="75"/>
      <c r="S43" s="97">
        <f t="shared" si="11"/>
        <v>54.434375000000003</v>
      </c>
      <c r="T43" s="2"/>
      <c r="U43" s="60"/>
      <c r="V43" s="59"/>
      <c r="W43" s="59"/>
      <c r="X43" s="2"/>
      <c r="Y43" s="2"/>
      <c r="Z43" s="2"/>
      <c r="AA43" s="2"/>
    </row>
    <row r="44" spans="1:30" ht="33.75" customHeight="1" x14ac:dyDescent="0.25">
      <c r="A44" s="87" t="s">
        <v>46</v>
      </c>
      <c r="B44" s="23">
        <v>31.348499999999998</v>
      </c>
      <c r="C44" s="75">
        <v>30.535</v>
      </c>
      <c r="D44" s="75">
        <v>61.381875000000001</v>
      </c>
      <c r="E44" s="75">
        <v>53.069125</v>
      </c>
      <c r="F44" s="75">
        <v>48.155000000000001</v>
      </c>
      <c r="G44" s="75">
        <v>59.726249999999993</v>
      </c>
      <c r="H44" s="75">
        <v>54.808</v>
      </c>
      <c r="I44" s="75"/>
      <c r="J44" s="97">
        <f t="shared" si="10"/>
        <v>339.02374999999995</v>
      </c>
      <c r="K44" s="133"/>
      <c r="L44" s="137"/>
      <c r="M44" s="87" t="s">
        <v>46</v>
      </c>
      <c r="N44" s="75">
        <v>13.235624999999999</v>
      </c>
      <c r="O44" s="75">
        <v>14.895</v>
      </c>
      <c r="P44" s="75">
        <v>17.303750000000001</v>
      </c>
      <c r="Q44" s="75">
        <v>9</v>
      </c>
      <c r="R44" s="75"/>
      <c r="S44" s="97">
        <f t="shared" si="11"/>
        <v>54.434375000000003</v>
      </c>
      <c r="T44" s="2"/>
      <c r="U44" s="60"/>
      <c r="V44" s="59"/>
      <c r="W44" s="59"/>
      <c r="X44" s="2"/>
      <c r="Y44" s="2"/>
      <c r="Z44" s="2"/>
      <c r="AA44" s="2"/>
    </row>
    <row r="45" spans="1:30" ht="33.75" customHeight="1" x14ac:dyDescent="0.25">
      <c r="A45" s="87" t="s">
        <v>34</v>
      </c>
      <c r="B45" s="23">
        <v>31.348499999999998</v>
      </c>
      <c r="C45" s="75">
        <v>30.535</v>
      </c>
      <c r="D45" s="75">
        <v>61.381875000000001</v>
      </c>
      <c r="E45" s="75">
        <v>53.069125</v>
      </c>
      <c r="F45" s="75">
        <v>48.155000000000001</v>
      </c>
      <c r="G45" s="75">
        <v>59.726249999999993</v>
      </c>
      <c r="H45" s="75">
        <v>54.808</v>
      </c>
      <c r="I45" s="75"/>
      <c r="J45" s="97">
        <f t="shared" si="10"/>
        <v>339.02374999999995</v>
      </c>
      <c r="K45" s="133"/>
      <c r="L45" s="137"/>
      <c r="M45" s="87" t="s">
        <v>34</v>
      </c>
      <c r="N45" s="75">
        <v>13.235624999999999</v>
      </c>
      <c r="O45" s="75">
        <v>14.895</v>
      </c>
      <c r="P45" s="75">
        <v>17.303750000000001</v>
      </c>
      <c r="Q45" s="75">
        <v>9</v>
      </c>
      <c r="R45" s="75"/>
      <c r="S45" s="97">
        <f t="shared" si="11"/>
        <v>54.434375000000003</v>
      </c>
      <c r="T45" s="2"/>
      <c r="U45" s="60"/>
      <c r="V45" s="59"/>
      <c r="W45" s="59"/>
      <c r="X45" s="59"/>
      <c r="Y45" s="59"/>
      <c r="Z45" s="2"/>
      <c r="AA45" s="2"/>
      <c r="AB45" s="2"/>
      <c r="AC45" s="2"/>
    </row>
    <row r="46" spans="1:30" ht="33.75" customHeight="1" x14ac:dyDescent="0.25">
      <c r="A46" s="88" t="s">
        <v>10</v>
      </c>
      <c r="B46" s="27">
        <f t="shared" ref="B46:I46" si="12">SUM(B39:B45)</f>
        <v>153.59399999999999</v>
      </c>
      <c r="C46" s="77">
        <f t="shared" si="12"/>
        <v>149.94</v>
      </c>
      <c r="D46" s="28">
        <f t="shared" si="12"/>
        <v>301.92750000000001</v>
      </c>
      <c r="E46" s="28">
        <f t="shared" si="12"/>
        <v>262.07649999999995</v>
      </c>
      <c r="F46" s="28">
        <f t="shared" si="12"/>
        <v>238.42000000000002</v>
      </c>
      <c r="G46" s="28">
        <f t="shared" si="12"/>
        <v>296.20499999999998</v>
      </c>
      <c r="H46" s="28">
        <f t="shared" si="12"/>
        <v>272.83199999999999</v>
      </c>
      <c r="I46" s="28">
        <f t="shared" si="12"/>
        <v>0</v>
      </c>
      <c r="J46" s="97">
        <f t="shared" si="10"/>
        <v>1674.9949999999999</v>
      </c>
      <c r="K46" s="60"/>
      <c r="M46" s="73" t="s">
        <v>10</v>
      </c>
      <c r="N46" s="77">
        <f>SUM(N39:N45)</f>
        <v>65.642499999999998</v>
      </c>
      <c r="O46" s="28">
        <f>SUM(O39:O45)</f>
        <v>73.779999999999987</v>
      </c>
      <c r="P46" s="28">
        <f>SUM(P39:P45)</f>
        <v>85.715000000000003</v>
      </c>
      <c r="Q46" s="28">
        <f>SUM(Q39:Q45)</f>
        <v>45</v>
      </c>
      <c r="R46" s="28">
        <f>SUM(R39:R45)</f>
        <v>0</v>
      </c>
      <c r="S46" s="97">
        <f t="shared" si="11"/>
        <v>270.13749999999999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89" t="s">
        <v>12</v>
      </c>
      <c r="B47" s="30">
        <v>69</v>
      </c>
      <c r="C47" s="78">
        <v>68</v>
      </c>
      <c r="D47" s="31">
        <v>67.5</v>
      </c>
      <c r="E47" s="31">
        <v>66.5</v>
      </c>
      <c r="F47" s="31">
        <v>65.5</v>
      </c>
      <c r="G47" s="31">
        <v>65</v>
      </c>
      <c r="H47" s="31">
        <v>64</v>
      </c>
      <c r="I47" s="31"/>
      <c r="J47" s="98">
        <f>+((J46/J48)/7)*1000</f>
        <v>66.192254495159062</v>
      </c>
      <c r="K47" s="60"/>
      <c r="M47" s="129" t="s">
        <v>12</v>
      </c>
      <c r="N47" s="78">
        <v>77.5</v>
      </c>
      <c r="O47" s="31">
        <v>77.5</v>
      </c>
      <c r="P47" s="31">
        <v>77.5</v>
      </c>
      <c r="Q47" s="31"/>
      <c r="R47" s="31"/>
      <c r="S47" s="98">
        <f>+((S46/S48)/7)*1000</f>
        <v>92.990533562822719</v>
      </c>
      <c r="T47" s="61"/>
      <c r="U47" s="61"/>
    </row>
    <row r="48" spans="1:30" ht="33.75" customHeight="1" x14ac:dyDescent="0.25">
      <c r="A48" s="90" t="s">
        <v>13</v>
      </c>
      <c r="B48" s="34">
        <v>318</v>
      </c>
      <c r="C48" s="79">
        <v>315</v>
      </c>
      <c r="D48" s="35">
        <v>639</v>
      </c>
      <c r="E48" s="35">
        <v>563</v>
      </c>
      <c r="F48" s="35">
        <v>520</v>
      </c>
      <c r="G48" s="35">
        <v>651</v>
      </c>
      <c r="H48" s="35">
        <v>609</v>
      </c>
      <c r="I48" s="35"/>
      <c r="J48" s="99">
        <f>SUM(B48:I48)</f>
        <v>3615</v>
      </c>
      <c r="K48" s="60"/>
      <c r="L48" s="62"/>
      <c r="M48" s="90" t="s">
        <v>13</v>
      </c>
      <c r="N48" s="102">
        <v>121</v>
      </c>
      <c r="O48" s="102">
        <v>136</v>
      </c>
      <c r="P48" s="102">
        <v>158</v>
      </c>
      <c r="Q48" s="102"/>
      <c r="R48" s="102"/>
      <c r="S48" s="106">
        <f>SUM(N48:R48)</f>
        <v>415</v>
      </c>
      <c r="T48" s="63"/>
      <c r="U48" s="63"/>
    </row>
    <row r="49" spans="1:31" ht="33.75" customHeight="1" x14ac:dyDescent="0.25">
      <c r="A49" s="91" t="s">
        <v>14</v>
      </c>
      <c r="B49" s="38">
        <f>((B48*B47)*7/1000-B40)/4</f>
        <v>31.348499999999998</v>
      </c>
      <c r="C49" s="80">
        <f t="shared" ref="C49:I49" si="13">((C48*C47)*7/1000-C40)/4</f>
        <v>30.535</v>
      </c>
      <c r="D49" s="80">
        <f t="shared" si="13"/>
        <v>61.381875000000001</v>
      </c>
      <c r="E49" s="80">
        <f t="shared" si="13"/>
        <v>53.069125</v>
      </c>
      <c r="F49" s="80">
        <f t="shared" si="13"/>
        <v>48.155000000000001</v>
      </c>
      <c r="G49" s="80">
        <f t="shared" si="13"/>
        <v>59.726249999999993</v>
      </c>
      <c r="H49" s="80">
        <f t="shared" si="13"/>
        <v>54.808</v>
      </c>
      <c r="I49" s="80">
        <f t="shared" si="13"/>
        <v>0</v>
      </c>
      <c r="J49" s="100">
        <f>((J46*1000)/J48)/7</f>
        <v>66.192254495159062</v>
      </c>
      <c r="K49" s="60"/>
      <c r="M49" s="91" t="s">
        <v>14</v>
      </c>
      <c r="N49" s="80">
        <f t="shared" ref="N49:R49" si="14">((N48*N47)*7/1000-N40)/4</f>
        <v>13.235624999999999</v>
      </c>
      <c r="O49" s="39">
        <f t="shared" si="14"/>
        <v>14.895</v>
      </c>
      <c r="P49" s="39">
        <f t="shared" si="14"/>
        <v>17.303750000000001</v>
      </c>
      <c r="Q49" s="39">
        <f t="shared" si="14"/>
        <v>-2.25</v>
      </c>
      <c r="R49" s="39">
        <f t="shared" si="14"/>
        <v>0</v>
      </c>
      <c r="S49" s="107">
        <f>((S46*1000)/S48)/7</f>
        <v>92.990533562822719</v>
      </c>
      <c r="T49" s="63"/>
      <c r="U49" s="63"/>
    </row>
    <row r="50" spans="1:31" ht="33.75" customHeight="1" x14ac:dyDescent="0.25">
      <c r="A50" s="92" t="s">
        <v>15</v>
      </c>
      <c r="B50" s="42">
        <f t="shared" ref="B50:I50" si="15">((B48*B47)*7)/1000</f>
        <v>153.59399999999999</v>
      </c>
      <c r="C50" s="81">
        <f t="shared" si="15"/>
        <v>149.94</v>
      </c>
      <c r="D50" s="43">
        <f t="shared" si="15"/>
        <v>301.92750000000001</v>
      </c>
      <c r="E50" s="43">
        <f t="shared" si="15"/>
        <v>262.07650000000001</v>
      </c>
      <c r="F50" s="43">
        <f t="shared" si="15"/>
        <v>238.42</v>
      </c>
      <c r="G50" s="43">
        <f t="shared" si="15"/>
        <v>296.20499999999998</v>
      </c>
      <c r="H50" s="43">
        <f t="shared" si="15"/>
        <v>272.83199999999999</v>
      </c>
      <c r="I50" s="43">
        <f t="shared" si="15"/>
        <v>0</v>
      </c>
      <c r="J50" s="83"/>
      <c r="K50" s="60"/>
      <c r="M50" s="92" t="s">
        <v>15</v>
      </c>
      <c r="N50" s="81">
        <f>((N48*N47)*7)/1000</f>
        <v>65.642499999999998</v>
      </c>
      <c r="O50" s="43">
        <f>((O48*O47)*7)/1000</f>
        <v>73.78</v>
      </c>
      <c r="P50" s="43">
        <f>((P48*P47)*7)/1000</f>
        <v>85.715000000000003</v>
      </c>
      <c r="Q50" s="43">
        <f>((Q48*Q47)*7)/1000</f>
        <v>0</v>
      </c>
      <c r="R50" s="43">
        <f>((R48*R47)*7)/1000</f>
        <v>0</v>
      </c>
      <c r="S50" s="108"/>
    </row>
    <row r="51" spans="1:31" ht="33.75" customHeight="1" thickBot="1" x14ac:dyDescent="0.3">
      <c r="A51" s="93" t="s">
        <v>16</v>
      </c>
      <c r="B51" s="47">
        <f t="shared" ref="B51:I51" si="16">+(B46/B48)/7*1000</f>
        <v>68.999999999999986</v>
      </c>
      <c r="C51" s="82">
        <f t="shared" si="16"/>
        <v>67.999999999999986</v>
      </c>
      <c r="D51" s="48">
        <f t="shared" si="16"/>
        <v>67.5</v>
      </c>
      <c r="E51" s="48">
        <f t="shared" si="16"/>
        <v>66.499999999999986</v>
      </c>
      <c r="F51" s="48">
        <f t="shared" si="16"/>
        <v>65.5</v>
      </c>
      <c r="G51" s="48">
        <f t="shared" si="16"/>
        <v>64.999999999999986</v>
      </c>
      <c r="H51" s="48">
        <f t="shared" si="16"/>
        <v>64</v>
      </c>
      <c r="I51" s="48" t="e">
        <f t="shared" si="16"/>
        <v>#DIV/0!</v>
      </c>
      <c r="J51" s="101"/>
      <c r="K51" s="60"/>
      <c r="L51" s="51"/>
      <c r="M51" s="93" t="s">
        <v>16</v>
      </c>
      <c r="N51" s="82">
        <f>+(N46/N48)/7*1000</f>
        <v>77.5</v>
      </c>
      <c r="O51" s="48">
        <f>+(O46/O48)/7*1000</f>
        <v>77.499999999999986</v>
      </c>
      <c r="P51" s="48">
        <f>+(P46/P48)/7*1000</f>
        <v>77.5</v>
      </c>
      <c r="Q51" s="48" t="e">
        <f>+(Q46/Q48)/7*1000</f>
        <v>#DIV/0!</v>
      </c>
      <c r="R51" s="48" t="e">
        <f>+(R46/R48)/7*1000</f>
        <v>#DIV/0!</v>
      </c>
      <c r="S51" s="49"/>
      <c r="T51" s="52"/>
      <c r="U51" s="52"/>
    </row>
    <row r="52" spans="1:31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31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31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31" ht="33.75" customHeight="1" thickBot="1" x14ac:dyDescent="0.3">
      <c r="A55" s="112" t="s">
        <v>21</v>
      </c>
      <c r="B55" s="641" t="s">
        <v>8</v>
      </c>
      <c r="C55" s="642"/>
      <c r="D55" s="642"/>
      <c r="E55" s="642"/>
      <c r="F55" s="642"/>
      <c r="G55" s="642"/>
      <c r="H55" s="643"/>
      <c r="I55" s="67"/>
      <c r="J55" s="67"/>
      <c r="K55" s="68"/>
      <c r="L55" s="68"/>
      <c r="U55" s="53"/>
      <c r="V55" s="53"/>
      <c r="W55" s="53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5" t="s">
        <v>20</v>
      </c>
      <c r="B56" s="200"/>
      <c r="C56" s="193"/>
      <c r="D56" s="193"/>
      <c r="E56" s="193"/>
      <c r="F56" s="193"/>
      <c r="G56" s="193"/>
      <c r="H56" s="199" t="s">
        <v>10</v>
      </c>
      <c r="J56" s="55"/>
      <c r="K56" s="55"/>
      <c r="L56" s="55"/>
      <c r="M56" s="55"/>
      <c r="N56" s="69"/>
      <c r="O56" s="69"/>
      <c r="P56" s="69"/>
      <c r="Q56" s="55"/>
      <c r="R56" s="55"/>
      <c r="S56" s="70"/>
      <c r="T56" s="70"/>
      <c r="U56" s="70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5" t="s">
        <v>11</v>
      </c>
      <c r="B57" s="94">
        <v>1</v>
      </c>
      <c r="C57" s="57">
        <v>2</v>
      </c>
      <c r="D57" s="57">
        <v>3</v>
      </c>
      <c r="E57" s="57">
        <v>4</v>
      </c>
      <c r="F57" s="57" t="s">
        <v>51</v>
      </c>
      <c r="G57" s="57"/>
      <c r="H57" s="96"/>
      <c r="I57" s="55"/>
      <c r="J57" s="55"/>
      <c r="K57" s="55"/>
      <c r="L57" s="55"/>
      <c r="M57" s="55"/>
      <c r="N57" s="69"/>
      <c r="O57" s="69"/>
      <c r="P57" s="69"/>
      <c r="Q57" s="55"/>
      <c r="R57" s="55"/>
      <c r="S57" s="70"/>
      <c r="T57" s="70"/>
      <c r="U57" s="70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7" t="s">
        <v>35</v>
      </c>
      <c r="B58" s="75"/>
      <c r="C58" s="75"/>
      <c r="D58" s="75"/>
      <c r="E58" s="75"/>
      <c r="F58" s="75"/>
      <c r="G58" s="75"/>
      <c r="H58" s="97">
        <f t="shared" ref="H58:H65" si="17">SUM(B58:G58)</f>
        <v>0</v>
      </c>
      <c r="I58" s="71"/>
      <c r="J58" s="2"/>
      <c r="K58" s="55"/>
      <c r="L58" s="55"/>
      <c r="M58" s="55"/>
      <c r="N58" s="69"/>
      <c r="O58" s="69"/>
      <c r="P58" s="69"/>
      <c r="Q58" s="55"/>
      <c r="R58" s="55"/>
      <c r="S58" s="70"/>
      <c r="T58" s="70"/>
      <c r="U58" s="70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8" t="s">
        <v>36</v>
      </c>
      <c r="B59" s="75">
        <v>22.2</v>
      </c>
      <c r="C59" s="75">
        <v>46.7</v>
      </c>
      <c r="D59" s="75">
        <v>37.4</v>
      </c>
      <c r="E59" s="75">
        <v>38.4</v>
      </c>
      <c r="F59" s="75">
        <v>31</v>
      </c>
      <c r="G59" s="75"/>
      <c r="H59" s="97">
        <f t="shared" si="17"/>
        <v>175.70000000000002</v>
      </c>
      <c r="I59" s="71"/>
      <c r="J59" s="2"/>
      <c r="K59" s="55"/>
      <c r="L59" s="55"/>
      <c r="M59" s="55"/>
      <c r="N59" s="69"/>
      <c r="O59" s="69"/>
      <c r="P59" s="69"/>
      <c r="Q59" s="55"/>
      <c r="R59" s="55"/>
      <c r="S59" s="70"/>
      <c r="T59" s="70"/>
      <c r="U59" s="70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7" t="s">
        <v>37</v>
      </c>
      <c r="B60" s="75">
        <v>23.15</v>
      </c>
      <c r="C60" s="75">
        <v>48.665000000000006</v>
      </c>
      <c r="D60" s="75">
        <v>38.949999999999996</v>
      </c>
      <c r="E60" s="75">
        <v>39.65025</v>
      </c>
      <c r="F60" s="75">
        <v>31</v>
      </c>
      <c r="G60" s="75"/>
      <c r="H60" s="97">
        <f t="shared" si="17"/>
        <v>181.41524999999999</v>
      </c>
      <c r="I60" s="71"/>
      <c r="J60" s="2"/>
      <c r="K60" s="55"/>
      <c r="L60" s="55"/>
      <c r="M60" s="55"/>
      <c r="N60" s="69"/>
      <c r="O60" s="69"/>
      <c r="P60" s="69"/>
      <c r="Q60" s="55"/>
      <c r="R60" s="55"/>
      <c r="S60" s="70"/>
      <c r="T60" s="70"/>
      <c r="U60" s="70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7" t="s">
        <v>38</v>
      </c>
      <c r="B61" s="75"/>
      <c r="C61" s="75"/>
      <c r="D61" s="75"/>
      <c r="E61" s="75"/>
      <c r="F61" s="75"/>
      <c r="G61" s="75"/>
      <c r="H61" s="97">
        <f t="shared" si="17"/>
        <v>0</v>
      </c>
      <c r="I61" s="71"/>
      <c r="J61" s="2"/>
      <c r="K61" s="55"/>
      <c r="L61" s="55"/>
      <c r="M61" s="55"/>
      <c r="N61" s="69"/>
      <c r="O61" s="69"/>
      <c r="P61" s="69"/>
      <c r="Q61" s="55"/>
      <c r="R61" s="55"/>
      <c r="S61" s="70"/>
      <c r="T61" s="70"/>
      <c r="U61" s="70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8" t="s">
        <v>33</v>
      </c>
      <c r="B62" s="75">
        <v>23.15</v>
      </c>
      <c r="C62" s="75">
        <v>48.665000000000006</v>
      </c>
      <c r="D62" s="75">
        <v>38.949999999999996</v>
      </c>
      <c r="E62" s="75">
        <v>39.65025</v>
      </c>
      <c r="F62" s="75">
        <v>31</v>
      </c>
      <c r="G62" s="75"/>
      <c r="H62" s="97">
        <f t="shared" si="17"/>
        <v>181.41524999999999</v>
      </c>
      <c r="I62" s="71"/>
      <c r="J62" s="2"/>
      <c r="K62" s="55"/>
      <c r="L62" s="55"/>
      <c r="M62" s="55"/>
      <c r="N62" s="69"/>
      <c r="O62" s="69"/>
      <c r="P62" s="69"/>
      <c r="Q62" s="55"/>
      <c r="R62" s="55"/>
      <c r="S62" s="70"/>
      <c r="T62" s="70"/>
      <c r="U62" s="70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7" t="s">
        <v>46</v>
      </c>
      <c r="B63" s="75">
        <v>23.15</v>
      </c>
      <c r="C63" s="75">
        <v>48.665000000000006</v>
      </c>
      <c r="D63" s="75">
        <v>38.949999999999996</v>
      </c>
      <c r="E63" s="75">
        <v>39.65025</v>
      </c>
      <c r="F63" s="75">
        <v>31</v>
      </c>
      <c r="G63" s="75"/>
      <c r="H63" s="97">
        <f t="shared" si="17"/>
        <v>181.41524999999999</v>
      </c>
      <c r="I63" s="71"/>
      <c r="J63" s="2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3"/>
      <c r="W63" s="3"/>
      <c r="Z63" s="2"/>
      <c r="AA63" s="2"/>
      <c r="AB63" s="2"/>
      <c r="AC63" s="2"/>
    </row>
    <row r="64" spans="1:31" ht="33.75" customHeight="1" x14ac:dyDescent="0.25">
      <c r="A64" s="87" t="s">
        <v>34</v>
      </c>
      <c r="B64" s="75">
        <v>23.15</v>
      </c>
      <c r="C64" s="75">
        <v>48.665000000000006</v>
      </c>
      <c r="D64" s="75">
        <v>38.949999999999996</v>
      </c>
      <c r="E64" s="75">
        <v>39.65025</v>
      </c>
      <c r="F64" s="75">
        <v>31</v>
      </c>
      <c r="G64" s="75"/>
      <c r="H64" s="97">
        <f t="shared" si="17"/>
        <v>181.41524999999999</v>
      </c>
      <c r="I64" s="71"/>
      <c r="J64" s="2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3"/>
      <c r="W64" s="3"/>
      <c r="Z64" s="2"/>
      <c r="AA64" s="2"/>
      <c r="AB64" s="2"/>
      <c r="AC64" s="2"/>
    </row>
    <row r="65" spans="1:29" ht="33.75" customHeight="1" x14ac:dyDescent="0.25">
      <c r="A65" s="113" t="s">
        <v>10</v>
      </c>
      <c r="B65" s="77">
        <f>SUM(B58:B64)</f>
        <v>114.80000000000001</v>
      </c>
      <c r="C65" s="28">
        <f>SUM(C58:C64)</f>
        <v>241.36000000000007</v>
      </c>
      <c r="D65" s="28">
        <f>SUM(D58:D64)</f>
        <v>193.19999999999996</v>
      </c>
      <c r="E65" s="28">
        <f>SUM(E58:E64)</f>
        <v>197.001</v>
      </c>
      <c r="F65" s="28">
        <f t="shared" ref="F65:G65" si="18">SUM(F58:F64)</f>
        <v>155</v>
      </c>
      <c r="G65" s="28">
        <f t="shared" si="18"/>
        <v>0</v>
      </c>
      <c r="H65" s="97">
        <f t="shared" si="17"/>
        <v>901.36099999999999</v>
      </c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9" t="s">
        <v>12</v>
      </c>
      <c r="B66" s="78">
        <v>80</v>
      </c>
      <c r="C66" s="31">
        <v>80</v>
      </c>
      <c r="D66" s="31">
        <v>80</v>
      </c>
      <c r="E66" s="31">
        <v>79.5</v>
      </c>
      <c r="F66" s="31"/>
      <c r="G66" s="31"/>
      <c r="H66" s="98">
        <f>+((H65/H67)/7)*1000</f>
        <v>96.453825575173894</v>
      </c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0" t="s">
        <v>13</v>
      </c>
      <c r="B67" s="102">
        <v>205</v>
      </c>
      <c r="C67" s="102">
        <v>431</v>
      </c>
      <c r="D67" s="102">
        <v>345</v>
      </c>
      <c r="E67" s="102">
        <v>354</v>
      </c>
      <c r="F67" s="102"/>
      <c r="G67" s="102"/>
      <c r="H67" s="106">
        <f>SUM(B67:G67)</f>
        <v>1335</v>
      </c>
      <c r="J67" s="72"/>
      <c r="N67" s="3"/>
      <c r="O67" s="3"/>
      <c r="P67" s="3"/>
      <c r="Q67" s="3"/>
      <c r="R67" s="3"/>
    </row>
    <row r="68" spans="1:29" ht="33.75" customHeight="1" x14ac:dyDescent="0.25">
      <c r="A68" s="91" t="s">
        <v>14</v>
      </c>
      <c r="B68" s="80">
        <f t="shared" ref="B68:G68" si="19">((B67*B66)*7/1000-B59)/4</f>
        <v>23.15</v>
      </c>
      <c r="C68" s="80">
        <f t="shared" si="19"/>
        <v>48.665000000000006</v>
      </c>
      <c r="D68" s="80">
        <f t="shared" si="19"/>
        <v>38.949999999999996</v>
      </c>
      <c r="E68" s="80">
        <f t="shared" si="19"/>
        <v>39.65025</v>
      </c>
      <c r="F68" s="80">
        <f t="shared" si="19"/>
        <v>-7.75</v>
      </c>
      <c r="G68" s="80">
        <f t="shared" si="19"/>
        <v>0</v>
      </c>
      <c r="H68" s="110">
        <f>((H65*1000)/H67)/7</f>
        <v>96.453825575173894</v>
      </c>
      <c r="N68" s="3"/>
      <c r="O68" s="3"/>
      <c r="P68" s="3"/>
      <c r="Q68" s="3"/>
      <c r="R68" s="3"/>
    </row>
    <row r="69" spans="1:29" ht="33.75" customHeight="1" x14ac:dyDescent="0.25">
      <c r="A69" s="92" t="s">
        <v>15</v>
      </c>
      <c r="B69" s="81">
        <f t="shared" ref="B69:G69" si="20">((B67*B66)*7)/1000</f>
        <v>114.8</v>
      </c>
      <c r="C69" s="43">
        <f t="shared" si="20"/>
        <v>241.36</v>
      </c>
      <c r="D69" s="43">
        <f t="shared" si="20"/>
        <v>193.2</v>
      </c>
      <c r="E69" s="43">
        <f t="shared" si="20"/>
        <v>197.001</v>
      </c>
      <c r="F69" s="43">
        <f t="shared" si="20"/>
        <v>0</v>
      </c>
      <c r="G69" s="43">
        <f t="shared" si="20"/>
        <v>0</v>
      </c>
      <c r="H69" s="83"/>
      <c r="I69" s="51"/>
      <c r="R69" s="3"/>
    </row>
    <row r="70" spans="1:29" ht="33.75" customHeight="1" thickBot="1" x14ac:dyDescent="0.3">
      <c r="A70" s="93" t="s">
        <v>16</v>
      </c>
      <c r="B70" s="82">
        <f t="shared" ref="B70:G70" si="21">+(B65/B67)/7*1000</f>
        <v>80</v>
      </c>
      <c r="C70" s="48">
        <f t="shared" si="21"/>
        <v>80.000000000000028</v>
      </c>
      <c r="D70" s="48">
        <f t="shared" si="21"/>
        <v>79.999999999999972</v>
      </c>
      <c r="E70" s="48">
        <f t="shared" si="21"/>
        <v>79.5</v>
      </c>
      <c r="F70" s="48" t="e">
        <f t="shared" si="21"/>
        <v>#DIV/0!</v>
      </c>
      <c r="G70" s="48" t="e">
        <f t="shared" si="21"/>
        <v>#DIV/0!</v>
      </c>
      <c r="H70" s="111"/>
      <c r="R70" s="3"/>
    </row>
    <row r="71" spans="1:29" ht="33.75" customHeight="1" x14ac:dyDescent="0.25"/>
    <row r="72" spans="1:29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29" ht="33.75" customHeight="1" x14ac:dyDescent="0.25"/>
    <row r="74" spans="1:29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29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29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29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29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29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J15:L15"/>
    <mergeCell ref="B36:J36"/>
    <mergeCell ref="N36:S36"/>
    <mergeCell ref="J54:K54"/>
    <mergeCell ref="B55:H55"/>
    <mergeCell ref="B15:I15"/>
    <mergeCell ref="M15:T15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4" zoomScale="30" zoomScaleNormal="30" workbookViewId="0">
      <selection activeCell="B64" sqref="B64:E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35.42578125" style="19" bestFit="1" customWidth="1"/>
    <col min="9" max="9" width="28.28515625" style="19" bestFit="1" customWidth="1"/>
    <col min="10" max="13" width="33.42578125" style="19" bestFit="1" customWidth="1"/>
    <col min="14" max="14" width="21.28515625" style="19" customWidth="1"/>
    <col min="15" max="15" width="21.28515625" style="19" bestFit="1" customWidth="1"/>
    <col min="16" max="16" width="22.57031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"/>
      <c r="Z3" s="2"/>
      <c r="AA3" s="2"/>
      <c r="AB3" s="2"/>
      <c r="AC3" s="2"/>
      <c r="AD3" s="20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5" t="s">
        <v>1</v>
      </c>
      <c r="B9" s="205"/>
      <c r="C9" s="205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5"/>
      <c r="B10" s="205"/>
      <c r="C10" s="20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5" t="s">
        <v>4</v>
      </c>
      <c r="B11" s="205"/>
      <c r="C11" s="205"/>
      <c r="D11" s="1"/>
      <c r="E11" s="206">
        <v>2</v>
      </c>
      <c r="F11" s="1"/>
      <c r="G11" s="1"/>
      <c r="H11" s="1"/>
      <c r="I11" s="1"/>
      <c r="J11" s="1"/>
      <c r="K11" s="628" t="s">
        <v>63</v>
      </c>
      <c r="L11" s="628"/>
      <c r="M11" s="207"/>
      <c r="N11" s="2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5"/>
      <c r="B12" s="205"/>
      <c r="C12" s="205"/>
      <c r="D12" s="1"/>
      <c r="E12" s="5"/>
      <c r="F12" s="1"/>
      <c r="G12" s="1"/>
      <c r="H12" s="1"/>
      <c r="I12" s="1"/>
      <c r="J12" s="1"/>
      <c r="K12" s="207"/>
      <c r="L12" s="207"/>
      <c r="M12" s="207"/>
      <c r="N12" s="2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5"/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7"/>
      <c r="M13" s="207"/>
      <c r="N13" s="207"/>
      <c r="O13" s="207"/>
      <c r="P13" s="207"/>
      <c r="Q13" s="207"/>
      <c r="R13" s="207"/>
      <c r="S13" s="207"/>
      <c r="T13" s="207"/>
      <c r="U13" s="207"/>
      <c r="V13" s="207"/>
      <c r="W13" s="1"/>
      <c r="X13" s="1"/>
      <c r="Y13" s="1"/>
    </row>
    <row r="14" spans="1:30" s="3" customFormat="1" ht="27" thickBot="1" x14ac:dyDescent="0.3">
      <c r="A14" s="20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4" t="s">
        <v>7</v>
      </c>
      <c r="B15" s="638" t="s">
        <v>53</v>
      </c>
      <c r="C15" s="639"/>
      <c r="D15" s="639"/>
      <c r="E15" s="639"/>
      <c r="F15" s="639"/>
      <c r="G15" s="639"/>
      <c r="H15" s="639"/>
      <c r="I15" s="640"/>
      <c r="J15" s="638" t="s">
        <v>54</v>
      </c>
      <c r="K15" s="639"/>
      <c r="L15" s="640"/>
      <c r="M15" s="644" t="s">
        <v>8</v>
      </c>
      <c r="N15" s="645"/>
      <c r="O15" s="645"/>
      <c r="P15" s="645"/>
      <c r="Q15" s="645"/>
      <c r="R15" s="645"/>
      <c r="S15" s="645"/>
      <c r="T15" s="646"/>
      <c r="U15" s="208"/>
    </row>
    <row r="16" spans="1:30" ht="39.950000000000003" customHeight="1" x14ac:dyDescent="0.25">
      <c r="A16" s="85" t="s">
        <v>9</v>
      </c>
      <c r="B16" s="194"/>
      <c r="C16" s="192"/>
      <c r="D16" s="193"/>
      <c r="E16" s="193"/>
      <c r="F16" s="193"/>
      <c r="G16" s="193"/>
      <c r="H16" s="193"/>
      <c r="I16" s="193"/>
      <c r="J16" s="194"/>
      <c r="K16" s="192"/>
      <c r="L16" s="195"/>
      <c r="M16" s="194"/>
      <c r="N16" s="193"/>
      <c r="O16" s="193"/>
      <c r="P16" s="193"/>
      <c r="Q16" s="193"/>
      <c r="R16" s="193"/>
      <c r="S16" s="193"/>
      <c r="T16" s="197"/>
      <c r="U16" s="18" t="s">
        <v>10</v>
      </c>
      <c r="W16" s="20"/>
      <c r="X16" s="20"/>
    </row>
    <row r="17" spans="1:30" ht="39.950000000000003" customHeight="1" x14ac:dyDescent="0.25">
      <c r="A17" s="86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14">
        <v>1</v>
      </c>
      <c r="K17" s="21">
        <v>2</v>
      </c>
      <c r="L17" s="22">
        <v>3</v>
      </c>
      <c r="M17" s="14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21">
        <v>7</v>
      </c>
      <c r="T17" s="22">
        <v>8</v>
      </c>
      <c r="U17" s="18"/>
      <c r="W17" s="2"/>
      <c r="X17" s="20"/>
    </row>
    <row r="18" spans="1:30" ht="39.950000000000003" customHeight="1" x14ac:dyDescent="0.25">
      <c r="A18" s="87" t="s">
        <v>35</v>
      </c>
      <c r="B18" s="23"/>
      <c r="C18" s="24"/>
      <c r="D18" s="24"/>
      <c r="E18" s="24"/>
      <c r="F18" s="24"/>
      <c r="G18" s="24"/>
      <c r="H18" s="24"/>
      <c r="I18" s="24"/>
      <c r="J18" s="23"/>
      <c r="K18" s="24"/>
      <c r="L18" s="25"/>
      <c r="M18" s="23"/>
      <c r="N18" s="24"/>
      <c r="O18" s="24"/>
      <c r="P18" s="24"/>
      <c r="Q18" s="24"/>
      <c r="R18" s="24"/>
      <c r="S18" s="24"/>
      <c r="T18" s="25"/>
      <c r="U18" s="26">
        <f t="shared" ref="U18:U25" si="0">SUM(B18:T18)</f>
        <v>0</v>
      </c>
      <c r="W18" s="2"/>
      <c r="X18" s="20"/>
    </row>
    <row r="19" spans="1:30" ht="39.950000000000003" customHeight="1" x14ac:dyDescent="0.25">
      <c r="A19" s="88" t="s">
        <v>36</v>
      </c>
      <c r="B19" s="23">
        <v>29.2425</v>
      </c>
      <c r="C19" s="24">
        <v>36.749250000000004</v>
      </c>
      <c r="D19" s="24">
        <v>60.830000000000005</v>
      </c>
      <c r="E19" s="24">
        <v>78.39824999999999</v>
      </c>
      <c r="F19" s="24">
        <v>58.493749999999999</v>
      </c>
      <c r="G19" s="24">
        <v>53.176250000000003</v>
      </c>
      <c r="H19" s="24">
        <v>68.835250000000002</v>
      </c>
      <c r="I19" s="24">
        <v>56.49</v>
      </c>
      <c r="J19" s="23">
        <v>26.854999999999997</v>
      </c>
      <c r="K19" s="24">
        <v>51.784500000000001</v>
      </c>
      <c r="L19" s="25">
        <v>70.108750000000001</v>
      </c>
      <c r="M19" s="23">
        <v>34.511375000000001</v>
      </c>
      <c r="N19" s="24">
        <v>44.459999999999994</v>
      </c>
      <c r="O19" s="24">
        <v>65.752125000000007</v>
      </c>
      <c r="P19" s="24">
        <v>65.51700000000001</v>
      </c>
      <c r="Q19" s="24">
        <v>66.0685</v>
      </c>
      <c r="R19" s="24">
        <v>55.840625000000003</v>
      </c>
      <c r="S19" s="24">
        <v>65.917000000000002</v>
      </c>
      <c r="T19" s="25">
        <v>56.025999999999996</v>
      </c>
      <c r="U19" s="26">
        <f t="shared" si="0"/>
        <v>1045.0561250000001</v>
      </c>
      <c r="W19" s="2"/>
      <c r="X19" s="20"/>
    </row>
    <row r="20" spans="1:30" ht="39.75" customHeight="1" x14ac:dyDescent="0.25">
      <c r="A20" s="87" t="s">
        <v>37</v>
      </c>
      <c r="B20" s="23">
        <v>31.603249999999996</v>
      </c>
      <c r="C20" s="24">
        <v>40.264187500000006</v>
      </c>
      <c r="D20" s="24">
        <v>66.836875000000006</v>
      </c>
      <c r="E20" s="24">
        <v>86.579062499999992</v>
      </c>
      <c r="F20" s="24">
        <v>64.830062500000011</v>
      </c>
      <c r="G20" s="24">
        <v>59.295937500000001</v>
      </c>
      <c r="H20" s="24">
        <v>77.294687500000009</v>
      </c>
      <c r="I20" s="24">
        <v>63.031499999999994</v>
      </c>
      <c r="J20" s="23">
        <v>29.172625000000004</v>
      </c>
      <c r="K20" s="24">
        <v>56.70825</v>
      </c>
      <c r="L20" s="25">
        <v>77.192437499999997</v>
      </c>
      <c r="M20" s="23">
        <v>37.362156249999998</v>
      </c>
      <c r="N20" s="24">
        <v>48.516249999999999</v>
      </c>
      <c r="O20" s="24">
        <v>71.887968749999999</v>
      </c>
      <c r="P20" s="24">
        <v>72.086749999999995</v>
      </c>
      <c r="Q20" s="24">
        <v>73.152874999999995</v>
      </c>
      <c r="R20" s="24">
        <v>61.561093749999998</v>
      </c>
      <c r="S20" s="24">
        <v>73.666750000000008</v>
      </c>
      <c r="T20" s="25">
        <v>63.010999999999996</v>
      </c>
      <c r="U20" s="26">
        <f t="shared" si="0"/>
        <v>1154.0537187500001</v>
      </c>
      <c r="W20" s="2"/>
      <c r="X20" s="20"/>
    </row>
    <row r="21" spans="1:30" ht="39.950000000000003" customHeight="1" x14ac:dyDescent="0.25">
      <c r="A21" s="87" t="s">
        <v>38</v>
      </c>
      <c r="B21" s="23"/>
      <c r="C21" s="24"/>
      <c r="D21" s="24"/>
      <c r="E21" s="24"/>
      <c r="F21" s="24"/>
      <c r="G21" s="24"/>
      <c r="H21" s="24"/>
      <c r="I21" s="24"/>
      <c r="J21" s="23"/>
      <c r="K21" s="24"/>
      <c r="L21" s="25"/>
      <c r="M21" s="23"/>
      <c r="N21" s="24"/>
      <c r="O21" s="24"/>
      <c r="P21" s="24"/>
      <c r="Q21" s="24"/>
      <c r="R21" s="24"/>
      <c r="S21" s="24"/>
      <c r="T21" s="25"/>
      <c r="U21" s="26">
        <f t="shared" si="0"/>
        <v>0</v>
      </c>
      <c r="W21" s="2"/>
      <c r="X21" s="20"/>
    </row>
    <row r="22" spans="1:30" ht="39.950000000000003" customHeight="1" x14ac:dyDescent="0.25">
      <c r="A22" s="88" t="s">
        <v>33</v>
      </c>
      <c r="B22" s="23">
        <v>31.603249999999996</v>
      </c>
      <c r="C22" s="24">
        <v>40.264187500000006</v>
      </c>
      <c r="D22" s="24">
        <v>66.836875000000006</v>
      </c>
      <c r="E22" s="24">
        <v>86.579062499999992</v>
      </c>
      <c r="F22" s="24">
        <v>64.830062500000011</v>
      </c>
      <c r="G22" s="24">
        <v>59.295937500000001</v>
      </c>
      <c r="H22" s="24">
        <v>77.294687500000009</v>
      </c>
      <c r="I22" s="24">
        <v>63.031499999999994</v>
      </c>
      <c r="J22" s="23">
        <v>29.172625000000004</v>
      </c>
      <c r="K22" s="24">
        <v>56.70825</v>
      </c>
      <c r="L22" s="25">
        <v>77.192437499999997</v>
      </c>
      <c r="M22" s="23">
        <v>37.362156249999998</v>
      </c>
      <c r="N22" s="24">
        <v>48.516249999999999</v>
      </c>
      <c r="O22" s="24">
        <v>71.887968749999999</v>
      </c>
      <c r="P22" s="24">
        <v>72.086749999999995</v>
      </c>
      <c r="Q22" s="24">
        <v>73.152874999999995</v>
      </c>
      <c r="R22" s="24">
        <v>61.561093749999998</v>
      </c>
      <c r="S22" s="24">
        <v>73.666750000000008</v>
      </c>
      <c r="T22" s="25">
        <v>63.010999999999996</v>
      </c>
      <c r="U22" s="26">
        <f t="shared" si="0"/>
        <v>1154.0537187500001</v>
      </c>
      <c r="W22" s="2"/>
      <c r="X22" s="20"/>
    </row>
    <row r="23" spans="1:30" ht="39.950000000000003" customHeight="1" x14ac:dyDescent="0.25">
      <c r="A23" s="87" t="s">
        <v>46</v>
      </c>
      <c r="B23" s="23">
        <v>31.603249999999996</v>
      </c>
      <c r="C23" s="24">
        <v>40.264187500000006</v>
      </c>
      <c r="D23" s="24">
        <v>66.836875000000006</v>
      </c>
      <c r="E23" s="24">
        <v>86.579062499999992</v>
      </c>
      <c r="F23" s="24">
        <v>64.830062500000011</v>
      </c>
      <c r="G23" s="24">
        <v>59.295937500000001</v>
      </c>
      <c r="H23" s="24">
        <v>77.294687500000009</v>
      </c>
      <c r="I23" s="24">
        <v>63.031499999999994</v>
      </c>
      <c r="J23" s="23">
        <v>29.172625000000004</v>
      </c>
      <c r="K23" s="24">
        <v>56.70825</v>
      </c>
      <c r="L23" s="25">
        <v>77.192437499999997</v>
      </c>
      <c r="M23" s="23">
        <v>37.362156249999998</v>
      </c>
      <c r="N23" s="24">
        <v>48.516249999999999</v>
      </c>
      <c r="O23" s="24">
        <v>71.887968749999999</v>
      </c>
      <c r="P23" s="24">
        <v>72.086749999999995</v>
      </c>
      <c r="Q23" s="24">
        <v>73.152874999999995</v>
      </c>
      <c r="R23" s="24">
        <v>61.561093749999998</v>
      </c>
      <c r="S23" s="24">
        <v>73.666750000000008</v>
      </c>
      <c r="T23" s="25">
        <v>63.010999999999996</v>
      </c>
      <c r="U23" s="26">
        <f t="shared" si="0"/>
        <v>1154.0537187500001</v>
      </c>
      <c r="W23" s="2"/>
      <c r="X23" s="20"/>
    </row>
    <row r="24" spans="1:30" ht="39.950000000000003" customHeight="1" x14ac:dyDescent="0.25">
      <c r="A24" s="87" t="s">
        <v>34</v>
      </c>
      <c r="B24" s="23">
        <v>31.603249999999996</v>
      </c>
      <c r="C24" s="24">
        <v>40.264187500000006</v>
      </c>
      <c r="D24" s="24">
        <v>66.836875000000006</v>
      </c>
      <c r="E24" s="24">
        <v>86.579062499999992</v>
      </c>
      <c r="F24" s="24">
        <v>64.830062500000011</v>
      </c>
      <c r="G24" s="24">
        <v>59.295937500000001</v>
      </c>
      <c r="H24" s="24">
        <v>77.294687500000009</v>
      </c>
      <c r="I24" s="24">
        <v>63.031499999999994</v>
      </c>
      <c r="J24" s="23">
        <v>29.172625000000004</v>
      </c>
      <c r="K24" s="24">
        <v>56.70825</v>
      </c>
      <c r="L24" s="25">
        <v>77.192437499999997</v>
      </c>
      <c r="M24" s="23">
        <v>37.362156249999998</v>
      </c>
      <c r="N24" s="24">
        <v>48.516249999999999</v>
      </c>
      <c r="O24" s="24">
        <v>71.887968749999999</v>
      </c>
      <c r="P24" s="24">
        <v>72.086749999999995</v>
      </c>
      <c r="Q24" s="24">
        <v>73.152874999999995</v>
      </c>
      <c r="R24" s="24">
        <v>61.561093749999998</v>
      </c>
      <c r="S24" s="24">
        <v>73.666750000000008</v>
      </c>
      <c r="T24" s="25">
        <v>63.010999999999996</v>
      </c>
      <c r="U24" s="26">
        <f t="shared" si="0"/>
        <v>1154.0537187500001</v>
      </c>
      <c r="W24" s="2"/>
    </row>
    <row r="25" spans="1:30" ht="41.45" customHeight="1" x14ac:dyDescent="0.25">
      <c r="A25" s="88" t="s">
        <v>10</v>
      </c>
      <c r="B25" s="27">
        <f t="shared" ref="B25:T25" si="1">SUM(B18:B24)</f>
        <v>155.65549999999999</v>
      </c>
      <c r="C25" s="28">
        <f t="shared" si="1"/>
        <v>197.80600000000004</v>
      </c>
      <c r="D25" s="28">
        <f t="shared" si="1"/>
        <v>328.17750000000007</v>
      </c>
      <c r="E25" s="28">
        <f t="shared" si="1"/>
        <v>424.71449999999993</v>
      </c>
      <c r="F25" s="28">
        <f t="shared" si="1"/>
        <v>317.81400000000002</v>
      </c>
      <c r="G25" s="28">
        <f t="shared" si="1"/>
        <v>290.36</v>
      </c>
      <c r="H25" s="28">
        <f t="shared" si="1"/>
        <v>378.01400000000001</v>
      </c>
      <c r="I25" s="28">
        <f t="shared" si="1"/>
        <v>308.61599999999999</v>
      </c>
      <c r="J25" s="27">
        <f t="shared" si="1"/>
        <v>143.54550000000003</v>
      </c>
      <c r="K25" s="28">
        <f t="shared" si="1"/>
        <v>278.61750000000001</v>
      </c>
      <c r="L25" s="29">
        <f t="shared" si="1"/>
        <v>378.87849999999997</v>
      </c>
      <c r="M25" s="27">
        <f t="shared" si="1"/>
        <v>183.95999999999998</v>
      </c>
      <c r="N25" s="28">
        <f t="shared" si="1"/>
        <v>238.52500000000003</v>
      </c>
      <c r="O25" s="28">
        <f t="shared" si="1"/>
        <v>353.30399999999997</v>
      </c>
      <c r="P25" s="28">
        <f t="shared" si="1"/>
        <v>353.86399999999998</v>
      </c>
      <c r="Q25" s="28">
        <f t="shared" si="1"/>
        <v>358.67999999999995</v>
      </c>
      <c r="R25" s="28">
        <f t="shared" si="1"/>
        <v>302.08499999999998</v>
      </c>
      <c r="S25" s="28">
        <f t="shared" si="1"/>
        <v>360.58400000000006</v>
      </c>
      <c r="T25" s="29">
        <f t="shared" si="1"/>
        <v>308.07</v>
      </c>
      <c r="U25" s="26">
        <f t="shared" si="0"/>
        <v>5661.2709999999997</v>
      </c>
    </row>
    <row r="26" spans="1:30" s="2" customFormat="1" ht="36.75" customHeight="1" x14ac:dyDescent="0.25">
      <c r="A26" s="89" t="s">
        <v>12</v>
      </c>
      <c r="B26" s="30">
        <v>71.5</v>
      </c>
      <c r="C26" s="31">
        <v>71</v>
      </c>
      <c r="D26" s="31">
        <v>70.5</v>
      </c>
      <c r="E26" s="31">
        <v>69.5</v>
      </c>
      <c r="F26" s="31">
        <v>69</v>
      </c>
      <c r="G26" s="31">
        <v>68</v>
      </c>
      <c r="H26" s="31">
        <v>67</v>
      </c>
      <c r="I26" s="31">
        <v>66</v>
      </c>
      <c r="J26" s="30">
        <v>73.5</v>
      </c>
      <c r="K26" s="31">
        <v>72.5</v>
      </c>
      <c r="L26" s="32">
        <v>71.5</v>
      </c>
      <c r="M26" s="30">
        <v>73</v>
      </c>
      <c r="N26" s="31">
        <v>72.5</v>
      </c>
      <c r="O26" s="31">
        <v>72</v>
      </c>
      <c r="P26" s="31">
        <v>71</v>
      </c>
      <c r="Q26" s="31">
        <v>70</v>
      </c>
      <c r="R26" s="31">
        <v>68.5</v>
      </c>
      <c r="S26" s="31">
        <v>68.5</v>
      </c>
      <c r="T26" s="32">
        <v>67.5</v>
      </c>
      <c r="U26" s="33">
        <f>+((U25/U27)/7)*1000</f>
        <v>69.822412155745482</v>
      </c>
    </row>
    <row r="27" spans="1:30" s="2" customFormat="1" ht="33" customHeight="1" x14ac:dyDescent="0.25">
      <c r="A27" s="90" t="s">
        <v>13</v>
      </c>
      <c r="B27" s="34">
        <v>311</v>
      </c>
      <c r="C27" s="35">
        <v>398</v>
      </c>
      <c r="D27" s="35">
        <v>665</v>
      </c>
      <c r="E27" s="35">
        <v>873</v>
      </c>
      <c r="F27" s="35">
        <v>658</v>
      </c>
      <c r="G27" s="35">
        <v>610</v>
      </c>
      <c r="H27" s="35">
        <v>806</v>
      </c>
      <c r="I27" s="35">
        <v>668</v>
      </c>
      <c r="J27" s="34">
        <v>279</v>
      </c>
      <c r="K27" s="35">
        <v>549</v>
      </c>
      <c r="L27" s="36">
        <v>757</v>
      </c>
      <c r="M27" s="34">
        <v>360</v>
      </c>
      <c r="N27" s="35">
        <v>470</v>
      </c>
      <c r="O27" s="35">
        <v>701</v>
      </c>
      <c r="P27" s="35">
        <v>712</v>
      </c>
      <c r="Q27" s="35">
        <v>732</v>
      </c>
      <c r="R27" s="35">
        <v>630</v>
      </c>
      <c r="S27" s="35">
        <v>752</v>
      </c>
      <c r="T27" s="36">
        <v>652</v>
      </c>
      <c r="U27" s="37">
        <f>SUM(B27:T27)</f>
        <v>11583</v>
      </c>
      <c r="V27" s="2">
        <f>((U25*1000)/U27)/7</f>
        <v>69.822412155745482</v>
      </c>
    </row>
    <row r="28" spans="1:30" s="2" customFormat="1" ht="33" customHeight="1" x14ac:dyDescent="0.25">
      <c r="A28" s="91" t="s">
        <v>14</v>
      </c>
      <c r="B28" s="38">
        <f t="shared" ref="B28:T28" si="2">((B27*B26)*7/1000-B19)/4</f>
        <v>31.603249999999996</v>
      </c>
      <c r="C28" s="39">
        <f t="shared" si="2"/>
        <v>40.264187500000006</v>
      </c>
      <c r="D28" s="39">
        <f t="shared" si="2"/>
        <v>66.836875000000006</v>
      </c>
      <c r="E28" s="39">
        <f t="shared" si="2"/>
        <v>86.579062499999992</v>
      </c>
      <c r="F28" s="39">
        <f t="shared" si="2"/>
        <v>64.830062500000011</v>
      </c>
      <c r="G28" s="39">
        <f t="shared" si="2"/>
        <v>59.295937500000001</v>
      </c>
      <c r="H28" s="39">
        <f t="shared" si="2"/>
        <v>77.294687500000009</v>
      </c>
      <c r="I28" s="39">
        <f t="shared" si="2"/>
        <v>63.031499999999994</v>
      </c>
      <c r="J28" s="38">
        <f t="shared" si="2"/>
        <v>29.172625000000004</v>
      </c>
      <c r="K28" s="39">
        <f t="shared" si="2"/>
        <v>56.70825</v>
      </c>
      <c r="L28" s="40">
        <f t="shared" si="2"/>
        <v>77.192437499999997</v>
      </c>
      <c r="M28" s="38">
        <f t="shared" si="2"/>
        <v>37.362156249999998</v>
      </c>
      <c r="N28" s="80">
        <f t="shared" si="2"/>
        <v>48.516249999999999</v>
      </c>
      <c r="O28" s="80">
        <f t="shared" si="2"/>
        <v>71.887968749999999</v>
      </c>
      <c r="P28" s="80">
        <f t="shared" si="2"/>
        <v>72.086749999999995</v>
      </c>
      <c r="Q28" s="80">
        <f t="shared" si="2"/>
        <v>73.152874999999995</v>
      </c>
      <c r="R28" s="80">
        <f t="shared" si="2"/>
        <v>61.561093749999998</v>
      </c>
      <c r="S28" s="80">
        <f t="shared" si="2"/>
        <v>73.666750000000008</v>
      </c>
      <c r="T28" s="154">
        <f t="shared" si="2"/>
        <v>63.010999999999996</v>
      </c>
      <c r="U28" s="41"/>
    </row>
    <row r="29" spans="1:30" ht="33.75" customHeight="1" x14ac:dyDescent="0.25">
      <c r="A29" s="92" t="s">
        <v>15</v>
      </c>
      <c r="B29" s="42">
        <f t="shared" ref="B29" si="3">((B27*B26)*7)/1000</f>
        <v>155.65549999999999</v>
      </c>
      <c r="C29" s="43">
        <f>((C27*C26)*7)/1000</f>
        <v>197.80600000000001</v>
      </c>
      <c r="D29" s="43">
        <f>((D27*D26)*7)/1000</f>
        <v>328.17750000000001</v>
      </c>
      <c r="E29" s="43">
        <f t="shared" ref="E29:T29" si="4">((E27*E26)*7)/1000</f>
        <v>424.71449999999999</v>
      </c>
      <c r="F29" s="43">
        <f t="shared" si="4"/>
        <v>317.81400000000002</v>
      </c>
      <c r="G29" s="43">
        <f t="shared" si="4"/>
        <v>290.36</v>
      </c>
      <c r="H29" s="43">
        <f t="shared" si="4"/>
        <v>378.01400000000001</v>
      </c>
      <c r="I29" s="43">
        <f t="shared" si="4"/>
        <v>308.61599999999999</v>
      </c>
      <c r="J29" s="42">
        <f t="shared" si="4"/>
        <v>143.5455</v>
      </c>
      <c r="K29" s="43">
        <f t="shared" si="4"/>
        <v>278.61750000000001</v>
      </c>
      <c r="L29" s="83">
        <f t="shared" si="4"/>
        <v>378.87849999999997</v>
      </c>
      <c r="M29" s="42">
        <f t="shared" si="4"/>
        <v>183.96</v>
      </c>
      <c r="N29" s="43">
        <f t="shared" si="4"/>
        <v>238.52500000000001</v>
      </c>
      <c r="O29" s="43">
        <f t="shared" si="4"/>
        <v>353.30399999999997</v>
      </c>
      <c r="P29" s="44">
        <f t="shared" si="4"/>
        <v>353.86399999999998</v>
      </c>
      <c r="Q29" s="44">
        <f t="shared" si="4"/>
        <v>358.68</v>
      </c>
      <c r="R29" s="44">
        <f t="shared" si="4"/>
        <v>302.08499999999998</v>
      </c>
      <c r="S29" s="44">
        <f t="shared" si="4"/>
        <v>360.584</v>
      </c>
      <c r="T29" s="45">
        <f t="shared" si="4"/>
        <v>308.07</v>
      </c>
      <c r="U29" s="46"/>
    </row>
    <row r="30" spans="1:30" ht="33.75" customHeight="1" thickBot="1" x14ac:dyDescent="0.3">
      <c r="A30" s="93" t="s">
        <v>16</v>
      </c>
      <c r="B30" s="47">
        <f t="shared" ref="B30" si="5">+(B25/B27)/7*1000</f>
        <v>71.5</v>
      </c>
      <c r="C30" s="48">
        <f>+(C25/C27)/7*1000</f>
        <v>71.000000000000028</v>
      </c>
      <c r="D30" s="48">
        <f t="shared" ref="D30:F30" si="6">+(D25/D27)/7*1000</f>
        <v>70.500000000000014</v>
      </c>
      <c r="E30" s="48">
        <f t="shared" si="6"/>
        <v>69.499999999999986</v>
      </c>
      <c r="F30" s="48">
        <f t="shared" si="6"/>
        <v>69</v>
      </c>
      <c r="G30" s="48">
        <f>+(G25/G27)/7*1000</f>
        <v>68</v>
      </c>
      <c r="H30" s="48">
        <f t="shared" ref="H30" si="7">+(H25/H27)/7*1000</f>
        <v>67</v>
      </c>
      <c r="I30" s="48">
        <f>+(I25/I27)/7*1000</f>
        <v>65.999999999999986</v>
      </c>
      <c r="J30" s="47">
        <f t="shared" ref="J30" si="8">+(J25/J27)/7*1000</f>
        <v>73.500000000000014</v>
      </c>
      <c r="K30" s="48">
        <f>+(K25/K27)/7*1000</f>
        <v>72.500000000000014</v>
      </c>
      <c r="L30" s="49">
        <f t="shared" ref="L30:T30" si="9">+(L25/L27)/7*1000</f>
        <v>71.5</v>
      </c>
      <c r="M30" s="47">
        <f t="shared" si="9"/>
        <v>72.999999999999986</v>
      </c>
      <c r="N30" s="48">
        <f t="shared" si="9"/>
        <v>72.500000000000014</v>
      </c>
      <c r="O30" s="48">
        <f t="shared" si="9"/>
        <v>72</v>
      </c>
      <c r="P30" s="48">
        <f t="shared" si="9"/>
        <v>71</v>
      </c>
      <c r="Q30" s="48">
        <f t="shared" si="9"/>
        <v>69.999999999999986</v>
      </c>
      <c r="R30" s="48">
        <f t="shared" si="9"/>
        <v>68.499999999999986</v>
      </c>
      <c r="S30" s="48">
        <f t="shared" si="9"/>
        <v>68.500000000000014</v>
      </c>
      <c r="T30" s="49">
        <f t="shared" si="9"/>
        <v>67.499999999999986</v>
      </c>
      <c r="U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3"/>
      <c r="T36" s="55"/>
      <c r="U36" s="55"/>
      <c r="V36" s="56"/>
      <c r="W36" s="3"/>
      <c r="X36" s="55"/>
      <c r="Y36" s="55"/>
      <c r="Z36" s="55"/>
      <c r="AA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9" t="s">
        <v>10</v>
      </c>
      <c r="T37" s="58"/>
      <c r="U37" s="58"/>
      <c r="V37" s="3"/>
      <c r="W37" s="56"/>
      <c r="X37" s="3"/>
      <c r="Y37" s="55"/>
      <c r="Z37" s="55"/>
      <c r="AA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96"/>
      <c r="T38" s="58"/>
      <c r="U38" s="58"/>
      <c r="V38" s="59"/>
      <c r="W38" s="59"/>
      <c r="X38" s="2"/>
      <c r="Y38" s="2"/>
      <c r="Z38" s="2"/>
      <c r="AA38" s="2"/>
    </row>
    <row r="39" spans="1:30" ht="33.75" customHeight="1" x14ac:dyDescent="0.25">
      <c r="A39" s="87" t="s">
        <v>35</v>
      </c>
      <c r="B39" s="23"/>
      <c r="C39" s="75"/>
      <c r="D39" s="75"/>
      <c r="E39" s="75"/>
      <c r="F39" s="75"/>
      <c r="G39" s="75"/>
      <c r="H39" s="75"/>
      <c r="I39" s="75"/>
      <c r="J39" s="97">
        <f t="shared" ref="J39:J46" si="10">SUM(B39:I39)</f>
        <v>0</v>
      </c>
      <c r="K39" s="138"/>
      <c r="L39" s="137"/>
      <c r="M39" s="87" t="s">
        <v>35</v>
      </c>
      <c r="N39" s="75"/>
      <c r="O39" s="75"/>
      <c r="P39" s="75"/>
      <c r="Q39" s="75"/>
      <c r="R39" s="75"/>
      <c r="S39" s="97">
        <f t="shared" ref="S39:S46" si="11">SUM(N39:R39)</f>
        <v>0</v>
      </c>
      <c r="T39" s="2"/>
      <c r="U39" s="60"/>
      <c r="V39" s="59"/>
      <c r="W39" s="59"/>
      <c r="X39" s="2"/>
      <c r="Y39" s="2"/>
      <c r="Z39" s="2"/>
      <c r="AA39" s="2"/>
    </row>
    <row r="40" spans="1:30" ht="33.75" customHeight="1" x14ac:dyDescent="0.25">
      <c r="A40" s="88" t="s">
        <v>36</v>
      </c>
      <c r="B40" s="23">
        <v>31.348499999999998</v>
      </c>
      <c r="C40" s="75">
        <v>30.535</v>
      </c>
      <c r="D40" s="75">
        <v>61.381875000000001</v>
      </c>
      <c r="E40" s="75">
        <v>53.069125</v>
      </c>
      <c r="F40" s="75">
        <v>48.155000000000001</v>
      </c>
      <c r="G40" s="75">
        <v>59.726249999999993</v>
      </c>
      <c r="H40" s="75">
        <v>54.808</v>
      </c>
      <c r="I40" s="75"/>
      <c r="J40" s="97">
        <f t="shared" si="10"/>
        <v>339.02374999999995</v>
      </c>
      <c r="K40" s="133"/>
      <c r="L40" s="137"/>
      <c r="M40" s="88" t="s">
        <v>36</v>
      </c>
      <c r="N40" s="75">
        <v>13.235624999999999</v>
      </c>
      <c r="O40" s="75">
        <v>14.895</v>
      </c>
      <c r="P40" s="75">
        <v>17.303750000000001</v>
      </c>
      <c r="Q40" s="75">
        <v>8.6</v>
      </c>
      <c r="R40" s="75"/>
      <c r="S40" s="97">
        <f t="shared" si="11"/>
        <v>54.034375000000004</v>
      </c>
      <c r="T40" s="2"/>
      <c r="U40" s="60"/>
      <c r="V40" s="59"/>
      <c r="W40" s="59"/>
      <c r="X40" s="2"/>
      <c r="Y40" s="2"/>
      <c r="Z40" s="2"/>
      <c r="AA40" s="2"/>
    </row>
    <row r="41" spans="1:30" ht="33.75" customHeight="1" x14ac:dyDescent="0.25">
      <c r="A41" s="87" t="s">
        <v>37</v>
      </c>
      <c r="B41" s="23">
        <v>32.808374999999998</v>
      </c>
      <c r="C41" s="75">
        <v>32.078125</v>
      </c>
      <c r="D41" s="75">
        <v>65.168531250000001</v>
      </c>
      <c r="E41" s="75">
        <v>57.178093750000002</v>
      </c>
      <c r="F41" s="75">
        <v>52.116250000000001</v>
      </c>
      <c r="G41" s="75">
        <v>64.815937500000004</v>
      </c>
      <c r="H41" s="75">
        <v>59.83475</v>
      </c>
      <c r="I41" s="75"/>
      <c r="J41" s="97">
        <f t="shared" si="10"/>
        <v>364.00006250000001</v>
      </c>
      <c r="K41" s="133"/>
      <c r="L41" s="137"/>
      <c r="M41" s="87" t="s">
        <v>37</v>
      </c>
      <c r="N41" s="75">
        <v>14.054593749999999</v>
      </c>
      <c r="O41" s="75">
        <v>15.673249999999999</v>
      </c>
      <c r="P41" s="75">
        <v>18.208812500000001</v>
      </c>
      <c r="Q41" s="75">
        <v>8.6</v>
      </c>
      <c r="R41" s="75"/>
      <c r="S41" s="97">
        <f t="shared" si="11"/>
        <v>56.53665625</v>
      </c>
      <c r="T41" s="2"/>
      <c r="U41" s="60"/>
      <c r="V41" s="59"/>
      <c r="W41" s="59"/>
      <c r="X41" s="2"/>
      <c r="Y41" s="2"/>
      <c r="Z41" s="2"/>
      <c r="AA41" s="2"/>
    </row>
    <row r="42" spans="1:30" ht="33.75" customHeight="1" x14ac:dyDescent="0.25">
      <c r="A42" s="87" t="s">
        <v>38</v>
      </c>
      <c r="B42" s="23"/>
      <c r="C42" s="75"/>
      <c r="D42" s="75"/>
      <c r="E42" s="75"/>
      <c r="F42" s="75"/>
      <c r="G42" s="75"/>
      <c r="H42" s="75"/>
      <c r="I42" s="75"/>
      <c r="J42" s="97">
        <f t="shared" si="10"/>
        <v>0</v>
      </c>
      <c r="K42" s="133"/>
      <c r="L42" s="137"/>
      <c r="M42" s="87" t="s">
        <v>38</v>
      </c>
      <c r="N42" s="75"/>
      <c r="O42" s="75"/>
      <c r="P42" s="75"/>
      <c r="Q42" s="75"/>
      <c r="R42" s="75"/>
      <c r="S42" s="97">
        <f t="shared" si="11"/>
        <v>0</v>
      </c>
      <c r="T42" s="2"/>
      <c r="U42" s="60"/>
      <c r="V42" s="59"/>
      <c r="W42" s="59"/>
      <c r="X42" s="2"/>
      <c r="Y42" s="2"/>
      <c r="Z42" s="2"/>
      <c r="AA42" s="2"/>
    </row>
    <row r="43" spans="1:30" ht="33.75" customHeight="1" x14ac:dyDescent="0.25">
      <c r="A43" s="88" t="s">
        <v>33</v>
      </c>
      <c r="B43" s="23">
        <v>32.808374999999998</v>
      </c>
      <c r="C43" s="75">
        <v>32.078125</v>
      </c>
      <c r="D43" s="75">
        <v>65.168531250000001</v>
      </c>
      <c r="E43" s="75">
        <v>57.178093750000002</v>
      </c>
      <c r="F43" s="75">
        <v>52.116250000000001</v>
      </c>
      <c r="G43" s="75">
        <v>64.815937500000004</v>
      </c>
      <c r="H43" s="75">
        <v>59.83475</v>
      </c>
      <c r="I43" s="75"/>
      <c r="J43" s="97">
        <f t="shared" si="10"/>
        <v>364.00006250000001</v>
      </c>
      <c r="K43" s="133"/>
      <c r="L43" s="137"/>
      <c r="M43" s="88" t="s">
        <v>33</v>
      </c>
      <c r="N43" s="75">
        <v>14.054593749999999</v>
      </c>
      <c r="O43" s="75">
        <v>15.673249999999999</v>
      </c>
      <c r="P43" s="75">
        <v>18.208812500000001</v>
      </c>
      <c r="Q43" s="75">
        <v>8.6</v>
      </c>
      <c r="R43" s="75"/>
      <c r="S43" s="97">
        <f t="shared" si="11"/>
        <v>56.53665625</v>
      </c>
      <c r="T43" s="2"/>
      <c r="U43" s="60"/>
      <c r="V43" s="59"/>
      <c r="W43" s="59"/>
      <c r="X43" s="2"/>
      <c r="Y43" s="2"/>
      <c r="Z43" s="2"/>
      <c r="AA43" s="2"/>
    </row>
    <row r="44" spans="1:30" ht="33.75" customHeight="1" x14ac:dyDescent="0.25">
      <c r="A44" s="87" t="s">
        <v>46</v>
      </c>
      <c r="B44" s="23">
        <v>32.808374999999998</v>
      </c>
      <c r="C44" s="75">
        <v>32.078125</v>
      </c>
      <c r="D44" s="75">
        <v>65.168531250000001</v>
      </c>
      <c r="E44" s="75">
        <v>57.178093750000002</v>
      </c>
      <c r="F44" s="75">
        <v>52.116250000000001</v>
      </c>
      <c r="G44" s="75">
        <v>64.815937500000004</v>
      </c>
      <c r="H44" s="75">
        <v>59.83475</v>
      </c>
      <c r="I44" s="75"/>
      <c r="J44" s="97">
        <f t="shared" si="10"/>
        <v>364.00006250000001</v>
      </c>
      <c r="K44" s="133"/>
      <c r="L44" s="137"/>
      <c r="M44" s="87" t="s">
        <v>46</v>
      </c>
      <c r="N44" s="75">
        <v>14.054593749999999</v>
      </c>
      <c r="O44" s="75">
        <v>15.673249999999999</v>
      </c>
      <c r="P44" s="75">
        <v>18.208812500000001</v>
      </c>
      <c r="Q44" s="75">
        <v>8.6</v>
      </c>
      <c r="R44" s="75"/>
      <c r="S44" s="97">
        <f t="shared" si="11"/>
        <v>56.53665625</v>
      </c>
      <c r="T44" s="2"/>
      <c r="U44" s="60"/>
      <c r="V44" s="59"/>
      <c r="W44" s="59"/>
      <c r="X44" s="2"/>
      <c r="Y44" s="2"/>
      <c r="Z44" s="2"/>
      <c r="AA44" s="2"/>
    </row>
    <row r="45" spans="1:30" ht="33.75" customHeight="1" x14ac:dyDescent="0.25">
      <c r="A45" s="87" t="s">
        <v>34</v>
      </c>
      <c r="B45" s="23">
        <v>32.808374999999998</v>
      </c>
      <c r="C45" s="75">
        <v>32.078125</v>
      </c>
      <c r="D45" s="75">
        <v>65.168531250000001</v>
      </c>
      <c r="E45" s="75">
        <v>57.178093750000002</v>
      </c>
      <c r="F45" s="75">
        <v>52.116250000000001</v>
      </c>
      <c r="G45" s="75">
        <v>64.815937500000004</v>
      </c>
      <c r="H45" s="75">
        <v>59.83475</v>
      </c>
      <c r="I45" s="75"/>
      <c r="J45" s="97">
        <f t="shared" si="10"/>
        <v>364.00006250000001</v>
      </c>
      <c r="K45" s="133"/>
      <c r="L45" s="137"/>
      <c r="M45" s="87" t="s">
        <v>34</v>
      </c>
      <c r="N45" s="75">
        <v>14.054593749999999</v>
      </c>
      <c r="O45" s="75">
        <v>15.673249999999999</v>
      </c>
      <c r="P45" s="75">
        <v>18.208812500000001</v>
      </c>
      <c r="Q45" s="75">
        <v>8.6</v>
      </c>
      <c r="R45" s="75"/>
      <c r="S45" s="97">
        <f t="shared" si="11"/>
        <v>56.53665625</v>
      </c>
      <c r="T45" s="2"/>
      <c r="U45" s="60"/>
      <c r="V45" s="59"/>
      <c r="W45" s="59"/>
      <c r="X45" s="59"/>
      <c r="Y45" s="59"/>
      <c r="Z45" s="2"/>
      <c r="AA45" s="2"/>
      <c r="AB45" s="2"/>
      <c r="AC45" s="2"/>
    </row>
    <row r="46" spans="1:30" ht="33.75" customHeight="1" x14ac:dyDescent="0.25">
      <c r="A46" s="88" t="s">
        <v>10</v>
      </c>
      <c r="B46" s="27">
        <f t="shared" ref="B46:I46" si="12">SUM(B39:B45)</f>
        <v>162.58199999999999</v>
      </c>
      <c r="C46" s="77">
        <f t="shared" si="12"/>
        <v>158.8475</v>
      </c>
      <c r="D46" s="28">
        <f t="shared" si="12"/>
        <v>322.05600000000004</v>
      </c>
      <c r="E46" s="28">
        <f t="shared" si="12"/>
        <v>281.78150000000005</v>
      </c>
      <c r="F46" s="28">
        <f t="shared" si="12"/>
        <v>256.62</v>
      </c>
      <c r="G46" s="28">
        <f t="shared" si="12"/>
        <v>318.99</v>
      </c>
      <c r="H46" s="28">
        <f t="shared" si="12"/>
        <v>294.14699999999999</v>
      </c>
      <c r="I46" s="28">
        <f t="shared" si="12"/>
        <v>0</v>
      </c>
      <c r="J46" s="97">
        <f t="shared" si="10"/>
        <v>1795.0240000000001</v>
      </c>
      <c r="K46" s="60"/>
      <c r="M46" s="73" t="s">
        <v>10</v>
      </c>
      <c r="N46" s="77">
        <f>SUM(N39:N45)</f>
        <v>69.453999999999994</v>
      </c>
      <c r="O46" s="28">
        <f>SUM(O39:O45)</f>
        <v>77.587999999999994</v>
      </c>
      <c r="P46" s="28">
        <f>SUM(P39:P45)</f>
        <v>90.13900000000001</v>
      </c>
      <c r="Q46" s="28">
        <f>SUM(Q39:Q45)</f>
        <v>43</v>
      </c>
      <c r="R46" s="28">
        <f>SUM(R39:R45)</f>
        <v>0</v>
      </c>
      <c r="S46" s="97">
        <f t="shared" si="11"/>
        <v>280.18099999999998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89" t="s">
        <v>12</v>
      </c>
      <c r="B47" s="30">
        <v>73.5</v>
      </c>
      <c r="C47" s="78">
        <v>72.5</v>
      </c>
      <c r="D47" s="31">
        <v>72</v>
      </c>
      <c r="E47" s="31">
        <v>71.5</v>
      </c>
      <c r="F47" s="31">
        <v>70.5</v>
      </c>
      <c r="G47" s="31">
        <v>70</v>
      </c>
      <c r="H47" s="31">
        <v>69</v>
      </c>
      <c r="I47" s="31"/>
      <c r="J47" s="98">
        <f>+((J46/J48)/7)*1000</f>
        <v>71.01412351149267</v>
      </c>
      <c r="K47" s="60"/>
      <c r="M47" s="129" t="s">
        <v>12</v>
      </c>
      <c r="N47" s="78">
        <v>82</v>
      </c>
      <c r="O47" s="31">
        <v>81.5</v>
      </c>
      <c r="P47" s="31">
        <v>81.5</v>
      </c>
      <c r="Q47" s="31"/>
      <c r="R47" s="31"/>
      <c r="S47" s="98">
        <f>+((S46/S48)/7)*1000</f>
        <v>96.447848537005171</v>
      </c>
      <c r="T47" s="61"/>
      <c r="U47" s="61"/>
    </row>
    <row r="48" spans="1:30" ht="33.75" customHeight="1" x14ac:dyDescent="0.25">
      <c r="A48" s="90" t="s">
        <v>13</v>
      </c>
      <c r="B48" s="34">
        <v>316</v>
      </c>
      <c r="C48" s="79">
        <v>313</v>
      </c>
      <c r="D48" s="35">
        <v>639</v>
      </c>
      <c r="E48" s="35">
        <v>563</v>
      </c>
      <c r="F48" s="35">
        <v>520</v>
      </c>
      <c r="G48" s="35">
        <v>651</v>
      </c>
      <c r="H48" s="35">
        <v>609</v>
      </c>
      <c r="I48" s="35"/>
      <c r="J48" s="99">
        <f>SUM(B48:I48)</f>
        <v>3611</v>
      </c>
      <c r="K48" s="60"/>
      <c r="L48" s="62"/>
      <c r="M48" s="90" t="s">
        <v>13</v>
      </c>
      <c r="N48" s="102">
        <v>121</v>
      </c>
      <c r="O48" s="102">
        <v>136</v>
      </c>
      <c r="P48" s="102">
        <v>158</v>
      </c>
      <c r="Q48" s="102"/>
      <c r="R48" s="102"/>
      <c r="S48" s="106">
        <f>SUM(N48:R48)</f>
        <v>415</v>
      </c>
      <c r="T48" s="63"/>
      <c r="U48" s="63"/>
    </row>
    <row r="49" spans="1:31" ht="33.75" customHeight="1" x14ac:dyDescent="0.25">
      <c r="A49" s="91" t="s">
        <v>14</v>
      </c>
      <c r="B49" s="38">
        <f>((B48*B47)*7/1000-B40)/4</f>
        <v>32.808374999999998</v>
      </c>
      <c r="C49" s="80">
        <f t="shared" ref="C49:I49" si="13">((C48*C47)*7/1000-C40)/4</f>
        <v>32.078125</v>
      </c>
      <c r="D49" s="80">
        <f t="shared" si="13"/>
        <v>65.168531250000001</v>
      </c>
      <c r="E49" s="80">
        <f t="shared" si="13"/>
        <v>57.178093750000002</v>
      </c>
      <c r="F49" s="80">
        <f t="shared" si="13"/>
        <v>52.116250000000001</v>
      </c>
      <c r="G49" s="80">
        <f t="shared" si="13"/>
        <v>64.815937500000004</v>
      </c>
      <c r="H49" s="80">
        <f t="shared" si="13"/>
        <v>59.83475</v>
      </c>
      <c r="I49" s="80">
        <f t="shared" si="13"/>
        <v>0</v>
      </c>
      <c r="J49" s="100">
        <f>((J46*1000)/J48)/7</f>
        <v>71.014123511492656</v>
      </c>
      <c r="K49" s="60"/>
      <c r="M49" s="91" t="s">
        <v>14</v>
      </c>
      <c r="N49" s="80">
        <f t="shared" ref="N49:R49" si="14">((N48*N47)*7/1000-N40)/4</f>
        <v>14.054593749999999</v>
      </c>
      <c r="O49" s="39">
        <f t="shared" si="14"/>
        <v>15.673249999999999</v>
      </c>
      <c r="P49" s="39">
        <f t="shared" si="14"/>
        <v>18.208812500000001</v>
      </c>
      <c r="Q49" s="39">
        <f t="shared" si="14"/>
        <v>-2.15</v>
      </c>
      <c r="R49" s="39">
        <f t="shared" si="14"/>
        <v>0</v>
      </c>
      <c r="S49" s="107">
        <f>((S46*1000)/S48)/7</f>
        <v>96.447848537005157</v>
      </c>
      <c r="T49" s="63"/>
      <c r="U49" s="63"/>
    </row>
    <row r="50" spans="1:31" ht="33.75" customHeight="1" x14ac:dyDescent="0.25">
      <c r="A50" s="92" t="s">
        <v>15</v>
      </c>
      <c r="B50" s="42">
        <f t="shared" ref="B50:I50" si="15">((B48*B47)*7)/1000</f>
        <v>162.58199999999999</v>
      </c>
      <c r="C50" s="81">
        <f t="shared" si="15"/>
        <v>158.8475</v>
      </c>
      <c r="D50" s="43">
        <f t="shared" si="15"/>
        <v>322.05599999999998</v>
      </c>
      <c r="E50" s="43">
        <f t="shared" si="15"/>
        <v>281.78149999999999</v>
      </c>
      <c r="F50" s="43">
        <f t="shared" si="15"/>
        <v>256.62</v>
      </c>
      <c r="G50" s="43">
        <f t="shared" si="15"/>
        <v>318.99</v>
      </c>
      <c r="H50" s="43">
        <f t="shared" si="15"/>
        <v>294.14699999999999</v>
      </c>
      <c r="I50" s="43">
        <f t="shared" si="15"/>
        <v>0</v>
      </c>
      <c r="J50" s="83"/>
      <c r="K50" s="60"/>
      <c r="M50" s="92" t="s">
        <v>15</v>
      </c>
      <c r="N50" s="81">
        <f>((N48*N47)*7)/1000</f>
        <v>69.453999999999994</v>
      </c>
      <c r="O50" s="43">
        <f>((O48*O47)*7)/1000</f>
        <v>77.587999999999994</v>
      </c>
      <c r="P50" s="43">
        <f>((P48*P47)*7)/1000</f>
        <v>90.138999999999996</v>
      </c>
      <c r="Q50" s="43">
        <f>((Q48*Q47)*7)/1000</f>
        <v>0</v>
      </c>
      <c r="R50" s="43">
        <f>((R48*R47)*7)/1000</f>
        <v>0</v>
      </c>
      <c r="S50" s="108"/>
    </row>
    <row r="51" spans="1:31" ht="33.75" customHeight="1" thickBot="1" x14ac:dyDescent="0.3">
      <c r="A51" s="93" t="s">
        <v>16</v>
      </c>
      <c r="B51" s="47">
        <f t="shared" ref="B51:I51" si="16">+(B46/B48)/7*1000</f>
        <v>73.5</v>
      </c>
      <c r="C51" s="82">
        <f t="shared" si="16"/>
        <v>72.5</v>
      </c>
      <c r="D51" s="48">
        <f t="shared" si="16"/>
        <v>72.000000000000028</v>
      </c>
      <c r="E51" s="48">
        <f t="shared" si="16"/>
        <v>71.500000000000014</v>
      </c>
      <c r="F51" s="48">
        <f t="shared" si="16"/>
        <v>70.5</v>
      </c>
      <c r="G51" s="48">
        <f t="shared" si="16"/>
        <v>69.999999999999986</v>
      </c>
      <c r="H51" s="48">
        <f t="shared" si="16"/>
        <v>68.999999999999986</v>
      </c>
      <c r="I51" s="48" t="e">
        <f t="shared" si="16"/>
        <v>#DIV/0!</v>
      </c>
      <c r="J51" s="101"/>
      <c r="K51" s="60"/>
      <c r="L51" s="51"/>
      <c r="M51" s="93" t="s">
        <v>16</v>
      </c>
      <c r="N51" s="82">
        <f>+(N46/N48)/7*1000</f>
        <v>81.999999999999986</v>
      </c>
      <c r="O51" s="48">
        <f>+(O46/O48)/7*1000</f>
        <v>81.5</v>
      </c>
      <c r="P51" s="48">
        <f>+(P46/P48)/7*1000</f>
        <v>81.500000000000014</v>
      </c>
      <c r="Q51" s="48" t="e">
        <f>+(Q46/Q48)/7*1000</f>
        <v>#DIV/0!</v>
      </c>
      <c r="R51" s="48" t="e">
        <f>+(R46/R48)/7*1000</f>
        <v>#DIV/0!</v>
      </c>
      <c r="S51" s="49"/>
      <c r="T51" s="52"/>
      <c r="U51" s="52"/>
    </row>
    <row r="52" spans="1:31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31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31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31" ht="33.75" customHeight="1" thickBot="1" x14ac:dyDescent="0.3">
      <c r="A55" s="112" t="s">
        <v>21</v>
      </c>
      <c r="B55" s="641" t="s">
        <v>8</v>
      </c>
      <c r="C55" s="642"/>
      <c r="D55" s="642"/>
      <c r="E55" s="642"/>
      <c r="F55" s="642"/>
      <c r="G55" s="642"/>
      <c r="H55" s="643"/>
      <c r="I55" s="67"/>
      <c r="J55" s="67"/>
      <c r="K55" s="68"/>
      <c r="L55" s="68"/>
      <c r="U55" s="53"/>
      <c r="V55" s="53"/>
      <c r="W55" s="53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5" t="s">
        <v>20</v>
      </c>
      <c r="B56" s="200"/>
      <c r="C56" s="193"/>
      <c r="D56" s="193"/>
      <c r="E56" s="193"/>
      <c r="F56" s="193"/>
      <c r="G56" s="193"/>
      <c r="H56" s="199" t="s">
        <v>10</v>
      </c>
      <c r="J56" s="55"/>
      <c r="K56" s="55"/>
      <c r="L56" s="55"/>
      <c r="M56" s="55"/>
      <c r="N56" s="69"/>
      <c r="O56" s="69"/>
      <c r="P56" s="69"/>
      <c r="Q56" s="55"/>
      <c r="R56" s="55"/>
      <c r="S56" s="70"/>
      <c r="T56" s="70"/>
      <c r="U56" s="70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5" t="s">
        <v>11</v>
      </c>
      <c r="B57" s="94">
        <v>1</v>
      </c>
      <c r="C57" s="57">
        <v>2</v>
      </c>
      <c r="D57" s="57">
        <v>3</v>
      </c>
      <c r="E57" s="57">
        <v>4</v>
      </c>
      <c r="F57" s="57" t="s">
        <v>51</v>
      </c>
      <c r="G57" s="57"/>
      <c r="H57" s="96"/>
      <c r="I57" s="55"/>
      <c r="J57" s="55"/>
      <c r="K57" s="55"/>
      <c r="L57" s="55"/>
      <c r="M57" s="55"/>
      <c r="N57" s="69"/>
      <c r="O57" s="69"/>
      <c r="P57" s="69"/>
      <c r="Q57" s="55"/>
      <c r="R57" s="55"/>
      <c r="S57" s="70"/>
      <c r="T57" s="70"/>
      <c r="U57" s="70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7" t="s">
        <v>35</v>
      </c>
      <c r="B58" s="75"/>
      <c r="C58" s="75"/>
      <c r="D58" s="75"/>
      <c r="E58" s="75"/>
      <c r="F58" s="75"/>
      <c r="G58" s="75"/>
      <c r="H58" s="97">
        <f t="shared" ref="H58:H65" si="17">SUM(B58:G58)</f>
        <v>0</v>
      </c>
      <c r="I58" s="71"/>
      <c r="J58" s="2"/>
      <c r="K58" s="55"/>
      <c r="L58" s="55"/>
      <c r="M58" s="55"/>
      <c r="N58" s="69"/>
      <c r="O58" s="69"/>
      <c r="P58" s="69"/>
      <c r="Q58" s="55"/>
      <c r="R58" s="55"/>
      <c r="S58" s="70"/>
      <c r="T58" s="70"/>
      <c r="U58" s="70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8" t="s">
        <v>36</v>
      </c>
      <c r="B59" s="75">
        <v>23.15</v>
      </c>
      <c r="C59" s="75">
        <v>48.665000000000006</v>
      </c>
      <c r="D59" s="75">
        <v>38.949999999999996</v>
      </c>
      <c r="E59" s="75">
        <v>39.65025</v>
      </c>
      <c r="F59" s="75">
        <v>30.7</v>
      </c>
      <c r="G59" s="75"/>
      <c r="H59" s="97">
        <f t="shared" si="17"/>
        <v>181.11524999999997</v>
      </c>
      <c r="I59" s="71"/>
      <c r="J59" s="2"/>
      <c r="K59" s="55"/>
      <c r="L59" s="55"/>
      <c r="M59" s="55"/>
      <c r="N59" s="69"/>
      <c r="O59" s="69"/>
      <c r="P59" s="69"/>
      <c r="Q59" s="55"/>
      <c r="R59" s="55"/>
      <c r="S59" s="70"/>
      <c r="T59" s="70"/>
      <c r="U59" s="70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7" t="s">
        <v>37</v>
      </c>
      <c r="B60" s="75">
        <v>24.526874999999997</v>
      </c>
      <c r="C60" s="75">
        <v>51.190749999999994</v>
      </c>
      <c r="D60" s="75">
        <v>40.977500000000006</v>
      </c>
      <c r="E60" s="75">
        <v>41.815687500000003</v>
      </c>
      <c r="F60" s="75">
        <v>30.7</v>
      </c>
      <c r="G60" s="75"/>
      <c r="H60" s="97">
        <f t="shared" si="17"/>
        <v>189.2108125</v>
      </c>
      <c r="I60" s="71"/>
      <c r="J60" s="2"/>
      <c r="K60" s="55"/>
      <c r="L60" s="55"/>
      <c r="M60" s="55"/>
      <c r="N60" s="69"/>
      <c r="O60" s="69"/>
      <c r="P60" s="69"/>
      <c r="Q60" s="55"/>
      <c r="R60" s="55"/>
      <c r="S60" s="70"/>
      <c r="T60" s="70"/>
      <c r="U60" s="70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7" t="s">
        <v>38</v>
      </c>
      <c r="B61" s="75"/>
      <c r="C61" s="75"/>
      <c r="D61" s="75"/>
      <c r="E61" s="75"/>
      <c r="F61" s="75"/>
      <c r="G61" s="75"/>
      <c r="H61" s="97">
        <f t="shared" si="17"/>
        <v>0</v>
      </c>
      <c r="I61" s="71"/>
      <c r="J61" s="2"/>
      <c r="K61" s="55"/>
      <c r="L61" s="55"/>
      <c r="M61" s="55"/>
      <c r="N61" s="69"/>
      <c r="O61" s="69"/>
      <c r="P61" s="69"/>
      <c r="Q61" s="55"/>
      <c r="R61" s="55"/>
      <c r="S61" s="70"/>
      <c r="T61" s="70"/>
      <c r="U61" s="70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8" t="s">
        <v>33</v>
      </c>
      <c r="B62" s="75">
        <v>24.526874999999997</v>
      </c>
      <c r="C62" s="75">
        <v>51.190749999999994</v>
      </c>
      <c r="D62" s="75">
        <v>40.977500000000006</v>
      </c>
      <c r="E62" s="75">
        <v>41.815687500000003</v>
      </c>
      <c r="F62" s="75">
        <v>30.7</v>
      </c>
      <c r="G62" s="75"/>
      <c r="H62" s="97">
        <f t="shared" si="17"/>
        <v>189.2108125</v>
      </c>
      <c r="I62" s="71"/>
      <c r="J62" s="2"/>
      <c r="K62" s="55"/>
      <c r="L62" s="55"/>
      <c r="M62" s="55"/>
      <c r="N62" s="69"/>
      <c r="O62" s="69"/>
      <c r="P62" s="69"/>
      <c r="Q62" s="55"/>
      <c r="R62" s="55"/>
      <c r="S62" s="70"/>
      <c r="T62" s="70"/>
      <c r="U62" s="70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7" t="s">
        <v>46</v>
      </c>
      <c r="B63" s="75">
        <v>24.526874999999997</v>
      </c>
      <c r="C63" s="75">
        <v>51.190749999999994</v>
      </c>
      <c r="D63" s="75">
        <v>40.977500000000006</v>
      </c>
      <c r="E63" s="75">
        <v>41.815687500000003</v>
      </c>
      <c r="F63" s="75">
        <v>30.7</v>
      </c>
      <c r="G63" s="75"/>
      <c r="H63" s="97">
        <f t="shared" si="17"/>
        <v>189.2108125</v>
      </c>
      <c r="I63" s="71"/>
      <c r="J63" s="2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3"/>
      <c r="W63" s="3"/>
      <c r="Z63" s="2"/>
      <c r="AA63" s="2"/>
      <c r="AB63" s="2"/>
      <c r="AC63" s="2"/>
    </row>
    <row r="64" spans="1:31" ht="33.75" customHeight="1" x14ac:dyDescent="0.25">
      <c r="A64" s="87" t="s">
        <v>34</v>
      </c>
      <c r="B64" s="75">
        <v>24.526874999999997</v>
      </c>
      <c r="C64" s="75">
        <v>51.190749999999994</v>
      </c>
      <c r="D64" s="75">
        <v>40.977500000000006</v>
      </c>
      <c r="E64" s="75">
        <v>41.815687500000003</v>
      </c>
      <c r="F64" s="75">
        <v>30.7</v>
      </c>
      <c r="G64" s="75"/>
      <c r="H64" s="97">
        <f t="shared" si="17"/>
        <v>189.2108125</v>
      </c>
      <c r="I64" s="71"/>
      <c r="J64" s="2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3"/>
      <c r="W64" s="3"/>
      <c r="Z64" s="2"/>
      <c r="AA64" s="2"/>
      <c r="AB64" s="2"/>
      <c r="AC64" s="2"/>
    </row>
    <row r="65" spans="1:29" ht="33.75" customHeight="1" x14ac:dyDescent="0.25">
      <c r="A65" s="113" t="s">
        <v>10</v>
      </c>
      <c r="B65" s="77">
        <f>SUM(B58:B64)</f>
        <v>121.25749999999996</v>
      </c>
      <c r="C65" s="28">
        <f>SUM(C58:C64)</f>
        <v>253.42799999999994</v>
      </c>
      <c r="D65" s="28">
        <f>SUM(D58:D64)</f>
        <v>202.86</v>
      </c>
      <c r="E65" s="28">
        <f>SUM(E58:E64)</f>
        <v>206.91299999999998</v>
      </c>
      <c r="F65" s="28">
        <f t="shared" ref="F65:G65" si="18">SUM(F58:F64)</f>
        <v>153.5</v>
      </c>
      <c r="G65" s="28">
        <f t="shared" si="18"/>
        <v>0</v>
      </c>
      <c r="H65" s="97">
        <f t="shared" si="17"/>
        <v>937.95849999999996</v>
      </c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9" t="s">
        <v>12</v>
      </c>
      <c r="B66" s="78">
        <v>84.5</v>
      </c>
      <c r="C66" s="31">
        <v>84</v>
      </c>
      <c r="D66" s="31">
        <v>84</v>
      </c>
      <c r="E66" s="31">
        <v>83.5</v>
      </c>
      <c r="F66" s="31"/>
      <c r="G66" s="31"/>
      <c r="H66" s="98">
        <f>+((H65/H67)/7)*1000</f>
        <v>100.37009095773141</v>
      </c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0" t="s">
        <v>13</v>
      </c>
      <c r="B67" s="102">
        <v>205</v>
      </c>
      <c r="C67" s="102">
        <v>431</v>
      </c>
      <c r="D67" s="102">
        <v>345</v>
      </c>
      <c r="E67" s="102">
        <v>354</v>
      </c>
      <c r="F67" s="102"/>
      <c r="G67" s="102"/>
      <c r="H67" s="106">
        <f>SUM(B67:G67)</f>
        <v>1335</v>
      </c>
      <c r="J67" s="72"/>
      <c r="N67" s="3"/>
      <c r="O67" s="3"/>
      <c r="P67" s="3"/>
      <c r="Q67" s="3"/>
      <c r="R67" s="3"/>
    </row>
    <row r="68" spans="1:29" ht="33.75" customHeight="1" x14ac:dyDescent="0.25">
      <c r="A68" s="91" t="s">
        <v>14</v>
      </c>
      <c r="B68" s="80">
        <f t="shared" ref="B68:G68" si="19">((B67*B66)*7/1000-B59)/4</f>
        <v>24.526874999999997</v>
      </c>
      <c r="C68" s="80">
        <f t="shared" si="19"/>
        <v>51.190749999999994</v>
      </c>
      <c r="D68" s="80">
        <f t="shared" si="19"/>
        <v>40.977500000000006</v>
      </c>
      <c r="E68" s="80">
        <f t="shared" si="19"/>
        <v>41.815687500000003</v>
      </c>
      <c r="F68" s="80">
        <f t="shared" si="19"/>
        <v>-7.6749999999999998</v>
      </c>
      <c r="G68" s="80">
        <f t="shared" si="19"/>
        <v>0</v>
      </c>
      <c r="H68" s="110">
        <f>((H65*1000)/H67)/7</f>
        <v>100.37009095773142</v>
      </c>
      <c r="N68" s="3"/>
      <c r="O68" s="3"/>
      <c r="P68" s="3"/>
      <c r="Q68" s="3"/>
      <c r="R68" s="3"/>
    </row>
    <row r="69" spans="1:29" ht="33.75" customHeight="1" x14ac:dyDescent="0.25">
      <c r="A69" s="92" t="s">
        <v>15</v>
      </c>
      <c r="B69" s="81">
        <f t="shared" ref="B69:G69" si="20">((B67*B66)*7)/1000</f>
        <v>121.25749999999999</v>
      </c>
      <c r="C69" s="43">
        <f t="shared" si="20"/>
        <v>253.428</v>
      </c>
      <c r="D69" s="43">
        <f t="shared" si="20"/>
        <v>202.86</v>
      </c>
      <c r="E69" s="43">
        <f t="shared" si="20"/>
        <v>206.91300000000001</v>
      </c>
      <c r="F69" s="43">
        <f t="shared" si="20"/>
        <v>0</v>
      </c>
      <c r="G69" s="43">
        <f t="shared" si="20"/>
        <v>0</v>
      </c>
      <c r="H69" s="83"/>
      <c r="I69" s="51"/>
      <c r="R69" s="3"/>
    </row>
    <row r="70" spans="1:29" ht="33.75" customHeight="1" thickBot="1" x14ac:dyDescent="0.3">
      <c r="A70" s="93" t="s">
        <v>16</v>
      </c>
      <c r="B70" s="82">
        <f t="shared" ref="B70:G70" si="21">+(B65/B67)/7*1000</f>
        <v>84.499999999999972</v>
      </c>
      <c r="C70" s="48">
        <f t="shared" si="21"/>
        <v>83.999999999999972</v>
      </c>
      <c r="D70" s="48">
        <f t="shared" si="21"/>
        <v>84</v>
      </c>
      <c r="E70" s="48">
        <f t="shared" si="21"/>
        <v>83.499999999999986</v>
      </c>
      <c r="F70" s="48" t="e">
        <f t="shared" si="21"/>
        <v>#DIV/0!</v>
      </c>
      <c r="G70" s="48" t="e">
        <f t="shared" si="21"/>
        <v>#DIV/0!</v>
      </c>
      <c r="H70" s="111"/>
      <c r="R70" s="3"/>
    </row>
    <row r="71" spans="1:29" ht="33.75" customHeight="1" x14ac:dyDescent="0.25"/>
    <row r="72" spans="1:29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29" ht="33.75" customHeight="1" x14ac:dyDescent="0.25"/>
    <row r="74" spans="1:29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29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29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29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29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29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N36:S36"/>
    <mergeCell ref="J54:K54"/>
    <mergeCell ref="B55:H55"/>
    <mergeCell ref="A3:C3"/>
    <mergeCell ref="E9:G9"/>
    <mergeCell ref="R9:S9"/>
    <mergeCell ref="K11:L11"/>
    <mergeCell ref="B15:I15"/>
    <mergeCell ref="J15:L15"/>
    <mergeCell ref="M15:T15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9" zoomScale="30" zoomScaleNormal="30" workbookViewId="0">
      <selection activeCell="N40" sqref="N4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35.42578125" style="19" bestFit="1" customWidth="1"/>
    <col min="9" max="9" width="28.28515625" style="19" bestFit="1" customWidth="1"/>
    <col min="10" max="13" width="33.42578125" style="19" bestFit="1" customWidth="1"/>
    <col min="14" max="14" width="21.28515625" style="19" customWidth="1"/>
    <col min="15" max="15" width="21.28515625" style="19" bestFit="1" customWidth="1"/>
    <col min="16" max="16" width="22.57031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"/>
      <c r="Z3" s="2"/>
      <c r="AA3" s="2"/>
      <c r="AB3" s="2"/>
      <c r="AC3" s="2"/>
      <c r="AD3" s="2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9" t="s">
        <v>1</v>
      </c>
      <c r="B9" s="209"/>
      <c r="C9" s="209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9"/>
      <c r="B10" s="209"/>
      <c r="C10" s="2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9" t="s">
        <v>4</v>
      </c>
      <c r="B11" s="209"/>
      <c r="C11" s="209"/>
      <c r="D11" s="1"/>
      <c r="E11" s="210">
        <v>2</v>
      </c>
      <c r="F11" s="1"/>
      <c r="G11" s="1"/>
      <c r="H11" s="1"/>
      <c r="I11" s="1"/>
      <c r="J11" s="1"/>
      <c r="K11" s="628" t="s">
        <v>64</v>
      </c>
      <c r="L11" s="628"/>
      <c r="M11" s="211"/>
      <c r="N11" s="2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9"/>
      <c r="B12" s="209"/>
      <c r="C12" s="209"/>
      <c r="D12" s="1"/>
      <c r="E12" s="5"/>
      <c r="F12" s="1"/>
      <c r="G12" s="1"/>
      <c r="H12" s="1"/>
      <c r="I12" s="1"/>
      <c r="J12" s="1"/>
      <c r="K12" s="211"/>
      <c r="L12" s="211"/>
      <c r="M12" s="211"/>
      <c r="N12" s="2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9"/>
      <c r="B13" s="209"/>
      <c r="C13" s="209"/>
      <c r="D13" s="209"/>
      <c r="E13" s="209"/>
      <c r="F13" s="209"/>
      <c r="G13" s="209"/>
      <c r="H13" s="209"/>
      <c r="I13" s="209"/>
      <c r="J13" s="209"/>
      <c r="K13" s="209"/>
      <c r="L13" s="211"/>
      <c r="M13" s="211"/>
      <c r="N13" s="211"/>
      <c r="O13" s="211"/>
      <c r="P13" s="211"/>
      <c r="Q13" s="211"/>
      <c r="R13" s="211"/>
      <c r="S13" s="211"/>
      <c r="T13" s="211"/>
      <c r="U13" s="211"/>
      <c r="V13" s="211"/>
      <c r="W13" s="1"/>
      <c r="X13" s="1"/>
      <c r="Y13" s="1"/>
    </row>
    <row r="14" spans="1:30" s="3" customFormat="1" ht="27" thickBot="1" x14ac:dyDescent="0.3">
      <c r="A14" s="20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4" t="s">
        <v>7</v>
      </c>
      <c r="B15" s="638" t="s">
        <v>53</v>
      </c>
      <c r="C15" s="639"/>
      <c r="D15" s="639"/>
      <c r="E15" s="639"/>
      <c r="F15" s="639"/>
      <c r="G15" s="639"/>
      <c r="H15" s="639"/>
      <c r="I15" s="640"/>
      <c r="J15" s="638" t="s">
        <v>54</v>
      </c>
      <c r="K15" s="639"/>
      <c r="L15" s="640"/>
      <c r="M15" s="644" t="s">
        <v>8</v>
      </c>
      <c r="N15" s="645"/>
      <c r="O15" s="645"/>
      <c r="P15" s="645"/>
      <c r="Q15" s="645"/>
      <c r="R15" s="645"/>
      <c r="S15" s="645"/>
      <c r="T15" s="646"/>
      <c r="U15" s="212"/>
    </row>
    <row r="16" spans="1:30" ht="39.950000000000003" customHeight="1" x14ac:dyDescent="0.25">
      <c r="A16" s="85" t="s">
        <v>9</v>
      </c>
      <c r="B16" s="194"/>
      <c r="C16" s="192"/>
      <c r="D16" s="193"/>
      <c r="E16" s="193"/>
      <c r="F16" s="193"/>
      <c r="G16" s="193"/>
      <c r="H16" s="193"/>
      <c r="I16" s="193"/>
      <c r="J16" s="194"/>
      <c r="K16" s="192"/>
      <c r="L16" s="195"/>
      <c r="M16" s="194"/>
      <c r="N16" s="193"/>
      <c r="O16" s="193"/>
      <c r="P16" s="193"/>
      <c r="Q16" s="193"/>
      <c r="R16" s="193"/>
      <c r="S16" s="193"/>
      <c r="T16" s="197"/>
      <c r="U16" s="18" t="s">
        <v>10</v>
      </c>
      <c r="W16" s="20"/>
      <c r="X16" s="20"/>
    </row>
    <row r="17" spans="1:30" ht="39.950000000000003" customHeight="1" x14ac:dyDescent="0.25">
      <c r="A17" s="86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14">
        <v>1</v>
      </c>
      <c r="K17" s="21">
        <v>2</v>
      </c>
      <c r="L17" s="22">
        <v>3</v>
      </c>
      <c r="M17" s="14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21">
        <v>7</v>
      </c>
      <c r="T17" s="22">
        <v>8</v>
      </c>
      <c r="U17" s="18"/>
      <c r="W17" s="2"/>
      <c r="X17" s="20"/>
    </row>
    <row r="18" spans="1:30" ht="39.950000000000003" customHeight="1" x14ac:dyDescent="0.25">
      <c r="A18" s="87" t="s">
        <v>35</v>
      </c>
      <c r="B18" s="23"/>
      <c r="C18" s="24"/>
      <c r="D18" s="24"/>
      <c r="E18" s="24"/>
      <c r="F18" s="24"/>
      <c r="G18" s="24"/>
      <c r="H18" s="24"/>
      <c r="I18" s="24"/>
      <c r="J18" s="23"/>
      <c r="K18" s="24"/>
      <c r="L18" s="25"/>
      <c r="M18" s="23"/>
      <c r="N18" s="24"/>
      <c r="O18" s="24"/>
      <c r="P18" s="24"/>
      <c r="Q18" s="24"/>
      <c r="R18" s="24"/>
      <c r="S18" s="24"/>
      <c r="T18" s="25"/>
      <c r="U18" s="26">
        <f t="shared" ref="U18:U25" si="0">SUM(B18:T18)</f>
        <v>0</v>
      </c>
      <c r="W18" s="2"/>
      <c r="X18" s="20"/>
    </row>
    <row r="19" spans="1:30" ht="39.950000000000003" customHeight="1" x14ac:dyDescent="0.25">
      <c r="A19" s="88" t="s">
        <v>36</v>
      </c>
      <c r="B19" s="23">
        <v>31.603249999999996</v>
      </c>
      <c r="C19" s="24">
        <v>40.264187500000006</v>
      </c>
      <c r="D19" s="24">
        <v>66.836875000000006</v>
      </c>
      <c r="E19" s="24">
        <v>86.579062499999992</v>
      </c>
      <c r="F19" s="24">
        <v>64.830062500000011</v>
      </c>
      <c r="G19" s="24">
        <v>59.295937500000001</v>
      </c>
      <c r="H19" s="24">
        <v>77.294687500000009</v>
      </c>
      <c r="I19" s="24">
        <v>63.031499999999994</v>
      </c>
      <c r="J19" s="23">
        <v>29.172625000000004</v>
      </c>
      <c r="K19" s="24">
        <v>56.70825</v>
      </c>
      <c r="L19" s="25">
        <v>77.192437499999997</v>
      </c>
      <c r="M19" s="23">
        <v>37.362156249999998</v>
      </c>
      <c r="N19" s="24">
        <v>48.516249999999999</v>
      </c>
      <c r="O19" s="24">
        <v>71.887968749999999</v>
      </c>
      <c r="P19" s="24">
        <v>72.086749999999995</v>
      </c>
      <c r="Q19" s="24">
        <v>73.152874999999995</v>
      </c>
      <c r="R19" s="24">
        <v>61.561093749999998</v>
      </c>
      <c r="S19" s="24">
        <v>73.666750000000008</v>
      </c>
      <c r="T19" s="25">
        <v>63.010999999999996</v>
      </c>
      <c r="U19" s="26">
        <f t="shared" si="0"/>
        <v>1154.0537187500001</v>
      </c>
      <c r="W19" s="2"/>
      <c r="X19" s="20"/>
    </row>
    <row r="20" spans="1:30" ht="39.75" customHeight="1" x14ac:dyDescent="0.25">
      <c r="A20" s="87" t="s">
        <v>37</v>
      </c>
      <c r="B20" s="23">
        <v>27.638449999999999</v>
      </c>
      <c r="C20" s="24">
        <v>35.408762500000002</v>
      </c>
      <c r="D20" s="24">
        <v>58.785124999999994</v>
      </c>
      <c r="E20" s="24">
        <v>76.182487500000008</v>
      </c>
      <c r="F20" s="24">
        <v>57.045187499999997</v>
      </c>
      <c r="G20" s="24">
        <v>52.190812500000007</v>
      </c>
      <c r="H20" s="24">
        <v>68.042662499999992</v>
      </c>
      <c r="I20" s="24">
        <v>55.561099999999996</v>
      </c>
      <c r="J20" s="23">
        <v>25.496074999999998</v>
      </c>
      <c r="K20" s="24">
        <v>49.650750000000002</v>
      </c>
      <c r="L20" s="25">
        <v>67.645912500000009</v>
      </c>
      <c r="M20" s="23">
        <v>32.623568749999997</v>
      </c>
      <c r="N20" s="24">
        <v>42.607749999999996</v>
      </c>
      <c r="O20" s="24">
        <v>63.153006249999997</v>
      </c>
      <c r="P20" s="24">
        <v>63.33305</v>
      </c>
      <c r="Q20" s="24">
        <v>64.279025000000004</v>
      </c>
      <c r="R20" s="24">
        <v>54.278781249999994</v>
      </c>
      <c r="S20" s="24">
        <v>64.753050000000002</v>
      </c>
      <c r="T20" s="25">
        <v>55.401399999999988</v>
      </c>
      <c r="U20" s="26">
        <f t="shared" si="0"/>
        <v>1014.0769562500001</v>
      </c>
      <c r="W20" s="2"/>
      <c r="X20" s="20"/>
    </row>
    <row r="21" spans="1:30" ht="39.950000000000003" customHeight="1" x14ac:dyDescent="0.25">
      <c r="A21" s="87" t="s">
        <v>38</v>
      </c>
      <c r="B21" s="23">
        <v>27.638449999999999</v>
      </c>
      <c r="C21" s="24">
        <v>35.408762500000002</v>
      </c>
      <c r="D21" s="24">
        <v>58.785124999999994</v>
      </c>
      <c r="E21" s="24">
        <v>76.182487500000008</v>
      </c>
      <c r="F21" s="24">
        <v>57.045187499999997</v>
      </c>
      <c r="G21" s="24">
        <v>52.190812500000007</v>
      </c>
      <c r="H21" s="24">
        <v>68.042662499999992</v>
      </c>
      <c r="I21" s="24">
        <v>55.561099999999996</v>
      </c>
      <c r="J21" s="23">
        <v>25.496074999999998</v>
      </c>
      <c r="K21" s="24">
        <v>49.650750000000002</v>
      </c>
      <c r="L21" s="25">
        <v>67.645912500000009</v>
      </c>
      <c r="M21" s="23">
        <v>32.623568749999997</v>
      </c>
      <c r="N21" s="24">
        <v>42.607749999999996</v>
      </c>
      <c r="O21" s="24">
        <v>63.153006249999997</v>
      </c>
      <c r="P21" s="24">
        <v>63.33305</v>
      </c>
      <c r="Q21" s="24">
        <v>64.279025000000004</v>
      </c>
      <c r="R21" s="24">
        <v>54.278781249999994</v>
      </c>
      <c r="S21" s="24">
        <v>64.753050000000002</v>
      </c>
      <c r="T21" s="25">
        <v>55.401399999999988</v>
      </c>
      <c r="U21" s="26">
        <f t="shared" si="0"/>
        <v>1014.0769562500001</v>
      </c>
      <c r="W21" s="2"/>
      <c r="X21" s="20"/>
    </row>
    <row r="22" spans="1:30" ht="39.950000000000003" customHeight="1" x14ac:dyDescent="0.25">
      <c r="A22" s="88" t="s">
        <v>33</v>
      </c>
      <c r="B22" s="23">
        <v>27.638449999999999</v>
      </c>
      <c r="C22" s="24">
        <v>35.408762500000002</v>
      </c>
      <c r="D22" s="24">
        <v>58.785124999999994</v>
      </c>
      <c r="E22" s="24">
        <v>76.182487500000008</v>
      </c>
      <c r="F22" s="24">
        <v>57.045187499999997</v>
      </c>
      <c r="G22" s="24">
        <v>52.190812500000007</v>
      </c>
      <c r="H22" s="24">
        <v>68.042662499999992</v>
      </c>
      <c r="I22" s="24">
        <v>55.561099999999996</v>
      </c>
      <c r="J22" s="23">
        <v>25.496074999999998</v>
      </c>
      <c r="K22" s="24">
        <v>49.650750000000002</v>
      </c>
      <c r="L22" s="25">
        <v>67.645912500000009</v>
      </c>
      <c r="M22" s="23">
        <v>32.623568749999997</v>
      </c>
      <c r="N22" s="24">
        <v>42.607749999999996</v>
      </c>
      <c r="O22" s="24">
        <v>63.153006249999997</v>
      </c>
      <c r="P22" s="24">
        <v>63.33305</v>
      </c>
      <c r="Q22" s="24">
        <v>64.279025000000004</v>
      </c>
      <c r="R22" s="24">
        <v>54.278781249999994</v>
      </c>
      <c r="S22" s="24">
        <v>64.753050000000002</v>
      </c>
      <c r="T22" s="25">
        <v>55.401399999999988</v>
      </c>
      <c r="U22" s="26">
        <f t="shared" si="0"/>
        <v>1014.0769562500001</v>
      </c>
      <c r="W22" s="2"/>
      <c r="X22" s="20"/>
    </row>
    <row r="23" spans="1:30" ht="39.950000000000003" customHeight="1" x14ac:dyDescent="0.25">
      <c r="A23" s="87" t="s">
        <v>46</v>
      </c>
      <c r="B23" s="23">
        <v>27.638449999999999</v>
      </c>
      <c r="C23" s="24">
        <v>35.408762500000002</v>
      </c>
      <c r="D23" s="24">
        <v>58.785124999999994</v>
      </c>
      <c r="E23" s="24">
        <v>76.182487500000008</v>
      </c>
      <c r="F23" s="24">
        <v>57.045187499999997</v>
      </c>
      <c r="G23" s="24">
        <v>52.190812500000007</v>
      </c>
      <c r="H23" s="24">
        <v>68.042662499999992</v>
      </c>
      <c r="I23" s="24">
        <v>55.561099999999996</v>
      </c>
      <c r="J23" s="23">
        <v>25.496074999999998</v>
      </c>
      <c r="K23" s="24">
        <v>49.650750000000002</v>
      </c>
      <c r="L23" s="25">
        <v>67.645912500000009</v>
      </c>
      <c r="M23" s="23">
        <v>32.623568749999997</v>
      </c>
      <c r="N23" s="24">
        <v>42.607749999999996</v>
      </c>
      <c r="O23" s="24">
        <v>63.153006249999997</v>
      </c>
      <c r="P23" s="24">
        <v>63.33305</v>
      </c>
      <c r="Q23" s="24">
        <v>64.279025000000004</v>
      </c>
      <c r="R23" s="24">
        <v>54.278781249999994</v>
      </c>
      <c r="S23" s="24">
        <v>64.753050000000002</v>
      </c>
      <c r="T23" s="25">
        <v>55.401399999999988</v>
      </c>
      <c r="U23" s="26">
        <f t="shared" si="0"/>
        <v>1014.0769562500001</v>
      </c>
      <c r="W23" s="2"/>
      <c r="X23" s="20"/>
    </row>
    <row r="24" spans="1:30" ht="39.950000000000003" customHeight="1" x14ac:dyDescent="0.25">
      <c r="A24" s="87" t="s">
        <v>34</v>
      </c>
      <c r="B24" s="23">
        <v>27.638449999999999</v>
      </c>
      <c r="C24" s="24">
        <v>35.408762500000002</v>
      </c>
      <c r="D24" s="24">
        <v>58.785124999999994</v>
      </c>
      <c r="E24" s="24">
        <v>76.182487500000008</v>
      </c>
      <c r="F24" s="24">
        <v>57.045187499999997</v>
      </c>
      <c r="G24" s="24">
        <v>52.190812500000007</v>
      </c>
      <c r="H24" s="24">
        <v>68.042662499999992</v>
      </c>
      <c r="I24" s="24">
        <v>55.561099999999996</v>
      </c>
      <c r="J24" s="23">
        <v>25.496074999999998</v>
      </c>
      <c r="K24" s="24">
        <v>49.650750000000002</v>
      </c>
      <c r="L24" s="25">
        <v>67.645912500000009</v>
      </c>
      <c r="M24" s="23">
        <v>32.623568749999997</v>
      </c>
      <c r="N24" s="24">
        <v>42.607749999999996</v>
      </c>
      <c r="O24" s="24">
        <v>63.153006249999997</v>
      </c>
      <c r="P24" s="24">
        <v>63.33305</v>
      </c>
      <c r="Q24" s="24">
        <v>64.279025000000004</v>
      </c>
      <c r="R24" s="24">
        <v>54.278781249999994</v>
      </c>
      <c r="S24" s="24">
        <v>64.753050000000002</v>
      </c>
      <c r="T24" s="25">
        <v>55.401399999999988</v>
      </c>
      <c r="U24" s="26">
        <f t="shared" si="0"/>
        <v>1014.0769562500001</v>
      </c>
      <c r="W24" s="2"/>
    </row>
    <row r="25" spans="1:30" ht="41.45" customHeight="1" x14ac:dyDescent="0.25">
      <c r="A25" s="88" t="s">
        <v>10</v>
      </c>
      <c r="B25" s="27">
        <f t="shared" ref="B25:T25" si="1">SUM(B18:B24)</f>
        <v>169.7955</v>
      </c>
      <c r="C25" s="28">
        <f t="shared" si="1"/>
        <v>217.30799999999999</v>
      </c>
      <c r="D25" s="28">
        <f t="shared" si="1"/>
        <v>360.76249999999999</v>
      </c>
      <c r="E25" s="28">
        <f t="shared" si="1"/>
        <v>467.49149999999997</v>
      </c>
      <c r="F25" s="28">
        <f t="shared" si="1"/>
        <v>350.05599999999998</v>
      </c>
      <c r="G25" s="28">
        <f t="shared" si="1"/>
        <v>320.25</v>
      </c>
      <c r="H25" s="28">
        <f t="shared" si="1"/>
        <v>417.50800000000004</v>
      </c>
      <c r="I25" s="28">
        <f t="shared" si="1"/>
        <v>340.83699999999999</v>
      </c>
      <c r="J25" s="27">
        <f t="shared" si="1"/>
        <v>156.65299999999996</v>
      </c>
      <c r="K25" s="28">
        <f t="shared" si="1"/>
        <v>304.96200000000005</v>
      </c>
      <c r="L25" s="29">
        <f t="shared" si="1"/>
        <v>415.42200000000003</v>
      </c>
      <c r="M25" s="27">
        <f t="shared" si="1"/>
        <v>200.48000000000002</v>
      </c>
      <c r="N25" s="28">
        <f t="shared" si="1"/>
        <v>261.55500000000001</v>
      </c>
      <c r="O25" s="28">
        <f t="shared" si="1"/>
        <v>387.65299999999996</v>
      </c>
      <c r="P25" s="28">
        <f t="shared" si="1"/>
        <v>388.75200000000007</v>
      </c>
      <c r="Q25" s="28">
        <f t="shared" si="1"/>
        <v>394.54799999999994</v>
      </c>
      <c r="R25" s="28">
        <f t="shared" si="1"/>
        <v>332.95499999999998</v>
      </c>
      <c r="S25" s="28">
        <f t="shared" si="1"/>
        <v>397.43200000000002</v>
      </c>
      <c r="T25" s="29">
        <f t="shared" si="1"/>
        <v>340.01799999999992</v>
      </c>
      <c r="U25" s="26">
        <f t="shared" si="0"/>
        <v>6224.4385000000002</v>
      </c>
    </row>
    <row r="26" spans="1:30" s="2" customFormat="1" ht="36.75" customHeight="1" x14ac:dyDescent="0.25">
      <c r="A26" s="89" t="s">
        <v>12</v>
      </c>
      <c r="B26" s="30">
        <v>78.5</v>
      </c>
      <c r="C26" s="31">
        <v>78</v>
      </c>
      <c r="D26" s="31">
        <v>77.5</v>
      </c>
      <c r="E26" s="31">
        <v>76.5</v>
      </c>
      <c r="F26" s="31">
        <v>76</v>
      </c>
      <c r="G26" s="31">
        <v>75</v>
      </c>
      <c r="H26" s="31">
        <v>74</v>
      </c>
      <c r="I26" s="31">
        <v>73</v>
      </c>
      <c r="J26" s="30">
        <v>80.5</v>
      </c>
      <c r="K26" s="31">
        <v>79.5</v>
      </c>
      <c r="L26" s="32">
        <v>78.5</v>
      </c>
      <c r="M26" s="30">
        <v>80</v>
      </c>
      <c r="N26" s="31">
        <v>79.5</v>
      </c>
      <c r="O26" s="31">
        <v>79</v>
      </c>
      <c r="P26" s="31">
        <v>78</v>
      </c>
      <c r="Q26" s="31">
        <v>77</v>
      </c>
      <c r="R26" s="31">
        <v>75.5</v>
      </c>
      <c r="S26" s="31">
        <v>75.5</v>
      </c>
      <c r="T26" s="32">
        <v>74.5</v>
      </c>
      <c r="U26" s="33">
        <f>+((U25/U27)/7)*1000</f>
        <v>76.821209503239743</v>
      </c>
    </row>
    <row r="27" spans="1:30" s="2" customFormat="1" ht="33" customHeight="1" x14ac:dyDescent="0.25">
      <c r="A27" s="90" t="s">
        <v>13</v>
      </c>
      <c r="B27" s="34">
        <v>309</v>
      </c>
      <c r="C27" s="35">
        <v>398</v>
      </c>
      <c r="D27" s="35">
        <v>665</v>
      </c>
      <c r="E27" s="35">
        <v>873</v>
      </c>
      <c r="F27" s="35">
        <v>658</v>
      </c>
      <c r="G27" s="35">
        <v>610</v>
      </c>
      <c r="H27" s="35">
        <v>806</v>
      </c>
      <c r="I27" s="35">
        <v>667</v>
      </c>
      <c r="J27" s="34">
        <v>278</v>
      </c>
      <c r="K27" s="35">
        <v>548</v>
      </c>
      <c r="L27" s="36">
        <v>756</v>
      </c>
      <c r="M27" s="34">
        <v>358</v>
      </c>
      <c r="N27" s="35">
        <v>470</v>
      </c>
      <c r="O27" s="35">
        <v>701</v>
      </c>
      <c r="P27" s="35">
        <v>712</v>
      </c>
      <c r="Q27" s="35">
        <v>732</v>
      </c>
      <c r="R27" s="35">
        <v>630</v>
      </c>
      <c r="S27" s="35">
        <v>752</v>
      </c>
      <c r="T27" s="36">
        <v>652</v>
      </c>
      <c r="U27" s="37">
        <f>SUM(B27:T27)</f>
        <v>11575</v>
      </c>
      <c r="V27" s="2">
        <f>((U25*1000)/U27)/7</f>
        <v>76.821209503239743</v>
      </c>
    </row>
    <row r="28" spans="1:30" s="2" customFormat="1" ht="33" customHeight="1" x14ac:dyDescent="0.25">
      <c r="A28" s="91" t="s">
        <v>14</v>
      </c>
      <c r="B28" s="38">
        <f>((B27*B26)*7/1000-B19)/5</f>
        <v>27.638449999999999</v>
      </c>
      <c r="C28" s="39">
        <f t="shared" ref="C28:T28" si="2">((C27*C26)*7/1000-C19)/5</f>
        <v>35.408762500000002</v>
      </c>
      <c r="D28" s="39">
        <f t="shared" si="2"/>
        <v>58.785124999999994</v>
      </c>
      <c r="E28" s="39">
        <f t="shared" si="2"/>
        <v>76.182487500000008</v>
      </c>
      <c r="F28" s="39">
        <f t="shared" si="2"/>
        <v>57.045187499999997</v>
      </c>
      <c r="G28" s="39">
        <f t="shared" si="2"/>
        <v>52.190812500000007</v>
      </c>
      <c r="H28" s="39">
        <f t="shared" si="2"/>
        <v>68.042662499999992</v>
      </c>
      <c r="I28" s="39">
        <f t="shared" si="2"/>
        <v>55.561099999999996</v>
      </c>
      <c r="J28" s="38">
        <f t="shared" si="2"/>
        <v>25.496074999999998</v>
      </c>
      <c r="K28" s="39">
        <f t="shared" si="2"/>
        <v>49.650750000000002</v>
      </c>
      <c r="L28" s="40">
        <f t="shared" si="2"/>
        <v>67.645912500000009</v>
      </c>
      <c r="M28" s="38">
        <f t="shared" si="2"/>
        <v>32.623568749999997</v>
      </c>
      <c r="N28" s="80">
        <f t="shared" si="2"/>
        <v>42.607749999999996</v>
      </c>
      <c r="O28" s="80">
        <f t="shared" si="2"/>
        <v>63.153006249999997</v>
      </c>
      <c r="P28" s="80">
        <f t="shared" si="2"/>
        <v>63.33305</v>
      </c>
      <c r="Q28" s="80">
        <f t="shared" si="2"/>
        <v>64.279025000000004</v>
      </c>
      <c r="R28" s="80">
        <f t="shared" si="2"/>
        <v>54.278781249999994</v>
      </c>
      <c r="S28" s="80">
        <f t="shared" si="2"/>
        <v>64.753050000000002</v>
      </c>
      <c r="T28" s="154">
        <f t="shared" si="2"/>
        <v>55.401399999999988</v>
      </c>
      <c r="U28" s="41"/>
    </row>
    <row r="29" spans="1:30" ht="33.75" customHeight="1" x14ac:dyDescent="0.25">
      <c r="A29" s="92" t="s">
        <v>15</v>
      </c>
      <c r="B29" s="42">
        <f t="shared" ref="B29" si="3">((B27*B26)*7)/1000</f>
        <v>169.7955</v>
      </c>
      <c r="C29" s="43">
        <f>((C27*C26)*7)/1000</f>
        <v>217.30799999999999</v>
      </c>
      <c r="D29" s="43">
        <f>((D27*D26)*7)/1000</f>
        <v>360.76249999999999</v>
      </c>
      <c r="E29" s="43">
        <f t="shared" ref="E29:T29" si="4">((E27*E26)*7)/1000</f>
        <v>467.49149999999997</v>
      </c>
      <c r="F29" s="43">
        <f t="shared" si="4"/>
        <v>350.05599999999998</v>
      </c>
      <c r="G29" s="43">
        <f t="shared" si="4"/>
        <v>320.25</v>
      </c>
      <c r="H29" s="43">
        <f t="shared" si="4"/>
        <v>417.50799999999998</v>
      </c>
      <c r="I29" s="43">
        <f t="shared" si="4"/>
        <v>340.83699999999999</v>
      </c>
      <c r="J29" s="42">
        <f t="shared" si="4"/>
        <v>156.65299999999999</v>
      </c>
      <c r="K29" s="43">
        <f t="shared" si="4"/>
        <v>304.96199999999999</v>
      </c>
      <c r="L29" s="83">
        <f t="shared" si="4"/>
        <v>415.42200000000003</v>
      </c>
      <c r="M29" s="42">
        <f t="shared" si="4"/>
        <v>200.48</v>
      </c>
      <c r="N29" s="43">
        <f t="shared" si="4"/>
        <v>261.55500000000001</v>
      </c>
      <c r="O29" s="43">
        <f t="shared" si="4"/>
        <v>387.65300000000002</v>
      </c>
      <c r="P29" s="44">
        <f t="shared" si="4"/>
        <v>388.75200000000001</v>
      </c>
      <c r="Q29" s="44">
        <f t="shared" si="4"/>
        <v>394.548</v>
      </c>
      <c r="R29" s="44">
        <f t="shared" si="4"/>
        <v>332.95499999999998</v>
      </c>
      <c r="S29" s="44">
        <f t="shared" si="4"/>
        <v>397.43200000000002</v>
      </c>
      <c r="T29" s="45">
        <f t="shared" si="4"/>
        <v>340.01799999999997</v>
      </c>
      <c r="U29" s="46"/>
    </row>
    <row r="30" spans="1:30" ht="33.75" customHeight="1" thickBot="1" x14ac:dyDescent="0.3">
      <c r="A30" s="93" t="s">
        <v>16</v>
      </c>
      <c r="B30" s="47">
        <f t="shared" ref="B30" si="5">+(B25/B27)/7*1000</f>
        <v>78.5</v>
      </c>
      <c r="C30" s="48">
        <f>+(C25/C27)/7*1000</f>
        <v>77.999999999999986</v>
      </c>
      <c r="D30" s="48">
        <f t="shared" ref="D30:F30" si="6">+(D25/D27)/7*1000</f>
        <v>77.5</v>
      </c>
      <c r="E30" s="48">
        <f t="shared" si="6"/>
        <v>76.5</v>
      </c>
      <c r="F30" s="48">
        <f t="shared" si="6"/>
        <v>76</v>
      </c>
      <c r="G30" s="48">
        <f>+(G25/G27)/7*1000</f>
        <v>75</v>
      </c>
      <c r="H30" s="48">
        <f t="shared" ref="H30" si="7">+(H25/H27)/7*1000</f>
        <v>74</v>
      </c>
      <c r="I30" s="48">
        <f>+(I25/I27)/7*1000</f>
        <v>73</v>
      </c>
      <c r="J30" s="47">
        <f t="shared" ref="J30" si="8">+(J25/J27)/7*1000</f>
        <v>80.499999999999986</v>
      </c>
      <c r="K30" s="48">
        <f>+(K25/K27)/7*1000</f>
        <v>79.500000000000014</v>
      </c>
      <c r="L30" s="49">
        <f t="shared" ref="L30:T30" si="9">+(L25/L27)/7*1000</f>
        <v>78.5</v>
      </c>
      <c r="M30" s="47">
        <f t="shared" si="9"/>
        <v>80</v>
      </c>
      <c r="N30" s="48">
        <f t="shared" si="9"/>
        <v>79.5</v>
      </c>
      <c r="O30" s="48">
        <f t="shared" si="9"/>
        <v>78.999999999999986</v>
      </c>
      <c r="P30" s="48">
        <f t="shared" si="9"/>
        <v>78</v>
      </c>
      <c r="Q30" s="48">
        <f t="shared" si="9"/>
        <v>76.999999999999986</v>
      </c>
      <c r="R30" s="48">
        <f t="shared" si="9"/>
        <v>75.5</v>
      </c>
      <c r="S30" s="48">
        <f t="shared" si="9"/>
        <v>75.5</v>
      </c>
      <c r="T30" s="49">
        <f t="shared" si="9"/>
        <v>74.499999999999986</v>
      </c>
      <c r="U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3"/>
      <c r="T36" s="55"/>
      <c r="U36" s="55"/>
      <c r="V36" s="56"/>
      <c r="W36" s="3"/>
      <c r="X36" s="55"/>
      <c r="Y36" s="55"/>
      <c r="Z36" s="55"/>
      <c r="AA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9" t="s">
        <v>10</v>
      </c>
      <c r="T37" s="58"/>
      <c r="U37" s="58"/>
      <c r="V37" s="3"/>
      <c r="W37" s="56"/>
      <c r="X37" s="3"/>
      <c r="Y37" s="55"/>
      <c r="Z37" s="55"/>
      <c r="AA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96"/>
      <c r="T38" s="58"/>
      <c r="U38" s="58"/>
      <c r="V38" s="59"/>
      <c r="W38" s="59"/>
      <c r="X38" s="2"/>
      <c r="Y38" s="2"/>
      <c r="Z38" s="2"/>
      <c r="AA38" s="2"/>
    </row>
    <row r="39" spans="1:30" ht="33.75" customHeight="1" x14ac:dyDescent="0.25">
      <c r="A39" s="87" t="s">
        <v>35</v>
      </c>
      <c r="B39" s="23"/>
      <c r="C39" s="75"/>
      <c r="D39" s="75"/>
      <c r="E39" s="75"/>
      <c r="F39" s="75"/>
      <c r="G39" s="75"/>
      <c r="H39" s="75"/>
      <c r="I39" s="75"/>
      <c r="J39" s="97">
        <f t="shared" ref="J39:J46" si="10">SUM(B39:I39)</f>
        <v>0</v>
      </c>
      <c r="K39" s="138"/>
      <c r="L39" s="137"/>
      <c r="M39" s="87" t="s">
        <v>35</v>
      </c>
      <c r="N39" s="75"/>
      <c r="O39" s="75"/>
      <c r="P39" s="75"/>
      <c r="Q39" s="75"/>
      <c r="R39" s="75"/>
      <c r="S39" s="97">
        <f t="shared" ref="S39:S46" si="11">SUM(N39:R39)</f>
        <v>0</v>
      </c>
      <c r="T39" s="2"/>
      <c r="U39" s="60"/>
      <c r="V39" s="59"/>
      <c r="W39" s="59"/>
      <c r="X39" s="2"/>
      <c r="Y39" s="2"/>
      <c r="Z39" s="2"/>
      <c r="AA39" s="2"/>
    </row>
    <row r="40" spans="1:30" ht="33.75" customHeight="1" x14ac:dyDescent="0.25">
      <c r="A40" s="88" t="s">
        <v>36</v>
      </c>
      <c r="B40" s="23">
        <v>32.799999999999997</v>
      </c>
      <c r="C40" s="75">
        <v>32.1</v>
      </c>
      <c r="D40" s="75">
        <v>65.2</v>
      </c>
      <c r="E40" s="75">
        <v>57.2</v>
      </c>
      <c r="F40" s="75">
        <v>52.1</v>
      </c>
      <c r="G40" s="75">
        <v>64.8</v>
      </c>
      <c r="H40" s="75">
        <v>59.8</v>
      </c>
      <c r="I40" s="75"/>
      <c r="J40" s="97">
        <f t="shared" si="10"/>
        <v>364</v>
      </c>
      <c r="K40" s="133"/>
      <c r="L40" s="137"/>
      <c r="M40" s="88" t="s">
        <v>36</v>
      </c>
      <c r="N40" s="75">
        <v>14.1</v>
      </c>
      <c r="O40" s="75">
        <v>15.7</v>
      </c>
      <c r="P40" s="75">
        <v>18.2</v>
      </c>
      <c r="Q40" s="75"/>
      <c r="R40" s="75"/>
      <c r="S40" s="97">
        <f t="shared" si="11"/>
        <v>48</v>
      </c>
      <c r="T40" s="2"/>
      <c r="U40" s="60"/>
      <c r="V40" s="59"/>
      <c r="W40" s="59"/>
      <c r="X40" s="2"/>
      <c r="Y40" s="2"/>
      <c r="Z40" s="2"/>
      <c r="AA40" s="2"/>
    </row>
    <row r="41" spans="1:30" ht="33.75" customHeight="1" x14ac:dyDescent="0.25">
      <c r="A41" s="87" t="s">
        <v>37</v>
      </c>
      <c r="B41" s="23">
        <v>28.278999999999996</v>
      </c>
      <c r="C41" s="75">
        <v>27.431999999999999</v>
      </c>
      <c r="D41" s="75">
        <v>55.844200000000001</v>
      </c>
      <c r="E41" s="75">
        <v>48.857299999999995</v>
      </c>
      <c r="F41" s="75">
        <v>44.908000000000001</v>
      </c>
      <c r="G41" s="75">
        <v>55.394999999999996</v>
      </c>
      <c r="H41" s="75">
        <v>51.132399999999997</v>
      </c>
      <c r="I41" s="75"/>
      <c r="J41" s="97">
        <f t="shared" si="10"/>
        <v>311.84789999999998</v>
      </c>
      <c r="K41" s="133"/>
      <c r="L41" s="137"/>
      <c r="M41" s="87" t="s">
        <v>37</v>
      </c>
      <c r="N41" s="75">
        <v>11.8</v>
      </c>
      <c r="O41" s="75">
        <v>13.2</v>
      </c>
      <c r="P41" s="75">
        <v>15.4</v>
      </c>
      <c r="Q41" s="75"/>
      <c r="R41" s="75"/>
      <c r="S41" s="97">
        <f t="shared" si="11"/>
        <v>40.4</v>
      </c>
      <c r="T41" s="2"/>
      <c r="U41" s="60"/>
      <c r="V41" s="59"/>
      <c r="W41" s="59"/>
      <c r="X41" s="2"/>
      <c r="Y41" s="2"/>
      <c r="Z41" s="2"/>
      <c r="AA41" s="2"/>
    </row>
    <row r="42" spans="1:30" ht="33.75" customHeight="1" x14ac:dyDescent="0.25">
      <c r="A42" s="87" t="s">
        <v>38</v>
      </c>
      <c r="B42" s="23">
        <v>28.278999999999996</v>
      </c>
      <c r="C42" s="75">
        <v>27.431999999999999</v>
      </c>
      <c r="D42" s="75">
        <v>55.844200000000001</v>
      </c>
      <c r="E42" s="75">
        <v>48.857299999999995</v>
      </c>
      <c r="F42" s="75">
        <v>44.908000000000001</v>
      </c>
      <c r="G42" s="75">
        <v>55.394999999999996</v>
      </c>
      <c r="H42" s="75">
        <v>51.132399999999997</v>
      </c>
      <c r="I42" s="75"/>
      <c r="J42" s="97">
        <f t="shared" si="10"/>
        <v>311.84789999999998</v>
      </c>
      <c r="K42" s="133"/>
      <c r="L42" s="137"/>
      <c r="M42" s="87" t="s">
        <v>38</v>
      </c>
      <c r="N42" s="75">
        <v>11.8</v>
      </c>
      <c r="O42" s="75">
        <v>13.2</v>
      </c>
      <c r="P42" s="75">
        <v>15.4</v>
      </c>
      <c r="Q42" s="75"/>
      <c r="R42" s="75"/>
      <c r="S42" s="97">
        <f t="shared" si="11"/>
        <v>40.4</v>
      </c>
      <c r="T42" s="2"/>
      <c r="U42" s="60"/>
      <c r="V42" s="59"/>
      <c r="W42" s="59"/>
      <c r="X42" s="2"/>
      <c r="Y42" s="2"/>
      <c r="Z42" s="2"/>
      <c r="AA42" s="2"/>
    </row>
    <row r="43" spans="1:30" ht="33.75" customHeight="1" x14ac:dyDescent="0.25">
      <c r="A43" s="88" t="s">
        <v>33</v>
      </c>
      <c r="B43" s="23">
        <v>28.278999999999996</v>
      </c>
      <c r="C43" s="75">
        <v>27.431999999999999</v>
      </c>
      <c r="D43" s="75">
        <v>55.844200000000001</v>
      </c>
      <c r="E43" s="75">
        <v>48.857299999999995</v>
      </c>
      <c r="F43" s="75">
        <v>44.908000000000001</v>
      </c>
      <c r="G43" s="75">
        <v>55.394999999999996</v>
      </c>
      <c r="H43" s="75">
        <v>51.132399999999997</v>
      </c>
      <c r="I43" s="75"/>
      <c r="J43" s="97">
        <f t="shared" si="10"/>
        <v>311.84789999999998</v>
      </c>
      <c r="K43" s="133"/>
      <c r="L43" s="137"/>
      <c r="M43" s="88" t="s">
        <v>33</v>
      </c>
      <c r="N43" s="75">
        <v>11.8</v>
      </c>
      <c r="O43" s="75">
        <v>13.2</v>
      </c>
      <c r="P43" s="75">
        <v>15.4</v>
      </c>
      <c r="Q43" s="75"/>
      <c r="R43" s="75"/>
      <c r="S43" s="97">
        <f t="shared" si="11"/>
        <v>40.4</v>
      </c>
      <c r="T43" s="2"/>
      <c r="U43" s="60"/>
      <c r="V43" s="59"/>
      <c r="W43" s="59"/>
      <c r="X43" s="2"/>
      <c r="Y43" s="2"/>
      <c r="Z43" s="2"/>
      <c r="AA43" s="2"/>
    </row>
    <row r="44" spans="1:30" ht="33.75" customHeight="1" x14ac:dyDescent="0.25">
      <c r="A44" s="87" t="s">
        <v>46</v>
      </c>
      <c r="B44" s="23">
        <v>28.278999999999996</v>
      </c>
      <c r="C44" s="75">
        <v>27.431999999999999</v>
      </c>
      <c r="D44" s="75">
        <v>55.844200000000001</v>
      </c>
      <c r="E44" s="75">
        <v>48.857299999999995</v>
      </c>
      <c r="F44" s="75">
        <v>44.908000000000001</v>
      </c>
      <c r="G44" s="75">
        <v>55.394999999999996</v>
      </c>
      <c r="H44" s="75">
        <v>51.132399999999997</v>
      </c>
      <c r="I44" s="75"/>
      <c r="J44" s="97">
        <f t="shared" si="10"/>
        <v>311.84789999999998</v>
      </c>
      <c r="K44" s="133"/>
      <c r="L44" s="137"/>
      <c r="M44" s="87" t="s">
        <v>46</v>
      </c>
      <c r="N44" s="75">
        <v>11.8</v>
      </c>
      <c r="O44" s="75">
        <v>13.2</v>
      </c>
      <c r="P44" s="75">
        <v>15.4</v>
      </c>
      <c r="Q44" s="75"/>
      <c r="R44" s="75"/>
      <c r="S44" s="97">
        <f t="shared" si="11"/>
        <v>40.4</v>
      </c>
      <c r="T44" s="2"/>
      <c r="U44" s="60"/>
      <c r="V44" s="59"/>
      <c r="W44" s="59"/>
      <c r="X44" s="2"/>
      <c r="Y44" s="2"/>
      <c r="Z44" s="2"/>
      <c r="AA44" s="2"/>
    </row>
    <row r="45" spans="1:30" ht="33.75" customHeight="1" x14ac:dyDescent="0.25">
      <c r="A45" s="87" t="s">
        <v>34</v>
      </c>
      <c r="B45" s="23">
        <v>28.278999999999996</v>
      </c>
      <c r="C45" s="75">
        <v>27.431999999999999</v>
      </c>
      <c r="D45" s="75">
        <v>55.844200000000001</v>
      </c>
      <c r="E45" s="75">
        <v>48.857299999999995</v>
      </c>
      <c r="F45" s="75">
        <v>44.908000000000001</v>
      </c>
      <c r="G45" s="75">
        <v>55.394999999999996</v>
      </c>
      <c r="H45" s="75">
        <v>51.132399999999997</v>
      </c>
      <c r="I45" s="75"/>
      <c r="J45" s="97">
        <f t="shared" si="10"/>
        <v>311.84789999999998</v>
      </c>
      <c r="K45" s="133"/>
      <c r="L45" s="137"/>
      <c r="M45" s="87" t="s">
        <v>34</v>
      </c>
      <c r="N45" s="75">
        <v>11.8</v>
      </c>
      <c r="O45" s="75">
        <v>13.2</v>
      </c>
      <c r="P45" s="75">
        <v>15.4</v>
      </c>
      <c r="Q45" s="75"/>
      <c r="R45" s="75"/>
      <c r="S45" s="97">
        <f t="shared" si="11"/>
        <v>40.4</v>
      </c>
      <c r="T45" s="2"/>
      <c r="U45" s="60"/>
      <c r="V45" s="59"/>
      <c r="W45" s="59"/>
      <c r="X45" s="59"/>
      <c r="Y45" s="59"/>
      <c r="Z45" s="2"/>
      <c r="AA45" s="2"/>
      <c r="AB45" s="2"/>
      <c r="AC45" s="2"/>
    </row>
    <row r="46" spans="1:30" ht="33.75" customHeight="1" x14ac:dyDescent="0.25">
      <c r="A46" s="88" t="s">
        <v>10</v>
      </c>
      <c r="B46" s="27">
        <f t="shared" ref="B46:I46" si="12">SUM(B39:B45)</f>
        <v>174.19499999999999</v>
      </c>
      <c r="C46" s="77">
        <f t="shared" si="12"/>
        <v>169.26</v>
      </c>
      <c r="D46" s="28">
        <f t="shared" si="12"/>
        <v>344.42099999999999</v>
      </c>
      <c r="E46" s="28">
        <f t="shared" si="12"/>
        <v>301.48650000000004</v>
      </c>
      <c r="F46" s="28">
        <f t="shared" si="12"/>
        <v>276.64000000000004</v>
      </c>
      <c r="G46" s="28">
        <f t="shared" si="12"/>
        <v>341.77499999999992</v>
      </c>
      <c r="H46" s="28">
        <f t="shared" si="12"/>
        <v>315.46199999999999</v>
      </c>
      <c r="I46" s="28">
        <f t="shared" si="12"/>
        <v>0</v>
      </c>
      <c r="J46" s="97">
        <f t="shared" si="10"/>
        <v>1923.2394999999999</v>
      </c>
      <c r="K46" s="60"/>
      <c r="M46" s="73" t="s">
        <v>10</v>
      </c>
      <c r="N46" s="77">
        <f>SUM(N39:N45)</f>
        <v>73.099999999999994</v>
      </c>
      <c r="O46" s="28">
        <f>SUM(O39:O45)</f>
        <v>81.7</v>
      </c>
      <c r="P46" s="28">
        <f>SUM(P39:P45)</f>
        <v>95.200000000000017</v>
      </c>
      <c r="Q46" s="28">
        <f>SUM(Q39:Q45)</f>
        <v>0</v>
      </c>
      <c r="R46" s="28">
        <f>SUM(R39:R45)</f>
        <v>0</v>
      </c>
      <c r="S46" s="97">
        <f t="shared" si="11"/>
        <v>250.00000000000003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89" t="s">
        <v>12</v>
      </c>
      <c r="B47" s="30">
        <v>79</v>
      </c>
      <c r="C47" s="78">
        <v>77.5</v>
      </c>
      <c r="D47" s="31">
        <v>77</v>
      </c>
      <c r="E47" s="31">
        <v>76.5</v>
      </c>
      <c r="F47" s="31">
        <v>76</v>
      </c>
      <c r="G47" s="31">
        <v>75</v>
      </c>
      <c r="H47" s="31">
        <v>74</v>
      </c>
      <c r="I47" s="31"/>
      <c r="J47" s="98">
        <f>+((J46/J48)/7)*1000</f>
        <v>76.128706012745909</v>
      </c>
      <c r="K47" s="60"/>
      <c r="M47" s="129" t="s">
        <v>12</v>
      </c>
      <c r="N47" s="78">
        <v>86.5</v>
      </c>
      <c r="O47" s="31">
        <v>86</v>
      </c>
      <c r="P47" s="31">
        <v>86</v>
      </c>
      <c r="Q47" s="31"/>
      <c r="R47" s="31"/>
      <c r="S47" s="98">
        <f>+((S46/S48)/7)*1000</f>
        <v>86.058519793459567</v>
      </c>
      <c r="T47" s="61"/>
      <c r="U47" s="61"/>
    </row>
    <row r="48" spans="1:30" ht="33.75" customHeight="1" x14ac:dyDescent="0.25">
      <c r="A48" s="90" t="s">
        <v>13</v>
      </c>
      <c r="B48" s="34">
        <v>315</v>
      </c>
      <c r="C48" s="79">
        <v>312</v>
      </c>
      <c r="D48" s="35">
        <v>639</v>
      </c>
      <c r="E48" s="35">
        <v>563</v>
      </c>
      <c r="F48" s="35">
        <v>520</v>
      </c>
      <c r="G48" s="35">
        <v>651</v>
      </c>
      <c r="H48" s="35">
        <v>609</v>
      </c>
      <c r="I48" s="35"/>
      <c r="J48" s="99">
        <f>SUM(B48:I48)</f>
        <v>3609</v>
      </c>
      <c r="K48" s="60"/>
      <c r="L48" s="62"/>
      <c r="M48" s="90" t="s">
        <v>13</v>
      </c>
      <c r="N48" s="102">
        <v>121</v>
      </c>
      <c r="O48" s="102">
        <v>136</v>
      </c>
      <c r="P48" s="102">
        <v>158</v>
      </c>
      <c r="Q48" s="102"/>
      <c r="R48" s="102"/>
      <c r="S48" s="106">
        <f>SUM(N48:R48)</f>
        <v>415</v>
      </c>
      <c r="T48" s="63"/>
      <c r="U48" s="63"/>
    </row>
    <row r="49" spans="1:31" ht="33.75" customHeight="1" x14ac:dyDescent="0.25">
      <c r="A49" s="91" t="s">
        <v>14</v>
      </c>
      <c r="B49" s="38">
        <f t="shared" ref="B49:I49" si="13">((B48*B47)*7/1000-B40)/5</f>
        <v>28.278999999999996</v>
      </c>
      <c r="C49" s="80">
        <f t="shared" si="13"/>
        <v>27.431999999999999</v>
      </c>
      <c r="D49" s="80">
        <f t="shared" si="13"/>
        <v>55.844200000000001</v>
      </c>
      <c r="E49" s="80">
        <f t="shared" si="13"/>
        <v>48.857299999999995</v>
      </c>
      <c r="F49" s="80">
        <f t="shared" si="13"/>
        <v>44.908000000000001</v>
      </c>
      <c r="G49" s="80">
        <f t="shared" si="13"/>
        <v>55.394999999999996</v>
      </c>
      <c r="H49" s="80">
        <f t="shared" si="13"/>
        <v>51.132399999999997</v>
      </c>
      <c r="I49" s="80">
        <f t="shared" si="13"/>
        <v>0</v>
      </c>
      <c r="J49" s="100">
        <f>((J46*1000)/J48)/7</f>
        <v>76.128706012745923</v>
      </c>
      <c r="K49" s="60"/>
      <c r="M49" s="91" t="s">
        <v>14</v>
      </c>
      <c r="N49" s="80">
        <f t="shared" ref="N49" si="14">((N48*N47)*7/1000-N40)/5</f>
        <v>11.8331</v>
      </c>
      <c r="O49" s="39">
        <f t="shared" ref="O49" si="15">((O48*O47)*7/1000-O40)/5</f>
        <v>13.234399999999999</v>
      </c>
      <c r="P49" s="39">
        <f t="shared" ref="P49" si="16">((P48*P47)*7/1000-P40)/5</f>
        <v>15.383199999999999</v>
      </c>
      <c r="Q49" s="39">
        <f t="shared" ref="Q49" si="17">((Q48*Q47)*7/1000-Q40)/5</f>
        <v>0</v>
      </c>
      <c r="R49" s="39">
        <f t="shared" ref="R49" si="18">((R48*R47)*7/1000-R40)/5</f>
        <v>0</v>
      </c>
      <c r="S49" s="107">
        <f>((S46*1000)/S48)/7</f>
        <v>86.058519793459567</v>
      </c>
      <c r="T49" s="63"/>
      <c r="U49" s="63"/>
    </row>
    <row r="50" spans="1:31" ht="33.75" customHeight="1" x14ac:dyDescent="0.25">
      <c r="A50" s="92" t="s">
        <v>15</v>
      </c>
      <c r="B50" s="42">
        <f t="shared" ref="B50:I50" si="19">((B48*B47)*7)/1000</f>
        <v>174.19499999999999</v>
      </c>
      <c r="C50" s="81">
        <f t="shared" si="19"/>
        <v>169.26</v>
      </c>
      <c r="D50" s="43">
        <f t="shared" si="19"/>
        <v>344.42099999999999</v>
      </c>
      <c r="E50" s="43">
        <f t="shared" si="19"/>
        <v>301.48649999999998</v>
      </c>
      <c r="F50" s="43">
        <f t="shared" si="19"/>
        <v>276.64</v>
      </c>
      <c r="G50" s="43">
        <f t="shared" si="19"/>
        <v>341.77499999999998</v>
      </c>
      <c r="H50" s="43">
        <f t="shared" si="19"/>
        <v>315.46199999999999</v>
      </c>
      <c r="I50" s="43">
        <f t="shared" si="19"/>
        <v>0</v>
      </c>
      <c r="J50" s="83"/>
      <c r="K50" s="60"/>
      <c r="M50" s="92" t="s">
        <v>15</v>
      </c>
      <c r="N50" s="81">
        <f>((N48*N47)*7)/1000</f>
        <v>73.265500000000003</v>
      </c>
      <c r="O50" s="43">
        <f>((O48*O47)*7)/1000</f>
        <v>81.872</v>
      </c>
      <c r="P50" s="43">
        <f>((P48*P47)*7)/1000</f>
        <v>95.116</v>
      </c>
      <c r="Q50" s="43">
        <f>((Q48*Q47)*7)/1000</f>
        <v>0</v>
      </c>
      <c r="R50" s="43">
        <f>((R48*R47)*7)/1000</f>
        <v>0</v>
      </c>
      <c r="S50" s="108"/>
    </row>
    <row r="51" spans="1:31" ht="33.75" customHeight="1" thickBot="1" x14ac:dyDescent="0.3">
      <c r="A51" s="93" t="s">
        <v>16</v>
      </c>
      <c r="B51" s="47">
        <f t="shared" ref="B51:I51" si="20">+(B46/B48)/7*1000</f>
        <v>78.999999999999986</v>
      </c>
      <c r="C51" s="82">
        <f t="shared" si="20"/>
        <v>77.5</v>
      </c>
      <c r="D51" s="48">
        <f t="shared" si="20"/>
        <v>77</v>
      </c>
      <c r="E51" s="48">
        <f t="shared" si="20"/>
        <v>76.500000000000014</v>
      </c>
      <c r="F51" s="48">
        <f t="shared" si="20"/>
        <v>76</v>
      </c>
      <c r="G51" s="48">
        <f t="shared" si="20"/>
        <v>74.999999999999986</v>
      </c>
      <c r="H51" s="48">
        <f t="shared" si="20"/>
        <v>74</v>
      </c>
      <c r="I51" s="48" t="e">
        <f t="shared" si="20"/>
        <v>#DIV/0!</v>
      </c>
      <c r="J51" s="101"/>
      <c r="K51" s="60"/>
      <c r="L51" s="51"/>
      <c r="M51" s="93" t="s">
        <v>16</v>
      </c>
      <c r="N51" s="82">
        <f>+(N46/N48)/7*1000</f>
        <v>86.304604486422662</v>
      </c>
      <c r="O51" s="48">
        <f>+(O46/O48)/7*1000</f>
        <v>85.819327731092443</v>
      </c>
      <c r="P51" s="48">
        <f>+(P46/P48)/7*1000</f>
        <v>86.075949367088626</v>
      </c>
      <c r="Q51" s="48" t="e">
        <f>+(Q46/Q48)/7*1000</f>
        <v>#DIV/0!</v>
      </c>
      <c r="R51" s="48" t="e">
        <f>+(R46/R48)/7*1000</f>
        <v>#DIV/0!</v>
      </c>
      <c r="S51" s="49"/>
      <c r="T51" s="52"/>
      <c r="U51" s="52"/>
    </row>
    <row r="52" spans="1:31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31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31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31" ht="33.75" customHeight="1" thickBot="1" x14ac:dyDescent="0.3">
      <c r="A55" s="112" t="s">
        <v>21</v>
      </c>
      <c r="B55" s="641" t="s">
        <v>8</v>
      </c>
      <c r="C55" s="642"/>
      <c r="D55" s="642"/>
      <c r="E55" s="642"/>
      <c r="F55" s="642"/>
      <c r="G55" s="642"/>
      <c r="H55" s="643"/>
      <c r="I55" s="67"/>
      <c r="J55" s="67"/>
      <c r="K55" s="68"/>
      <c r="L55" s="68"/>
      <c r="U55" s="53"/>
      <c r="V55" s="53"/>
      <c r="W55" s="53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5" t="s">
        <v>20</v>
      </c>
      <c r="B56" s="200"/>
      <c r="C56" s="193"/>
      <c r="D56" s="193"/>
      <c r="E56" s="193"/>
      <c r="F56" s="193"/>
      <c r="G56" s="193"/>
      <c r="H56" s="199" t="s">
        <v>10</v>
      </c>
      <c r="J56" s="55"/>
      <c r="K56" s="55"/>
      <c r="L56" s="55"/>
      <c r="M56" s="55"/>
      <c r="N56" s="69"/>
      <c r="O56" s="69"/>
      <c r="P56" s="69"/>
      <c r="Q56" s="55"/>
      <c r="R56" s="55"/>
      <c r="S56" s="70"/>
      <c r="T56" s="70"/>
      <c r="U56" s="70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5" t="s">
        <v>11</v>
      </c>
      <c r="B57" s="94">
        <v>1</v>
      </c>
      <c r="C57" s="57">
        <v>2</v>
      </c>
      <c r="D57" s="57">
        <v>3</v>
      </c>
      <c r="E57" s="57">
        <v>4</v>
      </c>
      <c r="F57" s="57" t="s">
        <v>51</v>
      </c>
      <c r="G57" s="57"/>
      <c r="H57" s="96"/>
      <c r="I57" s="55"/>
      <c r="J57" s="55"/>
      <c r="K57" s="55"/>
      <c r="L57" s="55"/>
      <c r="M57" s="55"/>
      <c r="N57" s="69"/>
      <c r="O57" s="69"/>
      <c r="P57" s="69"/>
      <c r="Q57" s="55"/>
      <c r="R57" s="55"/>
      <c r="S57" s="70"/>
      <c r="T57" s="70"/>
      <c r="U57" s="70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7" t="s">
        <v>35</v>
      </c>
      <c r="B58" s="75"/>
      <c r="C58" s="75"/>
      <c r="D58" s="75"/>
      <c r="E58" s="75"/>
      <c r="F58" s="75"/>
      <c r="G58" s="75"/>
      <c r="H58" s="97">
        <f t="shared" ref="H58:H65" si="21">SUM(B58:G58)</f>
        <v>0</v>
      </c>
      <c r="I58" s="71"/>
      <c r="J58" s="2"/>
      <c r="K58" s="55"/>
      <c r="L58" s="55"/>
      <c r="M58" s="55"/>
      <c r="N58" s="69"/>
      <c r="O58" s="69"/>
      <c r="P58" s="69"/>
      <c r="Q58" s="55"/>
      <c r="R58" s="55"/>
      <c r="S58" s="70"/>
      <c r="T58" s="70"/>
      <c r="U58" s="70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8" t="s">
        <v>36</v>
      </c>
      <c r="B59" s="75">
        <v>24.5</v>
      </c>
      <c r="C59" s="75">
        <v>51.2</v>
      </c>
      <c r="D59" s="75">
        <v>41</v>
      </c>
      <c r="E59" s="75">
        <v>41.8</v>
      </c>
      <c r="F59" s="75"/>
      <c r="G59" s="75"/>
      <c r="H59" s="97">
        <f t="shared" si="21"/>
        <v>158.5</v>
      </c>
      <c r="I59" s="71"/>
      <c r="J59" s="2"/>
      <c r="K59" s="55"/>
      <c r="L59" s="55"/>
      <c r="M59" s="55"/>
      <c r="N59" s="69"/>
      <c r="O59" s="69"/>
      <c r="P59" s="69"/>
      <c r="Q59" s="55"/>
      <c r="R59" s="55"/>
      <c r="S59" s="70"/>
      <c r="T59" s="70"/>
      <c r="U59" s="70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7" t="s">
        <v>37</v>
      </c>
      <c r="B60" s="75">
        <v>20.6</v>
      </c>
      <c r="C60" s="75">
        <v>42.9</v>
      </c>
      <c r="D60" s="75">
        <v>34.299999999999997</v>
      </c>
      <c r="E60" s="75">
        <v>35</v>
      </c>
      <c r="F60" s="75"/>
      <c r="G60" s="75"/>
      <c r="H60" s="97">
        <f t="shared" si="21"/>
        <v>132.80000000000001</v>
      </c>
      <c r="I60" s="71"/>
      <c r="J60" s="2"/>
      <c r="K60" s="55"/>
      <c r="L60" s="55"/>
      <c r="M60" s="55"/>
      <c r="N60" s="69"/>
      <c r="O60" s="69"/>
      <c r="P60" s="69"/>
      <c r="Q60" s="55"/>
      <c r="R60" s="55"/>
      <c r="S60" s="70"/>
      <c r="T60" s="70"/>
      <c r="U60" s="70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7" t="s">
        <v>38</v>
      </c>
      <c r="B61" s="75">
        <v>20.6</v>
      </c>
      <c r="C61" s="75">
        <v>42.9</v>
      </c>
      <c r="D61" s="75">
        <v>34.299999999999997</v>
      </c>
      <c r="E61" s="75">
        <v>35</v>
      </c>
      <c r="F61" s="75"/>
      <c r="G61" s="75"/>
      <c r="H61" s="97">
        <f t="shared" si="21"/>
        <v>132.80000000000001</v>
      </c>
      <c r="I61" s="71"/>
      <c r="J61" s="2"/>
      <c r="K61" s="55"/>
      <c r="L61" s="55"/>
      <c r="M61" s="55"/>
      <c r="N61" s="69"/>
      <c r="O61" s="69"/>
      <c r="P61" s="69"/>
      <c r="Q61" s="55"/>
      <c r="R61" s="55"/>
      <c r="S61" s="70"/>
      <c r="T61" s="70"/>
      <c r="U61" s="70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8" t="s">
        <v>33</v>
      </c>
      <c r="B62" s="75">
        <v>20.6</v>
      </c>
      <c r="C62" s="75">
        <v>42.9</v>
      </c>
      <c r="D62" s="75">
        <v>34.299999999999997</v>
      </c>
      <c r="E62" s="75">
        <v>35</v>
      </c>
      <c r="F62" s="75"/>
      <c r="G62" s="75"/>
      <c r="H62" s="97">
        <f t="shared" si="21"/>
        <v>132.80000000000001</v>
      </c>
      <c r="I62" s="71"/>
      <c r="J62" s="2"/>
      <c r="K62" s="55"/>
      <c r="L62" s="55"/>
      <c r="M62" s="55"/>
      <c r="N62" s="69"/>
      <c r="O62" s="69"/>
      <c r="P62" s="69"/>
      <c r="Q62" s="55"/>
      <c r="R62" s="55"/>
      <c r="S62" s="70"/>
      <c r="T62" s="70"/>
      <c r="U62" s="70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7" t="s">
        <v>46</v>
      </c>
      <c r="B63" s="75">
        <v>20.6</v>
      </c>
      <c r="C63" s="75">
        <v>42.9</v>
      </c>
      <c r="D63" s="75">
        <v>34.299999999999997</v>
      </c>
      <c r="E63" s="75">
        <v>35</v>
      </c>
      <c r="F63" s="75"/>
      <c r="G63" s="75"/>
      <c r="H63" s="97">
        <f t="shared" si="21"/>
        <v>132.80000000000001</v>
      </c>
      <c r="I63" s="71"/>
      <c r="J63" s="2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3"/>
      <c r="W63" s="3"/>
      <c r="Z63" s="2"/>
      <c r="AA63" s="2"/>
      <c r="AB63" s="2"/>
      <c r="AC63" s="2"/>
    </row>
    <row r="64" spans="1:31" ht="33.75" customHeight="1" x14ac:dyDescent="0.25">
      <c r="A64" s="87" t="s">
        <v>34</v>
      </c>
      <c r="B64" s="75">
        <v>20.6</v>
      </c>
      <c r="C64" s="75">
        <v>42.9</v>
      </c>
      <c r="D64" s="75">
        <v>34.299999999999997</v>
      </c>
      <c r="E64" s="75">
        <v>35</v>
      </c>
      <c r="F64" s="75"/>
      <c r="G64" s="75"/>
      <c r="H64" s="97">
        <f t="shared" si="21"/>
        <v>132.80000000000001</v>
      </c>
      <c r="I64" s="71"/>
      <c r="J64" s="2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3"/>
      <c r="W64" s="3"/>
      <c r="Z64" s="2"/>
      <c r="AA64" s="2"/>
      <c r="AB64" s="2"/>
      <c r="AC64" s="2"/>
    </row>
    <row r="65" spans="1:29" ht="33.75" customHeight="1" x14ac:dyDescent="0.25">
      <c r="A65" s="113" t="s">
        <v>10</v>
      </c>
      <c r="B65" s="77">
        <f>SUM(B58:B64)</f>
        <v>127.5</v>
      </c>
      <c r="C65" s="28">
        <f>SUM(C58:C64)</f>
        <v>265.7</v>
      </c>
      <c r="D65" s="28">
        <f>SUM(D58:D64)</f>
        <v>212.5</v>
      </c>
      <c r="E65" s="28">
        <f>SUM(E58:E64)</f>
        <v>216.8</v>
      </c>
      <c r="F65" s="28">
        <f t="shared" ref="F65:G65" si="22">SUM(F58:F64)</f>
        <v>0</v>
      </c>
      <c r="G65" s="28">
        <f t="shared" si="22"/>
        <v>0</v>
      </c>
      <c r="H65" s="97">
        <f t="shared" si="21"/>
        <v>822.5</v>
      </c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9" t="s">
        <v>12</v>
      </c>
      <c r="B66" s="78">
        <v>89</v>
      </c>
      <c r="C66" s="31">
        <v>88</v>
      </c>
      <c r="D66" s="31">
        <v>88</v>
      </c>
      <c r="E66" s="31">
        <v>87.5</v>
      </c>
      <c r="F66" s="31"/>
      <c r="G66" s="31"/>
      <c r="H66" s="98">
        <f>+((H65/H67)/7)*1000</f>
        <v>88.014981273408239</v>
      </c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0" t="s">
        <v>13</v>
      </c>
      <c r="B67" s="102">
        <v>205</v>
      </c>
      <c r="C67" s="102">
        <v>431</v>
      </c>
      <c r="D67" s="102">
        <v>345</v>
      </c>
      <c r="E67" s="102">
        <v>354</v>
      </c>
      <c r="F67" s="102"/>
      <c r="G67" s="102"/>
      <c r="H67" s="106">
        <f>SUM(B67:G67)</f>
        <v>1335</v>
      </c>
      <c r="J67" s="72"/>
      <c r="N67" s="3"/>
      <c r="O67" s="3"/>
      <c r="P67" s="3"/>
      <c r="Q67" s="3"/>
      <c r="R67" s="3"/>
    </row>
    <row r="68" spans="1:29" ht="33.75" customHeight="1" x14ac:dyDescent="0.25">
      <c r="A68" s="91" t="s">
        <v>14</v>
      </c>
      <c r="B68" s="80">
        <f t="shared" ref="B68" si="23">((B67*B66)*7/1000-B59)/5</f>
        <v>20.643000000000001</v>
      </c>
      <c r="C68" s="80">
        <f t="shared" ref="C68" si="24">((C67*C66)*7/1000-C59)/5</f>
        <v>42.859200000000001</v>
      </c>
      <c r="D68" s="80">
        <f t="shared" ref="D68" si="25">((D67*D66)*7/1000-D59)/5</f>
        <v>34.304000000000002</v>
      </c>
      <c r="E68" s="80">
        <f t="shared" ref="E68" si="26">((E67*E66)*7/1000-E59)/5</f>
        <v>35.004999999999995</v>
      </c>
      <c r="F68" s="80">
        <f t="shared" ref="F68" si="27">((F67*F66)*7/1000-F59)/5</f>
        <v>0</v>
      </c>
      <c r="G68" s="80">
        <f t="shared" ref="G68" si="28">((G67*G66)*7/1000-G59)/5</f>
        <v>0</v>
      </c>
      <c r="H68" s="110">
        <f>((H65*1000)/H67)/7</f>
        <v>88.014981273408239</v>
      </c>
      <c r="N68" s="3"/>
      <c r="O68" s="3"/>
      <c r="P68" s="3"/>
      <c r="Q68" s="3"/>
      <c r="R68" s="3"/>
    </row>
    <row r="69" spans="1:29" ht="33.75" customHeight="1" x14ac:dyDescent="0.25">
      <c r="A69" s="92" t="s">
        <v>15</v>
      </c>
      <c r="B69" s="81">
        <f t="shared" ref="B69:G69" si="29">((B67*B66)*7)/1000</f>
        <v>127.715</v>
      </c>
      <c r="C69" s="43">
        <f t="shared" si="29"/>
        <v>265.49599999999998</v>
      </c>
      <c r="D69" s="43">
        <f t="shared" si="29"/>
        <v>212.52</v>
      </c>
      <c r="E69" s="43">
        <f t="shared" si="29"/>
        <v>216.82499999999999</v>
      </c>
      <c r="F69" s="43">
        <f t="shared" si="29"/>
        <v>0</v>
      </c>
      <c r="G69" s="43">
        <f t="shared" si="29"/>
        <v>0</v>
      </c>
      <c r="H69" s="83"/>
      <c r="I69" s="51"/>
      <c r="R69" s="3"/>
    </row>
    <row r="70" spans="1:29" ht="33.75" customHeight="1" thickBot="1" x14ac:dyDescent="0.3">
      <c r="A70" s="93" t="s">
        <v>16</v>
      </c>
      <c r="B70" s="82">
        <f t="shared" ref="B70:G70" si="30">+(B65/B67)/7*1000</f>
        <v>88.850174216027881</v>
      </c>
      <c r="C70" s="48">
        <f t="shared" si="30"/>
        <v>88.067616837918465</v>
      </c>
      <c r="D70" s="48">
        <f t="shared" si="30"/>
        <v>87.991718426501023</v>
      </c>
      <c r="E70" s="48">
        <f t="shared" si="30"/>
        <v>87.489911218724771</v>
      </c>
      <c r="F70" s="48" t="e">
        <f t="shared" si="30"/>
        <v>#DIV/0!</v>
      </c>
      <c r="G70" s="48" t="e">
        <f t="shared" si="30"/>
        <v>#DIV/0!</v>
      </c>
      <c r="H70" s="111"/>
      <c r="R70" s="3"/>
    </row>
    <row r="71" spans="1:29" ht="33.75" customHeight="1" x14ac:dyDescent="0.25"/>
    <row r="72" spans="1:29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29" ht="33.75" customHeight="1" x14ac:dyDescent="0.25"/>
    <row r="74" spans="1:29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29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29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29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29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29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N36:S36"/>
    <mergeCell ref="J54:K54"/>
    <mergeCell ref="B55:H55"/>
    <mergeCell ref="A3:C3"/>
    <mergeCell ref="E9:G9"/>
    <mergeCell ref="R9:S9"/>
    <mergeCell ref="K11:L11"/>
    <mergeCell ref="B15:I15"/>
    <mergeCell ref="J15:L15"/>
    <mergeCell ref="M15:T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7" zoomScale="30" zoomScaleNormal="30" workbookViewId="0">
      <selection activeCell="W35" sqref="W3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35.42578125" style="19" bestFit="1" customWidth="1"/>
    <col min="9" max="9" width="28.28515625" style="19" bestFit="1" customWidth="1"/>
    <col min="10" max="13" width="33.42578125" style="19" bestFit="1" customWidth="1"/>
    <col min="14" max="14" width="21.28515625" style="19" customWidth="1"/>
    <col min="15" max="15" width="21.28515625" style="19" bestFit="1" customWidth="1"/>
    <col min="16" max="16" width="22.57031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215"/>
      <c r="E3" s="215"/>
      <c r="F3" s="215"/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  <c r="W3" s="215"/>
      <c r="X3" s="215"/>
      <c r="Y3" s="2"/>
      <c r="Z3" s="2"/>
      <c r="AA3" s="2"/>
      <c r="AB3" s="2"/>
      <c r="AC3" s="2"/>
      <c r="AD3" s="21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5" t="s">
        <v>1</v>
      </c>
      <c r="B9" s="215"/>
      <c r="C9" s="215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5"/>
      <c r="B10" s="215"/>
      <c r="C10" s="21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5" t="s">
        <v>4</v>
      </c>
      <c r="B11" s="215"/>
      <c r="C11" s="215"/>
      <c r="D11" s="1"/>
      <c r="E11" s="213">
        <v>2</v>
      </c>
      <c r="F11" s="1"/>
      <c r="G11" s="1"/>
      <c r="H11" s="1"/>
      <c r="I11" s="1"/>
      <c r="J11" s="1"/>
      <c r="K11" s="628" t="s">
        <v>65</v>
      </c>
      <c r="L11" s="628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5"/>
      <c r="B12" s="215"/>
      <c r="C12" s="215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5"/>
      <c r="B13" s="215"/>
      <c r="C13" s="215"/>
      <c r="D13" s="215"/>
      <c r="E13" s="215"/>
      <c r="F13" s="215"/>
      <c r="G13" s="215"/>
      <c r="H13" s="215"/>
      <c r="I13" s="215"/>
      <c r="J13" s="215"/>
      <c r="K13" s="215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38" t="s">
        <v>53</v>
      </c>
      <c r="C15" s="639"/>
      <c r="D15" s="639"/>
      <c r="E15" s="639"/>
      <c r="F15" s="639"/>
      <c r="G15" s="639"/>
      <c r="H15" s="640"/>
      <c r="I15" s="650" t="s">
        <v>54</v>
      </c>
      <c r="J15" s="651"/>
      <c r="K15" s="651"/>
      <c r="L15" s="652"/>
      <c r="M15" s="647" t="s">
        <v>8</v>
      </c>
      <c r="N15" s="648"/>
      <c r="O15" s="648"/>
      <c r="P15" s="648"/>
      <c r="Q15" s="648"/>
      <c r="R15" s="648"/>
      <c r="S15" s="648"/>
      <c r="T15" s="649"/>
      <c r="U15" s="216"/>
    </row>
    <row r="16" spans="1:30" ht="39.950000000000003" customHeight="1" x14ac:dyDescent="0.25">
      <c r="A16" s="120" t="s">
        <v>9</v>
      </c>
      <c r="B16" s="194"/>
      <c r="C16" s="192"/>
      <c r="D16" s="193"/>
      <c r="E16" s="193"/>
      <c r="F16" s="193"/>
      <c r="G16" s="193"/>
      <c r="H16" s="197"/>
      <c r="I16" s="194"/>
      <c r="J16" s="193"/>
      <c r="K16" s="192"/>
      <c r="L16" s="195"/>
      <c r="M16" s="194"/>
      <c r="N16" s="193"/>
      <c r="O16" s="193"/>
      <c r="P16" s="193"/>
      <c r="Q16" s="193"/>
      <c r="R16" s="193"/>
      <c r="S16" s="193"/>
      <c r="T16" s="197"/>
      <c r="U16" s="18" t="s">
        <v>10</v>
      </c>
      <c r="W16" s="20"/>
      <c r="X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2">
        <v>7</v>
      </c>
      <c r="I17" s="14">
        <v>8</v>
      </c>
      <c r="J17" s="21">
        <v>1</v>
      </c>
      <c r="K17" s="21">
        <v>2</v>
      </c>
      <c r="L17" s="22">
        <v>3</v>
      </c>
      <c r="M17" s="14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21">
        <v>7</v>
      </c>
      <c r="T17" s="22">
        <v>8</v>
      </c>
      <c r="U17" s="18"/>
      <c r="W17" s="2"/>
      <c r="X17" s="20"/>
    </row>
    <row r="18" spans="1:30" ht="39.950000000000003" customHeight="1" x14ac:dyDescent="0.25">
      <c r="A18" s="122" t="s">
        <v>35</v>
      </c>
      <c r="B18" s="23">
        <v>27.638449999999999</v>
      </c>
      <c r="C18" s="24">
        <v>35.408762500000002</v>
      </c>
      <c r="D18" s="24">
        <v>58.785124999999994</v>
      </c>
      <c r="E18" s="24">
        <v>76.182487500000008</v>
      </c>
      <c r="F18" s="24">
        <v>57.045187499999997</v>
      </c>
      <c r="G18" s="24">
        <v>52.190812500000007</v>
      </c>
      <c r="H18" s="25">
        <v>68.042662499999992</v>
      </c>
      <c r="I18" s="23">
        <v>55.561099999999996</v>
      </c>
      <c r="J18" s="24">
        <v>25.496074999999998</v>
      </c>
      <c r="K18" s="24">
        <v>49.650750000000002</v>
      </c>
      <c r="L18" s="25">
        <v>67.645912500000009</v>
      </c>
      <c r="M18" s="23">
        <v>32.623568749999997</v>
      </c>
      <c r="N18" s="24">
        <v>42.607749999999996</v>
      </c>
      <c r="O18" s="24">
        <v>63.153006249999997</v>
      </c>
      <c r="P18" s="24">
        <v>63.33305</v>
      </c>
      <c r="Q18" s="24">
        <v>64.279025000000004</v>
      </c>
      <c r="R18" s="24">
        <v>54.278781249999994</v>
      </c>
      <c r="S18" s="24">
        <v>64.753050000000002</v>
      </c>
      <c r="T18" s="25">
        <v>55.401399999999988</v>
      </c>
      <c r="U18" s="26">
        <f t="shared" ref="U18:U25" si="0">SUM(B18:T18)</f>
        <v>1014.0769562500001</v>
      </c>
      <c r="W18" s="2"/>
      <c r="X18" s="20"/>
    </row>
    <row r="19" spans="1:30" ht="39.950000000000003" customHeight="1" x14ac:dyDescent="0.25">
      <c r="A19" s="123" t="s">
        <v>36</v>
      </c>
      <c r="B19" s="23">
        <v>27.638449999999999</v>
      </c>
      <c r="C19" s="24">
        <v>35.408762500000002</v>
      </c>
      <c r="D19" s="24">
        <v>58.785124999999994</v>
      </c>
      <c r="E19" s="24">
        <v>76.182487500000008</v>
      </c>
      <c r="F19" s="24">
        <v>57.045187499999997</v>
      </c>
      <c r="G19" s="24">
        <v>52.190812500000007</v>
      </c>
      <c r="H19" s="25">
        <v>68.042662499999992</v>
      </c>
      <c r="I19" s="23">
        <v>55.561099999999996</v>
      </c>
      <c r="J19" s="24">
        <v>25.496074999999998</v>
      </c>
      <c r="K19" s="24">
        <v>49.650750000000002</v>
      </c>
      <c r="L19" s="25">
        <v>67.645912500000009</v>
      </c>
      <c r="M19" s="23">
        <v>32.623568749999997</v>
      </c>
      <c r="N19" s="24">
        <v>42.607749999999996</v>
      </c>
      <c r="O19" s="24">
        <v>63.153006249999997</v>
      </c>
      <c r="P19" s="24">
        <v>63.33305</v>
      </c>
      <c r="Q19" s="24">
        <v>64.279025000000004</v>
      </c>
      <c r="R19" s="24">
        <v>54.278781249999994</v>
      </c>
      <c r="S19" s="24">
        <v>64.753050000000002</v>
      </c>
      <c r="T19" s="25">
        <v>55.401399999999988</v>
      </c>
      <c r="U19" s="26">
        <f t="shared" si="0"/>
        <v>1014.0769562500001</v>
      </c>
      <c r="W19" s="2"/>
      <c r="X19" s="20"/>
    </row>
    <row r="20" spans="1:30" ht="39.75" customHeight="1" x14ac:dyDescent="0.25">
      <c r="A20" s="122" t="s">
        <v>37</v>
      </c>
      <c r="B20" s="23">
        <v>33.198495000000001</v>
      </c>
      <c r="C20" s="24">
        <v>55.620950000000008</v>
      </c>
      <c r="D20" s="24">
        <v>72.191805000000002</v>
      </c>
      <c r="E20" s="24">
        <v>54.102125000000001</v>
      </c>
      <c r="F20" s="24">
        <v>49.578674999999997</v>
      </c>
      <c r="G20" s="24">
        <v>64.747534999999999</v>
      </c>
      <c r="H20" s="25">
        <v>52.833759999999998</v>
      </c>
      <c r="I20" s="23">
        <v>25.907419999999995</v>
      </c>
      <c r="J20" s="24">
        <v>14.4</v>
      </c>
      <c r="K20" s="24">
        <v>46.8</v>
      </c>
      <c r="L20" s="25">
        <v>71.400000000000006</v>
      </c>
      <c r="M20" s="23">
        <v>30.438072499999997</v>
      </c>
      <c r="N20" s="24">
        <v>40.081099999999992</v>
      </c>
      <c r="O20" s="24">
        <v>59.629897500000006</v>
      </c>
      <c r="P20" s="24">
        <v>59.773479999999992</v>
      </c>
      <c r="Q20" s="24">
        <v>60.765690000000006</v>
      </c>
      <c r="R20" s="24">
        <v>51.053487499999996</v>
      </c>
      <c r="S20" s="24">
        <v>60.839279999999988</v>
      </c>
      <c r="T20" s="25">
        <v>52.232640000000018</v>
      </c>
      <c r="U20" s="26">
        <f t="shared" si="0"/>
        <v>955.59441249999998</v>
      </c>
      <c r="W20" s="2"/>
      <c r="X20" s="20"/>
    </row>
    <row r="21" spans="1:30" ht="39.950000000000003" customHeight="1" x14ac:dyDescent="0.25">
      <c r="A21" s="122" t="s">
        <v>38</v>
      </c>
      <c r="B21" s="23">
        <v>42.8</v>
      </c>
      <c r="C21" s="24">
        <v>49.5</v>
      </c>
      <c r="D21" s="24">
        <v>71.400000000000006</v>
      </c>
      <c r="E21" s="24">
        <v>55</v>
      </c>
      <c r="F21" s="24">
        <v>62.7</v>
      </c>
      <c r="G21" s="24">
        <v>54.5</v>
      </c>
      <c r="H21" s="25">
        <v>50.9</v>
      </c>
      <c r="I21" s="23">
        <v>19.7</v>
      </c>
      <c r="J21" s="24">
        <v>14.4</v>
      </c>
      <c r="K21" s="24">
        <v>46.8</v>
      </c>
      <c r="L21" s="25">
        <v>71.400000000000006</v>
      </c>
      <c r="M21" s="23">
        <v>30.438072499999997</v>
      </c>
      <c r="N21" s="24">
        <v>40.081099999999992</v>
      </c>
      <c r="O21" s="24">
        <v>59.629897500000006</v>
      </c>
      <c r="P21" s="24">
        <v>59.773479999999992</v>
      </c>
      <c r="Q21" s="24">
        <v>60.765690000000006</v>
      </c>
      <c r="R21" s="24">
        <v>51.053487499999996</v>
      </c>
      <c r="S21" s="24">
        <v>60.839279999999988</v>
      </c>
      <c r="T21" s="25">
        <v>52.232640000000018</v>
      </c>
      <c r="U21" s="26">
        <f t="shared" si="0"/>
        <v>953.91364749999991</v>
      </c>
      <c r="W21" s="2"/>
      <c r="X21" s="20"/>
    </row>
    <row r="22" spans="1:30" ht="39.950000000000003" customHeight="1" x14ac:dyDescent="0.25">
      <c r="A22" s="123" t="s">
        <v>33</v>
      </c>
      <c r="B22" s="23">
        <v>42.8</v>
      </c>
      <c r="C22" s="24">
        <v>49.5</v>
      </c>
      <c r="D22" s="24">
        <v>71.400000000000006</v>
      </c>
      <c r="E22" s="24">
        <v>55</v>
      </c>
      <c r="F22" s="24">
        <v>62.7</v>
      </c>
      <c r="G22" s="24">
        <v>54.5</v>
      </c>
      <c r="H22" s="25">
        <v>50.9</v>
      </c>
      <c r="I22" s="23">
        <v>19.7</v>
      </c>
      <c r="J22" s="24">
        <v>14.4</v>
      </c>
      <c r="K22" s="24">
        <v>46.8</v>
      </c>
      <c r="L22" s="25">
        <v>71.400000000000006</v>
      </c>
      <c r="M22" s="23">
        <v>30.438072499999997</v>
      </c>
      <c r="N22" s="24">
        <v>40.081099999999992</v>
      </c>
      <c r="O22" s="24">
        <v>59.629897500000006</v>
      </c>
      <c r="P22" s="24">
        <v>59.773479999999992</v>
      </c>
      <c r="Q22" s="24">
        <v>60.765690000000006</v>
      </c>
      <c r="R22" s="24">
        <v>51.053487499999996</v>
      </c>
      <c r="S22" s="24">
        <v>60.839279999999988</v>
      </c>
      <c r="T22" s="25">
        <v>52.232640000000018</v>
      </c>
      <c r="U22" s="26">
        <f t="shared" si="0"/>
        <v>953.91364749999991</v>
      </c>
      <c r="W22" s="2"/>
      <c r="X22" s="20"/>
    </row>
    <row r="23" spans="1:30" ht="39.950000000000003" customHeight="1" x14ac:dyDescent="0.25">
      <c r="A23" s="122" t="s">
        <v>46</v>
      </c>
      <c r="B23" s="23">
        <v>42.8</v>
      </c>
      <c r="C23" s="24">
        <v>49.5</v>
      </c>
      <c r="D23" s="24">
        <v>71.400000000000006</v>
      </c>
      <c r="E23" s="24">
        <v>55</v>
      </c>
      <c r="F23" s="24">
        <v>62.7</v>
      </c>
      <c r="G23" s="24">
        <v>54.5</v>
      </c>
      <c r="H23" s="25">
        <v>50.9</v>
      </c>
      <c r="I23" s="23">
        <v>19.7</v>
      </c>
      <c r="J23" s="24">
        <v>14.4</v>
      </c>
      <c r="K23" s="24">
        <v>46.8</v>
      </c>
      <c r="L23" s="25">
        <v>71.400000000000006</v>
      </c>
      <c r="M23" s="23">
        <v>30.438072499999997</v>
      </c>
      <c r="N23" s="24">
        <v>40.081099999999992</v>
      </c>
      <c r="O23" s="24">
        <v>59.629897500000006</v>
      </c>
      <c r="P23" s="24">
        <v>59.773479999999992</v>
      </c>
      <c r="Q23" s="24">
        <v>60.765690000000006</v>
      </c>
      <c r="R23" s="24">
        <v>51.053487499999996</v>
      </c>
      <c r="S23" s="24">
        <v>60.839279999999988</v>
      </c>
      <c r="T23" s="25">
        <v>52.232640000000018</v>
      </c>
      <c r="U23" s="26">
        <f t="shared" si="0"/>
        <v>953.91364749999991</v>
      </c>
      <c r="W23" s="2"/>
      <c r="X23" s="20"/>
    </row>
    <row r="24" spans="1:30" ht="39.950000000000003" customHeight="1" x14ac:dyDescent="0.25">
      <c r="A24" s="122" t="s">
        <v>34</v>
      </c>
      <c r="B24" s="23">
        <v>41</v>
      </c>
      <c r="C24" s="24">
        <v>46.9</v>
      </c>
      <c r="D24" s="24">
        <v>68.5</v>
      </c>
      <c r="E24" s="24">
        <v>50.9</v>
      </c>
      <c r="F24" s="24">
        <v>58.9</v>
      </c>
      <c r="G24" s="24">
        <v>52.1</v>
      </c>
      <c r="H24" s="25">
        <v>47.1</v>
      </c>
      <c r="I24" s="23">
        <v>19.100000000000001</v>
      </c>
      <c r="J24" s="24">
        <v>14.1</v>
      </c>
      <c r="K24" s="24">
        <v>46</v>
      </c>
      <c r="L24" s="25">
        <v>69.599999999999994</v>
      </c>
      <c r="M24" s="23">
        <v>30.438072499999997</v>
      </c>
      <c r="N24" s="24">
        <v>40.081099999999992</v>
      </c>
      <c r="O24" s="24">
        <v>59.629897500000006</v>
      </c>
      <c r="P24" s="24">
        <v>59.773479999999992</v>
      </c>
      <c r="Q24" s="24">
        <v>60.765690000000006</v>
      </c>
      <c r="R24" s="24">
        <v>51.053487499999996</v>
      </c>
      <c r="S24" s="24">
        <v>60.839279999999988</v>
      </c>
      <c r="T24" s="25">
        <v>52.232640000000018</v>
      </c>
      <c r="U24" s="26">
        <f t="shared" si="0"/>
        <v>929.01364750000005</v>
      </c>
      <c r="W24" s="2"/>
    </row>
    <row r="25" spans="1:30" ht="41.45" customHeight="1" x14ac:dyDescent="0.25">
      <c r="A25" s="123" t="s">
        <v>10</v>
      </c>
      <c r="B25" s="27">
        <f t="shared" ref="B25:T25" si="1">SUM(B18:B24)</f>
        <v>257.87539500000003</v>
      </c>
      <c r="C25" s="28">
        <f t="shared" si="1"/>
        <v>321.83847500000002</v>
      </c>
      <c r="D25" s="28">
        <f t="shared" si="1"/>
        <v>472.46205499999996</v>
      </c>
      <c r="E25" s="28">
        <f t="shared" si="1"/>
        <v>422.36709999999999</v>
      </c>
      <c r="F25" s="28">
        <f t="shared" si="1"/>
        <v>410.66904999999997</v>
      </c>
      <c r="G25" s="28">
        <f t="shared" si="1"/>
        <v>384.72916000000004</v>
      </c>
      <c r="H25" s="29">
        <f t="shared" si="1"/>
        <v>388.71908500000001</v>
      </c>
      <c r="I25" s="27">
        <f t="shared" si="1"/>
        <v>215.22961999999995</v>
      </c>
      <c r="J25" s="28">
        <f t="shared" si="1"/>
        <v>122.69215000000001</v>
      </c>
      <c r="K25" s="28">
        <f t="shared" si="1"/>
        <v>332.50150000000002</v>
      </c>
      <c r="L25" s="29">
        <f t="shared" si="1"/>
        <v>490.49182500000006</v>
      </c>
      <c r="M25" s="27">
        <f t="shared" si="1"/>
        <v>217.4375</v>
      </c>
      <c r="N25" s="28">
        <f t="shared" si="1"/>
        <v>285.62099999999998</v>
      </c>
      <c r="O25" s="28">
        <f t="shared" si="1"/>
        <v>424.45550000000009</v>
      </c>
      <c r="P25" s="28">
        <f t="shared" si="1"/>
        <v>425.5335</v>
      </c>
      <c r="Q25" s="28">
        <f t="shared" si="1"/>
        <v>432.38650000000007</v>
      </c>
      <c r="R25" s="28">
        <f t="shared" si="1"/>
        <v>363.82499999999999</v>
      </c>
      <c r="S25" s="28">
        <f t="shared" si="1"/>
        <v>433.70249999999987</v>
      </c>
      <c r="T25" s="29">
        <f t="shared" si="1"/>
        <v>371.96600000000001</v>
      </c>
      <c r="U25" s="26">
        <f t="shared" si="0"/>
        <v>6774.5029150000009</v>
      </c>
    </row>
    <row r="26" spans="1:30" s="2" customFormat="1" ht="36.75" customHeight="1" x14ac:dyDescent="0.25">
      <c r="A26" s="124" t="s">
        <v>12</v>
      </c>
      <c r="B26" s="30">
        <v>86</v>
      </c>
      <c r="C26" s="31">
        <v>85</v>
      </c>
      <c r="D26" s="31">
        <v>85</v>
      </c>
      <c r="E26" s="31">
        <v>84</v>
      </c>
      <c r="F26" s="31">
        <v>83.5</v>
      </c>
      <c r="G26" s="31">
        <v>82.5</v>
      </c>
      <c r="H26" s="32">
        <v>81.5</v>
      </c>
      <c r="I26" s="30">
        <v>80.5</v>
      </c>
      <c r="J26" s="31">
        <v>88</v>
      </c>
      <c r="K26" s="31">
        <v>87</v>
      </c>
      <c r="L26" s="32">
        <v>85.5</v>
      </c>
      <c r="M26" s="30">
        <v>87.5</v>
      </c>
      <c r="N26" s="31">
        <v>87</v>
      </c>
      <c r="O26" s="31">
        <v>86.5</v>
      </c>
      <c r="P26" s="31">
        <v>85.5</v>
      </c>
      <c r="Q26" s="31">
        <v>84.5</v>
      </c>
      <c r="R26" s="31">
        <v>82.5</v>
      </c>
      <c r="S26" s="31">
        <v>82.5</v>
      </c>
      <c r="T26" s="32">
        <v>81.5</v>
      </c>
      <c r="U26" s="33">
        <f>+((U25/U27)/7)*1000</f>
        <v>83.99463033451535</v>
      </c>
    </row>
    <row r="27" spans="1:30" s="2" customFormat="1" ht="33" customHeight="1" x14ac:dyDescent="0.25">
      <c r="A27" s="125" t="s">
        <v>13</v>
      </c>
      <c r="B27" s="34">
        <v>522</v>
      </c>
      <c r="C27" s="35">
        <v>605</v>
      </c>
      <c r="D27" s="35">
        <v>871</v>
      </c>
      <c r="E27" s="35">
        <v>671</v>
      </c>
      <c r="F27" s="35">
        <v>765</v>
      </c>
      <c r="G27" s="35">
        <v>666</v>
      </c>
      <c r="H27" s="36">
        <v>622</v>
      </c>
      <c r="I27" s="34">
        <v>240</v>
      </c>
      <c r="J27" s="35">
        <v>167</v>
      </c>
      <c r="K27" s="35">
        <v>552</v>
      </c>
      <c r="L27" s="36">
        <v>841</v>
      </c>
      <c r="M27" s="34">
        <v>355</v>
      </c>
      <c r="N27" s="35">
        <v>469</v>
      </c>
      <c r="O27" s="35">
        <v>701</v>
      </c>
      <c r="P27" s="35">
        <v>711</v>
      </c>
      <c r="Q27" s="35">
        <v>731</v>
      </c>
      <c r="R27" s="35">
        <v>630</v>
      </c>
      <c r="S27" s="35">
        <v>751</v>
      </c>
      <c r="T27" s="36">
        <v>652</v>
      </c>
      <c r="U27" s="37">
        <f>SUM(B27:T27)</f>
        <v>11522</v>
      </c>
      <c r="V27" s="2">
        <f>((U25*1000)/U27)/7</f>
        <v>83.99463033451535</v>
      </c>
    </row>
    <row r="28" spans="1:30" s="2" customFormat="1" ht="33" customHeight="1" x14ac:dyDescent="0.25">
      <c r="A28" s="126" t="s">
        <v>14</v>
      </c>
      <c r="B28" s="38">
        <f>((B27*B26)*7/1000-B19-B18)/5</f>
        <v>51.793420000000012</v>
      </c>
      <c r="C28" s="39">
        <f t="shared" ref="C28:T28" si="2">((C27*C26)*7/1000-C19-C18)/5</f>
        <v>57.831494999999997</v>
      </c>
      <c r="D28" s="39">
        <f t="shared" si="2"/>
        <v>80.134950000000003</v>
      </c>
      <c r="E28" s="39">
        <f t="shared" si="2"/>
        <v>48.436605</v>
      </c>
      <c r="F28" s="39">
        <f t="shared" si="2"/>
        <v>66.610424999999992</v>
      </c>
      <c r="G28" s="39">
        <f t="shared" si="2"/>
        <v>56.046675000000008</v>
      </c>
      <c r="H28" s="40">
        <f t="shared" si="2"/>
        <v>43.753135</v>
      </c>
      <c r="I28" s="38">
        <f t="shared" si="2"/>
        <v>4.8235600000000032</v>
      </c>
      <c r="J28" s="39">
        <f t="shared" si="2"/>
        <v>10.375969999999999</v>
      </c>
      <c r="K28" s="39">
        <f t="shared" si="2"/>
        <v>47.373299999999993</v>
      </c>
      <c r="L28" s="40">
        <f t="shared" si="2"/>
        <v>73.609335000000002</v>
      </c>
      <c r="M28" s="38">
        <f t="shared" si="2"/>
        <v>30.438072499999997</v>
      </c>
      <c r="N28" s="39">
        <f t="shared" si="2"/>
        <v>40.081099999999992</v>
      </c>
      <c r="O28" s="39">
        <f t="shared" si="2"/>
        <v>59.629897500000006</v>
      </c>
      <c r="P28" s="39">
        <f t="shared" si="2"/>
        <v>59.773479999999992</v>
      </c>
      <c r="Q28" s="39">
        <f t="shared" si="2"/>
        <v>60.765690000000006</v>
      </c>
      <c r="R28" s="39">
        <f t="shared" si="2"/>
        <v>51.053487499999996</v>
      </c>
      <c r="S28" s="39">
        <f t="shared" si="2"/>
        <v>60.839279999999988</v>
      </c>
      <c r="T28" s="40">
        <f t="shared" si="2"/>
        <v>52.232640000000018</v>
      </c>
      <c r="U28" s="41"/>
    </row>
    <row r="29" spans="1:30" ht="33.75" customHeight="1" x14ac:dyDescent="0.25">
      <c r="A29" s="127" t="s">
        <v>15</v>
      </c>
      <c r="B29" s="42">
        <f t="shared" ref="B29" si="3">((B27*B26)*7)/1000</f>
        <v>314.24400000000003</v>
      </c>
      <c r="C29" s="43">
        <f>((C27*C26)*7)/1000</f>
        <v>359.97500000000002</v>
      </c>
      <c r="D29" s="43">
        <f>((D27*D26)*7)/1000</f>
        <v>518.245</v>
      </c>
      <c r="E29" s="43">
        <f t="shared" ref="E29:T29" si="4">((E27*E26)*7)/1000</f>
        <v>394.548</v>
      </c>
      <c r="F29" s="43">
        <f t="shared" si="4"/>
        <v>447.14249999999998</v>
      </c>
      <c r="G29" s="43">
        <f t="shared" si="4"/>
        <v>384.61500000000001</v>
      </c>
      <c r="H29" s="83">
        <f t="shared" si="4"/>
        <v>354.851</v>
      </c>
      <c r="I29" s="42">
        <f t="shared" si="4"/>
        <v>135.24</v>
      </c>
      <c r="J29" s="43">
        <f t="shared" si="4"/>
        <v>102.872</v>
      </c>
      <c r="K29" s="43">
        <f t="shared" si="4"/>
        <v>336.16800000000001</v>
      </c>
      <c r="L29" s="83">
        <f t="shared" si="4"/>
        <v>503.33850000000001</v>
      </c>
      <c r="M29" s="42">
        <f t="shared" si="4"/>
        <v>217.4375</v>
      </c>
      <c r="N29" s="43">
        <f t="shared" si="4"/>
        <v>285.62099999999998</v>
      </c>
      <c r="O29" s="43">
        <f t="shared" si="4"/>
        <v>424.45549999999997</v>
      </c>
      <c r="P29" s="44">
        <f t="shared" si="4"/>
        <v>425.5335</v>
      </c>
      <c r="Q29" s="44">
        <f t="shared" si="4"/>
        <v>432.38650000000001</v>
      </c>
      <c r="R29" s="44">
        <f t="shared" si="4"/>
        <v>363.82499999999999</v>
      </c>
      <c r="S29" s="44">
        <f t="shared" si="4"/>
        <v>433.70249999999999</v>
      </c>
      <c r="T29" s="45">
        <f t="shared" si="4"/>
        <v>371.96600000000001</v>
      </c>
      <c r="U29" s="46"/>
    </row>
    <row r="30" spans="1:30" ht="33.75" customHeight="1" thickBot="1" x14ac:dyDescent="0.3">
      <c r="A30" s="128" t="s">
        <v>16</v>
      </c>
      <c r="B30" s="47">
        <f t="shared" ref="B30" si="5">+(B25/B27)/7*1000</f>
        <v>70.573452380952389</v>
      </c>
      <c r="C30" s="48">
        <f>+(C25/C27)/7*1000</f>
        <v>75.994917355371911</v>
      </c>
      <c r="D30" s="48">
        <f t="shared" ref="D30:F30" si="6">+(D25/D27)/7*1000</f>
        <v>77.490906183368864</v>
      </c>
      <c r="E30" s="48">
        <f t="shared" si="6"/>
        <v>89.922737917819887</v>
      </c>
      <c r="F30" s="48">
        <f t="shared" si="6"/>
        <v>76.688898225957033</v>
      </c>
      <c r="G30" s="48">
        <f>+(G25/G27)/7*1000</f>
        <v>82.524487344487355</v>
      </c>
      <c r="H30" s="49">
        <f t="shared" ref="H30" si="7">+(H25/H27)/7*1000</f>
        <v>89.278613918236104</v>
      </c>
      <c r="I30" s="47">
        <f>+(I25/I27)/7*1000</f>
        <v>128.112869047619</v>
      </c>
      <c r="J30" s="48">
        <f t="shared" ref="J30" si="8">+(J25/J27)/7*1000</f>
        <v>104.95479041916168</v>
      </c>
      <c r="K30" s="48">
        <f>+(K25/K27)/7*1000</f>
        <v>86.051112836438932</v>
      </c>
      <c r="L30" s="49">
        <f t="shared" ref="L30:T30" si="9">+(L25/L27)/7*1000</f>
        <v>83.317789196534747</v>
      </c>
      <c r="M30" s="47">
        <f t="shared" si="9"/>
        <v>87.500000000000014</v>
      </c>
      <c r="N30" s="48">
        <f t="shared" si="9"/>
        <v>87</v>
      </c>
      <c r="O30" s="48">
        <f t="shared" si="9"/>
        <v>86.500000000000028</v>
      </c>
      <c r="P30" s="48">
        <f t="shared" si="9"/>
        <v>85.5</v>
      </c>
      <c r="Q30" s="48">
        <f t="shared" si="9"/>
        <v>84.500000000000014</v>
      </c>
      <c r="R30" s="48">
        <f t="shared" si="9"/>
        <v>82.5</v>
      </c>
      <c r="S30" s="48">
        <f t="shared" si="9"/>
        <v>82.499999999999972</v>
      </c>
      <c r="T30" s="49">
        <f t="shared" si="9"/>
        <v>81.5</v>
      </c>
      <c r="U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3"/>
      <c r="T36" s="55"/>
      <c r="U36" s="55"/>
      <c r="V36" s="56"/>
      <c r="W36" s="3"/>
      <c r="X36" s="55"/>
      <c r="Y36" s="55"/>
      <c r="Z36" s="55"/>
      <c r="AA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9" t="s">
        <v>10</v>
      </c>
      <c r="T37" s="58"/>
      <c r="U37" s="58"/>
      <c r="V37" s="3"/>
      <c r="W37" s="56"/>
      <c r="X37" s="3"/>
      <c r="Y37" s="55"/>
      <c r="Z37" s="55"/>
      <c r="AA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96"/>
      <c r="T38" s="58"/>
      <c r="U38" s="58"/>
      <c r="V38" s="59"/>
      <c r="W38" s="59"/>
      <c r="X38" s="2"/>
      <c r="Y38" s="2"/>
      <c r="Z38" s="2"/>
      <c r="AA38" s="2"/>
    </row>
    <row r="39" spans="1:30" ht="33.75" customHeight="1" x14ac:dyDescent="0.25">
      <c r="A39" s="87" t="s">
        <v>35</v>
      </c>
      <c r="B39" s="23">
        <v>28.278999999999996</v>
      </c>
      <c r="C39" s="75">
        <v>27.431999999999999</v>
      </c>
      <c r="D39" s="75">
        <v>55.844200000000001</v>
      </c>
      <c r="E39" s="75">
        <v>48.857299999999995</v>
      </c>
      <c r="F39" s="75">
        <v>44.908000000000001</v>
      </c>
      <c r="G39" s="75">
        <v>55.394999999999996</v>
      </c>
      <c r="H39" s="75">
        <v>51.132399999999997</v>
      </c>
      <c r="I39" s="75"/>
      <c r="J39" s="97">
        <f t="shared" ref="J39:J46" si="10">SUM(B39:I39)</f>
        <v>311.84789999999998</v>
      </c>
      <c r="K39" s="138"/>
      <c r="L39" s="137"/>
      <c r="M39" s="87" t="s">
        <v>35</v>
      </c>
      <c r="N39" s="217">
        <v>11.8</v>
      </c>
      <c r="O39" s="217">
        <v>13.1</v>
      </c>
      <c r="P39" s="217">
        <v>15.3</v>
      </c>
      <c r="Q39" s="75"/>
      <c r="R39" s="75"/>
      <c r="S39" s="97">
        <f t="shared" ref="S39:S46" si="11">SUM(N39:R39)</f>
        <v>40.200000000000003</v>
      </c>
      <c r="T39" s="2"/>
      <c r="U39" s="60"/>
      <c r="V39" s="59"/>
      <c r="W39" s="59"/>
      <c r="X39" s="2"/>
      <c r="Y39" s="2"/>
      <c r="Z39" s="2"/>
      <c r="AA39" s="2"/>
    </row>
    <row r="40" spans="1:30" ht="33.75" customHeight="1" x14ac:dyDescent="0.25">
      <c r="A40" s="88" t="s">
        <v>36</v>
      </c>
      <c r="B40" s="23">
        <v>28.278999999999996</v>
      </c>
      <c r="C40" s="75">
        <v>27.431999999999999</v>
      </c>
      <c r="D40" s="75">
        <v>55.844200000000001</v>
      </c>
      <c r="E40" s="75">
        <v>48.857299999999995</v>
      </c>
      <c r="F40" s="75">
        <v>44.908000000000001</v>
      </c>
      <c r="G40" s="75">
        <v>55.394999999999996</v>
      </c>
      <c r="H40" s="75">
        <v>51.132399999999997</v>
      </c>
      <c r="I40" s="75"/>
      <c r="J40" s="97">
        <f t="shared" si="10"/>
        <v>311.84789999999998</v>
      </c>
      <c r="K40" s="133"/>
      <c r="L40" s="137"/>
      <c r="M40" s="88" t="s">
        <v>36</v>
      </c>
      <c r="N40" s="217">
        <v>11.8</v>
      </c>
      <c r="O40" s="217">
        <v>13.1</v>
      </c>
      <c r="P40" s="217">
        <v>15.3</v>
      </c>
      <c r="Q40" s="75"/>
      <c r="R40" s="75"/>
      <c r="S40" s="97">
        <f t="shared" si="11"/>
        <v>40.200000000000003</v>
      </c>
      <c r="T40" s="2"/>
      <c r="U40" s="60"/>
      <c r="V40" s="59"/>
      <c r="W40" s="59"/>
      <c r="X40" s="2"/>
      <c r="Y40" s="2"/>
      <c r="Z40" s="2"/>
      <c r="AA40" s="2"/>
    </row>
    <row r="41" spans="1:30" ht="33.75" customHeight="1" x14ac:dyDescent="0.25">
      <c r="A41" s="87" t="s">
        <v>37</v>
      </c>
      <c r="B41" s="23">
        <v>26.2</v>
      </c>
      <c r="C41" s="75">
        <v>25.5</v>
      </c>
      <c r="D41" s="75">
        <v>51.9</v>
      </c>
      <c r="E41" s="75">
        <v>45.4</v>
      </c>
      <c r="F41" s="75">
        <v>41.6</v>
      </c>
      <c r="G41" s="75">
        <v>51.7</v>
      </c>
      <c r="H41" s="75">
        <v>47.6</v>
      </c>
      <c r="I41" s="75"/>
      <c r="J41" s="97">
        <f t="shared" si="10"/>
        <v>289.90000000000003</v>
      </c>
      <c r="K41" s="133"/>
      <c r="L41" s="137"/>
      <c r="M41" s="87" t="s">
        <v>37</v>
      </c>
      <c r="N41" s="75">
        <v>10.7</v>
      </c>
      <c r="O41" s="75">
        <v>12</v>
      </c>
      <c r="P41" s="75">
        <v>13.9</v>
      </c>
      <c r="Q41" s="75"/>
      <c r="R41" s="75"/>
      <c r="S41" s="97">
        <f t="shared" si="11"/>
        <v>36.6</v>
      </c>
      <c r="T41" s="2"/>
      <c r="U41" s="60"/>
      <c r="V41" s="59"/>
      <c r="W41" s="59"/>
      <c r="X41" s="2"/>
      <c r="Y41" s="2"/>
      <c r="Z41" s="2"/>
      <c r="AA41" s="2"/>
    </row>
    <row r="42" spans="1:30" ht="33.75" customHeight="1" x14ac:dyDescent="0.25">
      <c r="A42" s="87" t="s">
        <v>38</v>
      </c>
      <c r="B42" s="23">
        <v>26.2</v>
      </c>
      <c r="C42" s="218">
        <v>25.5</v>
      </c>
      <c r="D42" s="218">
        <v>51.9</v>
      </c>
      <c r="E42" s="218">
        <v>45.4</v>
      </c>
      <c r="F42" s="218">
        <v>41.6</v>
      </c>
      <c r="G42" s="218">
        <v>51.7</v>
      </c>
      <c r="H42" s="218">
        <v>47.6</v>
      </c>
      <c r="I42" s="75"/>
      <c r="J42" s="97">
        <f t="shared" si="10"/>
        <v>289.90000000000003</v>
      </c>
      <c r="K42" s="133"/>
      <c r="L42" s="137"/>
      <c r="M42" s="87" t="s">
        <v>38</v>
      </c>
      <c r="N42" s="218">
        <v>10.6</v>
      </c>
      <c r="O42" s="218">
        <v>12</v>
      </c>
      <c r="P42" s="218">
        <v>13.9</v>
      </c>
      <c r="Q42" s="75"/>
      <c r="R42" s="75"/>
      <c r="S42" s="97">
        <f t="shared" si="11"/>
        <v>36.5</v>
      </c>
      <c r="T42" s="2"/>
      <c r="U42" s="60"/>
      <c r="V42" s="59"/>
      <c r="W42" s="59"/>
      <c r="X42" s="2"/>
      <c r="Y42" s="2"/>
      <c r="Z42" s="2"/>
      <c r="AA42" s="2"/>
    </row>
    <row r="43" spans="1:30" ht="33.75" customHeight="1" x14ac:dyDescent="0.25">
      <c r="A43" s="88" t="s">
        <v>33</v>
      </c>
      <c r="B43" s="23">
        <v>26.2</v>
      </c>
      <c r="C43" s="218">
        <v>25.5</v>
      </c>
      <c r="D43" s="218">
        <v>51.9</v>
      </c>
      <c r="E43" s="218">
        <v>45.4</v>
      </c>
      <c r="F43" s="218">
        <v>41.6</v>
      </c>
      <c r="G43" s="218">
        <v>51.7</v>
      </c>
      <c r="H43" s="218">
        <v>47.6</v>
      </c>
      <c r="I43" s="75"/>
      <c r="J43" s="97">
        <f t="shared" si="10"/>
        <v>289.90000000000003</v>
      </c>
      <c r="K43" s="133"/>
      <c r="L43" s="137"/>
      <c r="M43" s="88" t="s">
        <v>33</v>
      </c>
      <c r="N43" s="218">
        <v>10.5</v>
      </c>
      <c r="O43" s="218">
        <v>12</v>
      </c>
      <c r="P43" s="218">
        <v>13.9</v>
      </c>
      <c r="Q43" s="75"/>
      <c r="R43" s="75"/>
      <c r="S43" s="97">
        <f t="shared" si="11"/>
        <v>36.4</v>
      </c>
      <c r="T43" s="2"/>
      <c r="U43" s="60"/>
      <c r="V43" s="59"/>
      <c r="W43" s="59"/>
      <c r="X43" s="2"/>
      <c r="Y43" s="2"/>
      <c r="Z43" s="2"/>
      <c r="AA43" s="2"/>
    </row>
    <row r="44" spans="1:30" ht="33.75" customHeight="1" x14ac:dyDescent="0.25">
      <c r="A44" s="87" t="s">
        <v>46</v>
      </c>
      <c r="B44" s="23">
        <v>20.5</v>
      </c>
      <c r="C44" s="218">
        <v>32.9</v>
      </c>
      <c r="D44" s="218">
        <v>49.6</v>
      </c>
      <c r="E44" s="218">
        <v>55.3</v>
      </c>
      <c r="F44" s="218">
        <v>58.2</v>
      </c>
      <c r="G44" s="218">
        <v>70.3</v>
      </c>
      <c r="H44" s="218">
        <v>3.1</v>
      </c>
      <c r="I44" s="75"/>
      <c r="J44" s="97">
        <f t="shared" si="10"/>
        <v>289.90000000000003</v>
      </c>
      <c r="K44" s="133"/>
      <c r="L44" s="137"/>
      <c r="M44" s="87" t="s">
        <v>46</v>
      </c>
      <c r="N44" s="218">
        <v>10.4</v>
      </c>
      <c r="O44" s="218">
        <v>16.2</v>
      </c>
      <c r="P44" s="218">
        <v>9.8000000000000007</v>
      </c>
      <c r="Q44" s="75"/>
      <c r="R44" s="75"/>
      <c r="S44" s="97">
        <f t="shared" si="11"/>
        <v>36.400000000000006</v>
      </c>
      <c r="T44" s="2"/>
      <c r="U44" s="60"/>
      <c r="V44" s="59"/>
      <c r="W44" s="59"/>
      <c r="X44" s="2"/>
      <c r="Y44" s="2"/>
      <c r="Z44" s="2"/>
      <c r="AA44" s="2"/>
    </row>
    <row r="45" spans="1:30" ht="33.75" customHeight="1" x14ac:dyDescent="0.25">
      <c r="A45" s="87" t="s">
        <v>34</v>
      </c>
      <c r="B45" s="23">
        <v>20.5</v>
      </c>
      <c r="C45" s="218">
        <v>32.9</v>
      </c>
      <c r="D45" s="218">
        <v>49.6</v>
      </c>
      <c r="E45" s="218">
        <v>55.3</v>
      </c>
      <c r="F45" s="218">
        <v>58.2</v>
      </c>
      <c r="G45" s="218">
        <v>70.3</v>
      </c>
      <c r="H45" s="218">
        <v>3.1</v>
      </c>
      <c r="I45" s="75"/>
      <c r="J45" s="97">
        <f t="shared" si="10"/>
        <v>289.90000000000003</v>
      </c>
      <c r="K45" s="133"/>
      <c r="L45" s="137"/>
      <c r="M45" s="87" t="s">
        <v>34</v>
      </c>
      <c r="N45" s="218">
        <v>10.4</v>
      </c>
      <c r="O45" s="218">
        <v>16.2</v>
      </c>
      <c r="P45" s="218">
        <v>9.8000000000000007</v>
      </c>
      <c r="Q45" s="75"/>
      <c r="R45" s="75"/>
      <c r="S45" s="97">
        <f t="shared" si="11"/>
        <v>36.400000000000006</v>
      </c>
      <c r="T45" s="2"/>
      <c r="U45" s="60"/>
      <c r="V45" s="59"/>
      <c r="W45" s="59"/>
      <c r="X45" s="59"/>
      <c r="Y45" s="59"/>
      <c r="Z45" s="2"/>
      <c r="AA45" s="2"/>
      <c r="AB45" s="2"/>
      <c r="AC45" s="2"/>
    </row>
    <row r="46" spans="1:30" ht="33.75" customHeight="1" x14ac:dyDescent="0.25">
      <c r="A46" s="88" t="s">
        <v>10</v>
      </c>
      <c r="B46" s="27">
        <f t="shared" ref="B46:I46" si="12">SUM(B39:B45)</f>
        <v>176.15799999999999</v>
      </c>
      <c r="C46" s="77">
        <f t="shared" si="12"/>
        <v>197.16400000000002</v>
      </c>
      <c r="D46" s="28">
        <f t="shared" si="12"/>
        <v>366.58840000000004</v>
      </c>
      <c r="E46" s="28">
        <f t="shared" si="12"/>
        <v>344.51460000000003</v>
      </c>
      <c r="F46" s="28">
        <f t="shared" si="12"/>
        <v>331.01599999999996</v>
      </c>
      <c r="G46" s="28">
        <f t="shared" si="12"/>
        <v>406.49</v>
      </c>
      <c r="H46" s="28">
        <f t="shared" si="12"/>
        <v>251.26479999999998</v>
      </c>
      <c r="I46" s="28">
        <f t="shared" si="12"/>
        <v>0</v>
      </c>
      <c r="J46" s="97">
        <f t="shared" si="10"/>
        <v>2073.1958</v>
      </c>
      <c r="K46" s="60"/>
      <c r="M46" s="73" t="s">
        <v>10</v>
      </c>
      <c r="N46" s="77">
        <f>SUM(N39:N45)</f>
        <v>76.2</v>
      </c>
      <c r="O46" s="28">
        <f>SUM(O39:O45)</f>
        <v>94.600000000000009</v>
      </c>
      <c r="P46" s="28">
        <f>SUM(P39:P45)</f>
        <v>91.899999999999991</v>
      </c>
      <c r="Q46" s="28">
        <f>SUM(Q39:Q45)</f>
        <v>0</v>
      </c>
      <c r="R46" s="28">
        <f>SUM(R39:R45)</f>
        <v>0</v>
      </c>
      <c r="S46" s="97">
        <f t="shared" si="11"/>
        <v>262.7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89" t="s">
        <v>12</v>
      </c>
      <c r="B47" s="30">
        <v>85</v>
      </c>
      <c r="C47" s="78">
        <v>83.5</v>
      </c>
      <c r="D47" s="31">
        <v>83</v>
      </c>
      <c r="E47" s="31">
        <v>82.5</v>
      </c>
      <c r="F47" s="31">
        <v>82</v>
      </c>
      <c r="G47" s="31">
        <v>81</v>
      </c>
      <c r="H47" s="31">
        <v>80</v>
      </c>
      <c r="I47" s="31"/>
      <c r="J47" s="98">
        <f>+((J46/J48)/7)*1000</f>
        <v>82.246828261990714</v>
      </c>
      <c r="K47" s="60"/>
      <c r="M47" s="129" t="s">
        <v>12</v>
      </c>
      <c r="N47" s="78">
        <v>91</v>
      </c>
      <c r="O47" s="31">
        <v>91</v>
      </c>
      <c r="P47" s="31">
        <v>91</v>
      </c>
      <c r="Q47" s="31"/>
      <c r="R47" s="31"/>
      <c r="S47" s="98">
        <f>+((S46/S48)/7)*1000</f>
        <v>91.310392770246779</v>
      </c>
      <c r="T47" s="61"/>
      <c r="U47" s="61"/>
    </row>
    <row r="48" spans="1:30" ht="33.75" customHeight="1" x14ac:dyDescent="0.25">
      <c r="A48" s="90" t="s">
        <v>13</v>
      </c>
      <c r="B48" s="34">
        <v>253</v>
      </c>
      <c r="C48" s="79">
        <v>408</v>
      </c>
      <c r="D48" s="35">
        <v>618</v>
      </c>
      <c r="E48" s="35">
        <v>687</v>
      </c>
      <c r="F48" s="35">
        <v>722</v>
      </c>
      <c r="G48" s="35">
        <v>873</v>
      </c>
      <c r="H48" s="35">
        <v>40</v>
      </c>
      <c r="I48" s="35"/>
      <c r="J48" s="99">
        <f>SUM(B48:I48)</f>
        <v>3601</v>
      </c>
      <c r="K48" s="60"/>
      <c r="L48" s="62"/>
      <c r="M48" s="90" t="s">
        <v>13</v>
      </c>
      <c r="N48" s="102">
        <v>117</v>
      </c>
      <c r="O48" s="102">
        <v>184</v>
      </c>
      <c r="P48" s="102">
        <v>110</v>
      </c>
      <c r="Q48" s="102"/>
      <c r="R48" s="102"/>
      <c r="S48" s="106">
        <f>SUM(N48:R48)</f>
        <v>411</v>
      </c>
      <c r="T48" s="63"/>
      <c r="U48" s="63"/>
    </row>
    <row r="49" spans="1:31" ht="33.75" customHeight="1" x14ac:dyDescent="0.25">
      <c r="A49" s="91" t="s">
        <v>14</v>
      </c>
      <c r="B49" s="38">
        <f t="shared" ref="B49:I49" si="13">((B48*B47)*7/1000-B40-B39)/5</f>
        <v>18.795400000000001</v>
      </c>
      <c r="C49" s="80">
        <f t="shared" si="13"/>
        <v>36.722400000000007</v>
      </c>
      <c r="D49" s="80">
        <f t="shared" si="13"/>
        <v>49.47392</v>
      </c>
      <c r="E49" s="80">
        <f t="shared" si="13"/>
        <v>59.805579999999999</v>
      </c>
      <c r="F49" s="80">
        <f t="shared" si="13"/>
        <v>64.922399999999996</v>
      </c>
      <c r="G49" s="80">
        <f t="shared" si="13"/>
        <v>76.84020000000001</v>
      </c>
      <c r="H49" s="80">
        <f t="shared" si="13"/>
        <v>-15.97296</v>
      </c>
      <c r="I49" s="80">
        <f t="shared" si="13"/>
        <v>0</v>
      </c>
      <c r="J49" s="100">
        <f>((J46*1000)/J48)/7</f>
        <v>82.246828261990714</v>
      </c>
      <c r="K49" s="60"/>
      <c r="M49" s="91" t="s">
        <v>14</v>
      </c>
      <c r="N49" s="80">
        <f t="shared" ref="N49" si="14">((N48*N47)*7/1000-N40-N39)/5</f>
        <v>10.1858</v>
      </c>
      <c r="O49" s="39">
        <f t="shared" ref="O49" si="15">((O48*O47)*7/1000-O40-O39)/5</f>
        <v>18.201600000000003</v>
      </c>
      <c r="P49" s="39">
        <f t="shared" ref="P49" si="16">((P48*P47)*7/1000-P40-P39)/5</f>
        <v>7.8940000000000001</v>
      </c>
      <c r="Q49" s="39">
        <f t="shared" ref="Q49" si="17">((Q48*Q47)*7/1000-Q40-Q39)/5</f>
        <v>0</v>
      </c>
      <c r="R49" s="39">
        <f t="shared" ref="R49" si="18">((R48*R47)*7/1000-R40-R39)/5</f>
        <v>0</v>
      </c>
      <c r="S49" s="107">
        <f>((S46*1000)/S48)/7</f>
        <v>91.310392770246793</v>
      </c>
      <c r="T49" s="63"/>
      <c r="U49" s="63"/>
    </row>
    <row r="50" spans="1:31" ht="33.75" customHeight="1" x14ac:dyDescent="0.25">
      <c r="A50" s="92" t="s">
        <v>15</v>
      </c>
      <c r="B50" s="42">
        <f t="shared" ref="B50:I50" si="19">((B48*B47)*7)/1000</f>
        <v>150.535</v>
      </c>
      <c r="C50" s="81">
        <f t="shared" si="19"/>
        <v>238.476</v>
      </c>
      <c r="D50" s="43">
        <f t="shared" si="19"/>
        <v>359.05799999999999</v>
      </c>
      <c r="E50" s="43">
        <f t="shared" si="19"/>
        <v>396.74250000000001</v>
      </c>
      <c r="F50" s="43">
        <f t="shared" si="19"/>
        <v>414.428</v>
      </c>
      <c r="G50" s="43">
        <f t="shared" si="19"/>
        <v>494.99099999999999</v>
      </c>
      <c r="H50" s="43">
        <f t="shared" si="19"/>
        <v>22.4</v>
      </c>
      <c r="I50" s="43">
        <f t="shared" si="19"/>
        <v>0</v>
      </c>
      <c r="J50" s="83"/>
      <c r="K50" s="60"/>
      <c r="M50" s="92" t="s">
        <v>15</v>
      </c>
      <c r="N50" s="81">
        <f>((N48*N47)*7)/1000</f>
        <v>74.528999999999996</v>
      </c>
      <c r="O50" s="43">
        <f>((O48*O47)*7)/1000</f>
        <v>117.208</v>
      </c>
      <c r="P50" s="43">
        <f>((P48*P47)*7)/1000</f>
        <v>70.069999999999993</v>
      </c>
      <c r="Q50" s="43">
        <f>((Q48*Q47)*7)/1000</f>
        <v>0</v>
      </c>
      <c r="R50" s="43">
        <f>((R48*R47)*7)/1000</f>
        <v>0</v>
      </c>
      <c r="S50" s="108"/>
    </row>
    <row r="51" spans="1:31" ht="33.75" customHeight="1" thickBot="1" x14ac:dyDescent="0.3">
      <c r="A51" s="93" t="s">
        <v>16</v>
      </c>
      <c r="B51" s="47">
        <f t="shared" ref="B51:I51" si="20">+(B46/B48)/7*1000</f>
        <v>99.46809712027104</v>
      </c>
      <c r="C51" s="82">
        <f t="shared" si="20"/>
        <v>69.03501400560225</v>
      </c>
      <c r="D51" s="48">
        <f t="shared" si="20"/>
        <v>84.740730466944072</v>
      </c>
      <c r="E51" s="48">
        <f t="shared" si="20"/>
        <v>71.63955084217092</v>
      </c>
      <c r="F51" s="48">
        <f t="shared" si="20"/>
        <v>65.495844875346251</v>
      </c>
      <c r="G51" s="48">
        <f t="shared" si="20"/>
        <v>66.517754868270345</v>
      </c>
      <c r="H51" s="48">
        <f t="shared" si="20"/>
        <v>897.37428571428552</v>
      </c>
      <c r="I51" s="48" t="e">
        <f t="shared" si="20"/>
        <v>#DIV/0!</v>
      </c>
      <c r="J51" s="101"/>
      <c r="K51" s="60"/>
      <c r="L51" s="51"/>
      <c r="M51" s="93" t="s">
        <v>16</v>
      </c>
      <c r="N51" s="82">
        <f>+(N46/N48)/7*1000</f>
        <v>93.040293040293037</v>
      </c>
      <c r="O51" s="48">
        <f>+(O46/O48)/7*1000</f>
        <v>73.447204968944106</v>
      </c>
      <c r="P51" s="48">
        <f>+(P46/P48)/7*1000</f>
        <v>119.35064935064933</v>
      </c>
      <c r="Q51" s="48" t="e">
        <f>+(Q46/Q48)/7*1000</f>
        <v>#DIV/0!</v>
      </c>
      <c r="R51" s="48" t="e">
        <f>+(R46/R48)/7*1000</f>
        <v>#DIV/0!</v>
      </c>
      <c r="S51" s="49"/>
      <c r="T51" s="52"/>
      <c r="U51" s="52"/>
    </row>
    <row r="52" spans="1:31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31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31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31" ht="33.75" customHeight="1" thickBot="1" x14ac:dyDescent="0.3">
      <c r="A55" s="112" t="s">
        <v>21</v>
      </c>
      <c r="B55" s="641" t="s">
        <v>8</v>
      </c>
      <c r="C55" s="642"/>
      <c r="D55" s="642"/>
      <c r="E55" s="642"/>
      <c r="F55" s="642"/>
      <c r="G55" s="642"/>
      <c r="H55" s="643"/>
      <c r="I55" s="67"/>
      <c r="J55" s="67"/>
      <c r="K55" s="68"/>
      <c r="L55" s="68"/>
      <c r="U55" s="53"/>
      <c r="V55" s="53"/>
      <c r="W55" s="53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5" t="s">
        <v>20</v>
      </c>
      <c r="B56" s="200"/>
      <c r="C56" s="193"/>
      <c r="D56" s="193"/>
      <c r="E56" s="193"/>
      <c r="F56" s="193"/>
      <c r="G56" s="193"/>
      <c r="H56" s="199" t="s">
        <v>10</v>
      </c>
      <c r="J56" s="55"/>
      <c r="K56" s="55"/>
      <c r="L56" s="55"/>
      <c r="M56" s="55"/>
      <c r="N56" s="69"/>
      <c r="O56" s="69"/>
      <c r="P56" s="69"/>
      <c r="Q56" s="55"/>
      <c r="R56" s="55"/>
      <c r="S56" s="70"/>
      <c r="T56" s="70"/>
      <c r="U56" s="70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5" t="s">
        <v>11</v>
      </c>
      <c r="B57" s="94">
        <v>1</v>
      </c>
      <c r="C57" s="57">
        <v>2</v>
      </c>
      <c r="D57" s="57">
        <v>3</v>
      </c>
      <c r="E57" s="57">
        <v>4</v>
      </c>
      <c r="F57" s="57" t="s">
        <v>51</v>
      </c>
      <c r="G57" s="57"/>
      <c r="H57" s="96"/>
      <c r="I57" s="55"/>
      <c r="J57" s="55"/>
      <c r="K57" s="55"/>
      <c r="L57" s="55"/>
      <c r="M57" s="55"/>
      <c r="N57" s="69"/>
      <c r="O57" s="69"/>
      <c r="P57" s="69"/>
      <c r="Q57" s="55"/>
      <c r="R57" s="55"/>
      <c r="S57" s="70"/>
      <c r="T57" s="70"/>
      <c r="U57" s="70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7" t="s">
        <v>35</v>
      </c>
      <c r="B58" s="218">
        <v>20.6</v>
      </c>
      <c r="C58" s="218">
        <v>42.9</v>
      </c>
      <c r="D58" s="218">
        <v>34.299999999999997</v>
      </c>
      <c r="E58" s="218">
        <v>34.9</v>
      </c>
      <c r="F58" s="75"/>
      <c r="G58" s="75"/>
      <c r="H58" s="97">
        <f t="shared" ref="H58:H65" si="21">SUM(B58:G58)</f>
        <v>132.69999999999999</v>
      </c>
      <c r="I58" s="71"/>
      <c r="J58" s="2"/>
      <c r="K58" s="55"/>
      <c r="L58" s="55"/>
      <c r="M58" s="55"/>
      <c r="N58" s="69"/>
      <c r="O58" s="69"/>
      <c r="P58" s="69"/>
      <c r="Q58" s="55"/>
      <c r="R58" s="55"/>
      <c r="S58" s="70"/>
      <c r="T58" s="70"/>
      <c r="U58" s="70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8" t="s">
        <v>36</v>
      </c>
      <c r="B59" s="218">
        <v>20.6</v>
      </c>
      <c r="C59" s="218">
        <v>42.9</v>
      </c>
      <c r="D59" s="218">
        <v>34.299999999999997</v>
      </c>
      <c r="E59" s="218">
        <v>34.9</v>
      </c>
      <c r="F59" s="75"/>
      <c r="G59" s="75"/>
      <c r="H59" s="97">
        <f t="shared" si="21"/>
        <v>132.69999999999999</v>
      </c>
      <c r="I59" s="71"/>
      <c r="J59" s="2"/>
      <c r="K59" s="55"/>
      <c r="L59" s="55"/>
      <c r="M59" s="55"/>
      <c r="N59" s="69"/>
      <c r="O59" s="69"/>
      <c r="P59" s="69"/>
      <c r="Q59" s="55"/>
      <c r="R59" s="55"/>
      <c r="S59" s="70"/>
      <c r="T59" s="70"/>
      <c r="U59" s="70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7" t="s">
        <v>37</v>
      </c>
      <c r="B60" s="75">
        <v>18.899999999999999</v>
      </c>
      <c r="C60" s="75">
        <v>39.299999999999997</v>
      </c>
      <c r="D60" s="75">
        <v>31.4</v>
      </c>
      <c r="E60" s="75">
        <v>32</v>
      </c>
      <c r="F60" s="75"/>
      <c r="G60" s="75"/>
      <c r="H60" s="97">
        <f t="shared" si="21"/>
        <v>121.6</v>
      </c>
      <c r="I60" s="71"/>
      <c r="J60" s="2"/>
      <c r="K60" s="55"/>
      <c r="L60" s="55"/>
      <c r="M60" s="55"/>
      <c r="N60" s="69"/>
      <c r="O60" s="69"/>
      <c r="P60" s="69"/>
      <c r="Q60" s="55"/>
      <c r="R60" s="55"/>
      <c r="S60" s="70"/>
      <c r="T60" s="70"/>
      <c r="U60" s="70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7" t="s">
        <v>38</v>
      </c>
      <c r="B61" s="75">
        <v>13.4</v>
      </c>
      <c r="C61" s="75">
        <v>24.2</v>
      </c>
      <c r="D61" s="75">
        <v>43.5</v>
      </c>
      <c r="E61" s="75">
        <v>40.5</v>
      </c>
      <c r="F61" s="75"/>
      <c r="G61" s="75"/>
      <c r="H61" s="97">
        <f t="shared" si="21"/>
        <v>121.6</v>
      </c>
      <c r="I61" s="71"/>
      <c r="J61" s="2"/>
      <c r="K61" s="55"/>
      <c r="L61" s="55"/>
      <c r="M61" s="55"/>
      <c r="N61" s="69"/>
      <c r="O61" s="69"/>
      <c r="P61" s="69"/>
      <c r="Q61" s="55"/>
      <c r="R61" s="55"/>
      <c r="S61" s="70"/>
      <c r="T61" s="70"/>
      <c r="U61" s="70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8" t="s">
        <v>33</v>
      </c>
      <c r="B62" s="218">
        <v>13.4</v>
      </c>
      <c r="C62" s="218">
        <v>24.2</v>
      </c>
      <c r="D62" s="218">
        <v>43.5</v>
      </c>
      <c r="E62" s="218">
        <v>40.5</v>
      </c>
      <c r="F62" s="75"/>
      <c r="G62" s="75"/>
      <c r="H62" s="97">
        <f t="shared" si="21"/>
        <v>121.6</v>
      </c>
      <c r="I62" s="71"/>
      <c r="J62" s="2"/>
      <c r="K62" s="55"/>
      <c r="L62" s="55"/>
      <c r="M62" s="55"/>
      <c r="N62" s="69"/>
      <c r="O62" s="69"/>
      <c r="P62" s="69"/>
      <c r="Q62" s="55"/>
      <c r="R62" s="55"/>
      <c r="S62" s="70"/>
      <c r="T62" s="70"/>
      <c r="U62" s="70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7" t="s">
        <v>46</v>
      </c>
      <c r="B63" s="218">
        <v>13.4</v>
      </c>
      <c r="C63" s="218">
        <v>24.2</v>
      </c>
      <c r="D63" s="218">
        <v>43.5</v>
      </c>
      <c r="E63" s="218">
        <v>40.5</v>
      </c>
      <c r="F63" s="75"/>
      <c r="G63" s="75"/>
      <c r="H63" s="97">
        <f t="shared" si="21"/>
        <v>121.6</v>
      </c>
      <c r="I63" s="71"/>
      <c r="J63" s="2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3"/>
      <c r="W63" s="3"/>
      <c r="Z63" s="2"/>
      <c r="AA63" s="2"/>
      <c r="AB63" s="2"/>
      <c r="AC63" s="2"/>
    </row>
    <row r="64" spans="1:31" ht="33.75" customHeight="1" x14ac:dyDescent="0.25">
      <c r="A64" s="87" t="s">
        <v>34</v>
      </c>
      <c r="B64" s="218">
        <v>13.4</v>
      </c>
      <c r="C64" s="218">
        <v>24.2</v>
      </c>
      <c r="D64" s="218">
        <v>43.5</v>
      </c>
      <c r="E64" s="218">
        <v>40.5</v>
      </c>
      <c r="F64" s="75"/>
      <c r="G64" s="75"/>
      <c r="H64" s="97">
        <f t="shared" si="21"/>
        <v>121.6</v>
      </c>
      <c r="I64" s="71"/>
      <c r="J64" s="2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3"/>
      <c r="W64" s="3"/>
      <c r="Z64" s="2"/>
      <c r="AA64" s="2"/>
      <c r="AB64" s="2"/>
      <c r="AC64" s="2"/>
    </row>
    <row r="65" spans="1:29" ht="33.75" customHeight="1" x14ac:dyDescent="0.25">
      <c r="A65" s="113" t="s">
        <v>10</v>
      </c>
      <c r="B65" s="77">
        <f>SUM(B58:B64)</f>
        <v>113.70000000000002</v>
      </c>
      <c r="C65" s="28">
        <f>SUM(C58:C64)</f>
        <v>221.89999999999995</v>
      </c>
      <c r="D65" s="28">
        <f>SUM(D58:D64)</f>
        <v>274</v>
      </c>
      <c r="E65" s="28">
        <f>SUM(E58:E64)</f>
        <v>263.8</v>
      </c>
      <c r="F65" s="28">
        <f t="shared" ref="F65:G65" si="22">SUM(F58:F64)</f>
        <v>0</v>
      </c>
      <c r="G65" s="28">
        <f t="shared" si="22"/>
        <v>0</v>
      </c>
      <c r="H65" s="97">
        <f t="shared" si="21"/>
        <v>873.39999999999986</v>
      </c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9" t="s">
        <v>12</v>
      </c>
      <c r="B66" s="78">
        <v>94.5</v>
      </c>
      <c r="C66" s="31">
        <v>93.5</v>
      </c>
      <c r="D66" s="31">
        <v>93.5</v>
      </c>
      <c r="E66" s="31">
        <v>93</v>
      </c>
      <c r="F66" s="31"/>
      <c r="G66" s="31"/>
      <c r="H66" s="98">
        <f>+((H65/H67)/7)*1000</f>
        <v>93.531805525808522</v>
      </c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0" t="s">
        <v>13</v>
      </c>
      <c r="B67" s="102">
        <v>147</v>
      </c>
      <c r="C67" s="102">
        <v>265</v>
      </c>
      <c r="D67" s="102">
        <v>478</v>
      </c>
      <c r="E67" s="102">
        <v>444</v>
      </c>
      <c r="F67" s="102"/>
      <c r="G67" s="102"/>
      <c r="H67" s="106">
        <f>SUM(B67:G67)</f>
        <v>1334</v>
      </c>
      <c r="J67" s="72"/>
      <c r="N67" s="3"/>
      <c r="O67" s="3"/>
      <c r="P67" s="3"/>
      <c r="Q67" s="3"/>
      <c r="R67" s="3"/>
    </row>
    <row r="68" spans="1:29" ht="33.75" customHeight="1" x14ac:dyDescent="0.25">
      <c r="A68" s="91" t="s">
        <v>14</v>
      </c>
      <c r="B68" s="80">
        <f t="shared" ref="B68" si="23">((B67*B66)*7/1000-B59-B58)/5</f>
        <v>11.2081</v>
      </c>
      <c r="C68" s="80">
        <f t="shared" ref="C68" si="24">((C67*C66)*7/1000-C59-C58)/5</f>
        <v>17.528499999999998</v>
      </c>
      <c r="D68" s="80">
        <f t="shared" ref="D68" si="25">((D67*D66)*7/1000-D59-D58)/5</f>
        <v>48.850199999999994</v>
      </c>
      <c r="E68" s="80">
        <f t="shared" ref="E68" si="26">((E67*E66)*7/1000-E59-E58)/5</f>
        <v>43.848799999999997</v>
      </c>
      <c r="F68" s="80">
        <f t="shared" ref="F68" si="27">((F67*F66)*7/1000-F59-F58)/5</f>
        <v>0</v>
      </c>
      <c r="G68" s="80">
        <f t="shared" ref="G68" si="28">((G67*G66)*7/1000-G59-G58)/5</f>
        <v>0</v>
      </c>
      <c r="H68" s="110">
        <f>((H65*1000)/H67)/7</f>
        <v>93.531805525808508</v>
      </c>
      <c r="N68" s="3"/>
      <c r="O68" s="3"/>
      <c r="P68" s="3"/>
      <c r="Q68" s="3"/>
      <c r="R68" s="3"/>
    </row>
    <row r="69" spans="1:29" ht="33.75" customHeight="1" x14ac:dyDescent="0.25">
      <c r="A69" s="92" t="s">
        <v>15</v>
      </c>
      <c r="B69" s="81">
        <f t="shared" ref="B69:G69" si="29">((B67*B66)*7)/1000</f>
        <v>97.240499999999997</v>
      </c>
      <c r="C69" s="43">
        <f t="shared" si="29"/>
        <v>173.4425</v>
      </c>
      <c r="D69" s="43">
        <f t="shared" si="29"/>
        <v>312.851</v>
      </c>
      <c r="E69" s="43">
        <f t="shared" si="29"/>
        <v>289.04399999999998</v>
      </c>
      <c r="F69" s="43">
        <f t="shared" si="29"/>
        <v>0</v>
      </c>
      <c r="G69" s="43">
        <f t="shared" si="29"/>
        <v>0</v>
      </c>
      <c r="H69" s="83"/>
      <c r="I69" s="51"/>
      <c r="R69" s="3"/>
    </row>
    <row r="70" spans="1:29" ht="33.75" customHeight="1" thickBot="1" x14ac:dyDescent="0.3">
      <c r="A70" s="93" t="s">
        <v>16</v>
      </c>
      <c r="B70" s="82">
        <f t="shared" ref="B70:G70" si="30">+(B65/B67)/7*1000</f>
        <v>110.49562682215745</v>
      </c>
      <c r="C70" s="48">
        <f t="shared" si="30"/>
        <v>119.62264150943393</v>
      </c>
      <c r="D70" s="48">
        <f t="shared" si="30"/>
        <v>81.888822474596523</v>
      </c>
      <c r="E70" s="48">
        <f t="shared" si="30"/>
        <v>84.877734877734881</v>
      </c>
      <c r="F70" s="48" t="e">
        <f t="shared" si="30"/>
        <v>#DIV/0!</v>
      </c>
      <c r="G70" s="48" t="e">
        <f t="shared" si="30"/>
        <v>#DIV/0!</v>
      </c>
      <c r="H70" s="111"/>
      <c r="R70" s="3"/>
    </row>
    <row r="71" spans="1:29" ht="33.75" customHeight="1" x14ac:dyDescent="0.25"/>
    <row r="72" spans="1:29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29" ht="33.75" customHeight="1" x14ac:dyDescent="0.25"/>
    <row r="74" spans="1:29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29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29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29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29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29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N36:S36"/>
    <mergeCell ref="J54:K54"/>
    <mergeCell ref="B55:H55"/>
    <mergeCell ref="A3:C3"/>
    <mergeCell ref="E9:G9"/>
    <mergeCell ref="R9:S9"/>
    <mergeCell ref="K11:L11"/>
    <mergeCell ref="M15:T15"/>
    <mergeCell ref="B15:H15"/>
    <mergeCell ref="I15:L15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2" zoomScale="30" zoomScaleNormal="30" workbookViewId="0">
      <selection activeCell="K67" sqref="K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35.42578125" style="19" bestFit="1" customWidth="1"/>
    <col min="9" max="9" width="28.28515625" style="19" bestFit="1" customWidth="1"/>
    <col min="10" max="12" width="33.42578125" style="19" bestFit="1" customWidth="1"/>
    <col min="13" max="13" width="33.42578125" style="19" customWidth="1"/>
    <col min="14" max="14" width="21.28515625" style="19" customWidth="1"/>
    <col min="15" max="15" width="21.28515625" style="19" bestFit="1" customWidth="1"/>
    <col min="16" max="16" width="22.57031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219"/>
      <c r="E3" s="219"/>
      <c r="F3" s="219"/>
      <c r="G3" s="219"/>
      <c r="H3" s="219"/>
      <c r="I3" s="219"/>
      <c r="J3" s="219"/>
      <c r="K3" s="219"/>
      <c r="L3" s="219"/>
      <c r="M3" s="219"/>
      <c r="N3" s="219"/>
      <c r="O3" s="219"/>
      <c r="P3" s="219"/>
      <c r="Q3" s="219"/>
      <c r="R3" s="219"/>
      <c r="S3" s="219"/>
      <c r="T3" s="219"/>
      <c r="U3" s="219"/>
      <c r="V3" s="219"/>
      <c r="W3" s="219"/>
      <c r="X3" s="219"/>
      <c r="Y3" s="2"/>
      <c r="Z3" s="2"/>
      <c r="AA3" s="2"/>
      <c r="AB3" s="2"/>
      <c r="AC3" s="2"/>
      <c r="AD3" s="2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9" t="s">
        <v>1</v>
      </c>
      <c r="B9" s="219"/>
      <c r="C9" s="219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9"/>
      <c r="B10" s="219"/>
      <c r="C10" s="2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9" t="s">
        <v>4</v>
      </c>
      <c r="B11" s="219"/>
      <c r="C11" s="219"/>
      <c r="D11" s="1"/>
      <c r="E11" s="220">
        <v>2</v>
      </c>
      <c r="F11" s="1"/>
      <c r="G11" s="1"/>
      <c r="H11" s="1"/>
      <c r="I11" s="1"/>
      <c r="J11" s="1"/>
      <c r="K11" s="628" t="s">
        <v>67</v>
      </c>
      <c r="L11" s="628"/>
      <c r="M11" s="221"/>
      <c r="N11" s="2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9"/>
      <c r="B12" s="219"/>
      <c r="C12" s="219"/>
      <c r="D12" s="1"/>
      <c r="E12" s="5"/>
      <c r="F12" s="1"/>
      <c r="G12" s="1"/>
      <c r="H12" s="1"/>
      <c r="I12" s="1"/>
      <c r="J12" s="1"/>
      <c r="K12" s="221"/>
      <c r="L12" s="221"/>
      <c r="M12" s="221">
        <v>25</v>
      </c>
      <c r="N12" s="221"/>
      <c r="O12" s="1"/>
      <c r="P12" s="1"/>
      <c r="Q12" s="1"/>
      <c r="R12" s="1"/>
      <c r="S12" s="8"/>
      <c r="T12" s="8"/>
      <c r="U12" s="8"/>
      <c r="V12" s="8">
        <v>15</v>
      </c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9"/>
      <c r="B13" s="219"/>
      <c r="C13" s="219"/>
      <c r="D13" s="219"/>
      <c r="E13" s="219"/>
      <c r="F13" s="219"/>
      <c r="G13" s="219"/>
      <c r="H13" s="219"/>
      <c r="I13" s="219"/>
      <c r="J13" s="219"/>
      <c r="K13" s="219"/>
      <c r="L13" s="221"/>
      <c r="M13" s="221"/>
      <c r="N13" s="221"/>
      <c r="O13" s="221"/>
      <c r="P13" s="221"/>
      <c r="Q13" s="221"/>
      <c r="R13" s="221"/>
      <c r="S13" s="221"/>
      <c r="T13" s="221"/>
      <c r="U13" s="221"/>
      <c r="V13" s="221"/>
      <c r="W13" s="1"/>
      <c r="X13" s="1"/>
      <c r="Y13" s="1"/>
    </row>
    <row r="14" spans="1:30" s="3" customFormat="1" ht="27" thickBot="1" x14ac:dyDescent="0.3">
      <c r="A14" s="21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38" t="s">
        <v>53</v>
      </c>
      <c r="C15" s="639"/>
      <c r="D15" s="639"/>
      <c r="E15" s="639"/>
      <c r="F15" s="639"/>
      <c r="G15" s="639"/>
      <c r="H15" s="640"/>
      <c r="I15" s="650" t="s">
        <v>54</v>
      </c>
      <c r="J15" s="651"/>
      <c r="K15" s="651"/>
      <c r="L15" s="651"/>
      <c r="M15" s="652"/>
      <c r="N15" s="644" t="s">
        <v>8</v>
      </c>
      <c r="O15" s="645"/>
      <c r="P15" s="645"/>
      <c r="Q15" s="645"/>
      <c r="R15" s="645"/>
      <c r="S15" s="645"/>
      <c r="T15" s="645"/>
      <c r="U15" s="645"/>
      <c r="V15" s="646"/>
      <c r="W15" s="222"/>
    </row>
    <row r="16" spans="1:30" ht="39.950000000000003" customHeight="1" x14ac:dyDescent="0.25">
      <c r="A16" s="120" t="s">
        <v>9</v>
      </c>
      <c r="B16" s="194"/>
      <c r="C16" s="192"/>
      <c r="D16" s="193"/>
      <c r="E16" s="193"/>
      <c r="F16" s="193"/>
      <c r="G16" s="193"/>
      <c r="H16" s="197"/>
      <c r="I16" s="194"/>
      <c r="J16" s="193"/>
      <c r="K16" s="192"/>
      <c r="L16" s="230"/>
      <c r="M16" s="230"/>
      <c r="N16" s="231"/>
      <c r="O16" s="232"/>
      <c r="P16" s="232"/>
      <c r="Q16" s="232"/>
      <c r="R16" s="232"/>
      <c r="S16" s="232"/>
      <c r="T16" s="232"/>
      <c r="U16" s="232"/>
      <c r="V16" s="233"/>
      <c r="W16" s="18" t="s">
        <v>10</v>
      </c>
      <c r="Y16" s="20"/>
      <c r="Z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2">
        <v>7</v>
      </c>
      <c r="I17" s="14">
        <v>1</v>
      </c>
      <c r="J17" s="21">
        <v>2</v>
      </c>
      <c r="K17" s="21">
        <v>3</v>
      </c>
      <c r="L17" s="21">
        <v>4</v>
      </c>
      <c r="M17" s="149" t="s">
        <v>66</v>
      </c>
      <c r="N17" s="14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21">
        <v>7</v>
      </c>
      <c r="U17" s="21">
        <v>8</v>
      </c>
      <c r="V17" s="22" t="s">
        <v>66</v>
      </c>
      <c r="W17" s="18"/>
      <c r="Y17" s="2"/>
      <c r="Z17" s="20"/>
    </row>
    <row r="18" spans="1:30" ht="39.950000000000003" customHeight="1" x14ac:dyDescent="0.25">
      <c r="A18" s="122" t="s">
        <v>35</v>
      </c>
      <c r="B18" s="23">
        <v>41</v>
      </c>
      <c r="C18" s="24">
        <v>46.9</v>
      </c>
      <c r="D18" s="24">
        <v>68.5</v>
      </c>
      <c r="E18" s="24">
        <v>50.9</v>
      </c>
      <c r="F18" s="24">
        <v>58.9</v>
      </c>
      <c r="G18" s="24">
        <v>52.1</v>
      </c>
      <c r="H18" s="25">
        <v>47.1</v>
      </c>
      <c r="I18" s="23">
        <v>19.100000000000001</v>
      </c>
      <c r="J18" s="24">
        <v>14.1</v>
      </c>
      <c r="K18" s="24">
        <v>46</v>
      </c>
      <c r="L18" s="24">
        <v>69.599999999999994</v>
      </c>
      <c r="M18" s="223">
        <v>24.9</v>
      </c>
      <c r="N18" s="23">
        <v>35.1</v>
      </c>
      <c r="O18" s="24">
        <v>41.2</v>
      </c>
      <c r="P18" s="24">
        <v>75.099999999999994</v>
      </c>
      <c r="Q18" s="24">
        <v>64.7</v>
      </c>
      <c r="R18" s="24">
        <v>52</v>
      </c>
      <c r="S18" s="24">
        <v>47</v>
      </c>
      <c r="T18" s="24">
        <v>43.1</v>
      </c>
      <c r="U18" s="24">
        <v>41.4</v>
      </c>
      <c r="V18" s="25">
        <v>14.4</v>
      </c>
      <c r="W18" s="26">
        <f t="shared" ref="W18:W25" si="0">SUM(B18:V18)</f>
        <v>953.10000000000014</v>
      </c>
      <c r="Y18" s="2"/>
      <c r="Z18" s="20"/>
    </row>
    <row r="19" spans="1:30" ht="39.950000000000003" customHeight="1" x14ac:dyDescent="0.25">
      <c r="A19" s="123" t="s">
        <v>36</v>
      </c>
      <c r="B19" s="23">
        <v>41</v>
      </c>
      <c r="C19" s="24">
        <v>46.9</v>
      </c>
      <c r="D19" s="24">
        <v>68.5</v>
      </c>
      <c r="E19" s="24">
        <v>50.9</v>
      </c>
      <c r="F19" s="24">
        <v>58.9</v>
      </c>
      <c r="G19" s="24">
        <v>52.1</v>
      </c>
      <c r="H19" s="25">
        <v>47.1</v>
      </c>
      <c r="I19" s="23">
        <v>19.100000000000001</v>
      </c>
      <c r="J19" s="24">
        <v>14.1</v>
      </c>
      <c r="K19" s="24">
        <v>46</v>
      </c>
      <c r="L19" s="24">
        <v>69.599999999999994</v>
      </c>
      <c r="M19" s="223">
        <v>24.9</v>
      </c>
      <c r="N19" s="23">
        <v>35.1</v>
      </c>
      <c r="O19" s="24">
        <v>41.2</v>
      </c>
      <c r="P19" s="24">
        <v>75.099999999999994</v>
      </c>
      <c r="Q19" s="24">
        <v>64.7</v>
      </c>
      <c r="R19" s="24">
        <v>52</v>
      </c>
      <c r="S19" s="24">
        <v>47</v>
      </c>
      <c r="T19" s="24">
        <v>43.1</v>
      </c>
      <c r="U19" s="24">
        <v>41.4</v>
      </c>
      <c r="V19" s="25">
        <v>14.4</v>
      </c>
      <c r="W19" s="26">
        <f t="shared" si="0"/>
        <v>953.10000000000014</v>
      </c>
      <c r="Y19" s="2"/>
      <c r="Z19" s="20"/>
    </row>
    <row r="20" spans="1:30" ht="39.75" customHeight="1" x14ac:dyDescent="0.25">
      <c r="A20" s="122" t="s">
        <v>37</v>
      </c>
      <c r="B20" s="23">
        <v>48.9191</v>
      </c>
      <c r="C20" s="24">
        <v>55.443500000000007</v>
      </c>
      <c r="D20" s="24">
        <v>79.632800000000003</v>
      </c>
      <c r="E20" s="24">
        <v>58.373200000000011</v>
      </c>
      <c r="F20" s="24">
        <v>67.03400000000002</v>
      </c>
      <c r="G20" s="24">
        <v>58.405599999999993</v>
      </c>
      <c r="H20" s="25">
        <v>52.123199999999983</v>
      </c>
      <c r="I20" s="23">
        <v>23.378400000000006</v>
      </c>
      <c r="J20" s="24">
        <v>16.153100000000002</v>
      </c>
      <c r="K20" s="24">
        <v>52.7956</v>
      </c>
      <c r="L20" s="24">
        <v>77.647199999999998</v>
      </c>
      <c r="M20" s="223">
        <v>25</v>
      </c>
      <c r="N20" s="23">
        <v>41.658299999999997</v>
      </c>
      <c r="O20" s="24">
        <v>48.793600000000005</v>
      </c>
      <c r="P20" s="24">
        <v>88.293599999999998</v>
      </c>
      <c r="Q20" s="24">
        <v>75.28540000000001</v>
      </c>
      <c r="R20" s="24">
        <v>59.390599999999992</v>
      </c>
      <c r="S20" s="24">
        <v>53.435799999999993</v>
      </c>
      <c r="T20" s="24">
        <v>48.28</v>
      </c>
      <c r="U20" s="24">
        <v>45.864600000000003</v>
      </c>
      <c r="V20" s="25">
        <v>15</v>
      </c>
      <c r="W20" s="26">
        <f t="shared" si="0"/>
        <v>1090.9076</v>
      </c>
      <c r="Y20" s="2"/>
      <c r="Z20" s="20"/>
    </row>
    <row r="21" spans="1:30" ht="39.950000000000003" customHeight="1" x14ac:dyDescent="0.25">
      <c r="A21" s="122" t="s">
        <v>38</v>
      </c>
      <c r="B21" s="23">
        <v>48.9191</v>
      </c>
      <c r="C21" s="24">
        <v>55.443500000000007</v>
      </c>
      <c r="D21" s="24">
        <v>79.632800000000003</v>
      </c>
      <c r="E21" s="24">
        <v>58.373200000000011</v>
      </c>
      <c r="F21" s="24">
        <v>67.03400000000002</v>
      </c>
      <c r="G21" s="24">
        <v>58.405599999999993</v>
      </c>
      <c r="H21" s="25">
        <v>52.123199999999983</v>
      </c>
      <c r="I21" s="23">
        <v>23.378400000000006</v>
      </c>
      <c r="J21" s="24">
        <v>16.153100000000002</v>
      </c>
      <c r="K21" s="24">
        <v>52.7956</v>
      </c>
      <c r="L21" s="24">
        <v>77.647199999999998</v>
      </c>
      <c r="M21" s="223">
        <v>25</v>
      </c>
      <c r="N21" s="23">
        <v>41.658299999999997</v>
      </c>
      <c r="O21" s="24">
        <v>64.900000000000006</v>
      </c>
      <c r="P21" s="24">
        <v>72.2</v>
      </c>
      <c r="Q21" s="24">
        <v>75.28540000000001</v>
      </c>
      <c r="R21" s="24">
        <v>59.390599999999992</v>
      </c>
      <c r="S21" s="24">
        <v>53.435799999999993</v>
      </c>
      <c r="T21" s="24">
        <v>48.28</v>
      </c>
      <c r="U21" s="24">
        <v>45.864600000000003</v>
      </c>
      <c r="V21" s="25">
        <v>15</v>
      </c>
      <c r="W21" s="26">
        <f t="shared" si="0"/>
        <v>1090.9204000000002</v>
      </c>
      <c r="Y21" s="2"/>
      <c r="Z21" s="20"/>
    </row>
    <row r="22" spans="1:30" ht="39.950000000000003" customHeight="1" x14ac:dyDescent="0.25">
      <c r="A22" s="123" t="s">
        <v>33</v>
      </c>
      <c r="B22" s="23">
        <v>48.9191</v>
      </c>
      <c r="C22" s="24">
        <v>55.443500000000007</v>
      </c>
      <c r="D22" s="24">
        <v>79.632800000000003</v>
      </c>
      <c r="E22" s="24">
        <v>58.373200000000011</v>
      </c>
      <c r="F22" s="24">
        <v>67.03400000000002</v>
      </c>
      <c r="G22" s="24">
        <v>58.405599999999993</v>
      </c>
      <c r="H22" s="25">
        <v>52.123199999999983</v>
      </c>
      <c r="I22" s="23">
        <v>23.378400000000006</v>
      </c>
      <c r="J22" s="24">
        <v>16.153100000000002</v>
      </c>
      <c r="K22" s="24">
        <v>52.7956</v>
      </c>
      <c r="L22" s="24">
        <v>77.647199999999998</v>
      </c>
      <c r="M22" s="223">
        <v>25</v>
      </c>
      <c r="N22" s="23">
        <v>41.658299999999997</v>
      </c>
      <c r="O22" s="24">
        <v>64.900000000000006</v>
      </c>
      <c r="P22" s="24">
        <v>72.2</v>
      </c>
      <c r="Q22" s="24">
        <v>75.28540000000001</v>
      </c>
      <c r="R22" s="24">
        <v>59.390599999999992</v>
      </c>
      <c r="S22" s="24">
        <v>53.435799999999993</v>
      </c>
      <c r="T22" s="24">
        <v>48.28</v>
      </c>
      <c r="U22" s="24">
        <v>45.864600000000003</v>
      </c>
      <c r="V22" s="25">
        <v>15</v>
      </c>
      <c r="W22" s="26">
        <f t="shared" si="0"/>
        <v>1090.9204000000002</v>
      </c>
      <c r="Y22" s="2"/>
      <c r="Z22" s="20"/>
    </row>
    <row r="23" spans="1:30" ht="39.950000000000003" customHeight="1" x14ac:dyDescent="0.25">
      <c r="A23" s="122" t="s">
        <v>46</v>
      </c>
      <c r="B23" s="23">
        <v>48.9191</v>
      </c>
      <c r="C23" s="24">
        <v>55.443500000000007</v>
      </c>
      <c r="D23" s="24">
        <v>79.632800000000003</v>
      </c>
      <c r="E23" s="24">
        <v>58.373200000000011</v>
      </c>
      <c r="F23" s="24">
        <v>67.03400000000002</v>
      </c>
      <c r="G23" s="24">
        <v>58.405599999999993</v>
      </c>
      <c r="H23" s="25">
        <v>52.123199999999983</v>
      </c>
      <c r="I23" s="23">
        <v>23.378400000000006</v>
      </c>
      <c r="J23" s="24">
        <v>16.153100000000002</v>
      </c>
      <c r="K23" s="24">
        <v>52.7956</v>
      </c>
      <c r="L23" s="24">
        <v>77.647199999999998</v>
      </c>
      <c r="M23" s="223">
        <v>25</v>
      </c>
      <c r="N23" s="23">
        <v>41.658299999999997</v>
      </c>
      <c r="O23" s="24">
        <v>64.900000000000006</v>
      </c>
      <c r="P23" s="24">
        <v>72.2</v>
      </c>
      <c r="Q23" s="24">
        <v>75.28540000000001</v>
      </c>
      <c r="R23" s="24">
        <v>59.390599999999992</v>
      </c>
      <c r="S23" s="24">
        <v>53.435799999999993</v>
      </c>
      <c r="T23" s="24">
        <v>48.28</v>
      </c>
      <c r="U23" s="24">
        <v>45.864600000000003</v>
      </c>
      <c r="V23" s="25">
        <v>15</v>
      </c>
      <c r="W23" s="26">
        <f t="shared" si="0"/>
        <v>1090.9204000000002</v>
      </c>
      <c r="Y23" s="2"/>
      <c r="Z23" s="20"/>
    </row>
    <row r="24" spans="1:30" ht="39.950000000000003" customHeight="1" x14ac:dyDescent="0.25">
      <c r="A24" s="122" t="s">
        <v>34</v>
      </c>
      <c r="B24" s="23">
        <v>48.9191</v>
      </c>
      <c r="C24" s="24">
        <v>55.443500000000007</v>
      </c>
      <c r="D24" s="24">
        <v>79.632800000000003</v>
      </c>
      <c r="E24" s="24">
        <v>58.373200000000011</v>
      </c>
      <c r="F24" s="24">
        <v>67.03400000000002</v>
      </c>
      <c r="G24" s="24">
        <v>58.405599999999993</v>
      </c>
      <c r="H24" s="25">
        <v>52.123199999999983</v>
      </c>
      <c r="I24" s="23">
        <v>23.378400000000006</v>
      </c>
      <c r="J24" s="24">
        <v>16.153100000000002</v>
      </c>
      <c r="K24" s="24">
        <v>52.7956</v>
      </c>
      <c r="L24" s="24">
        <v>77.647199999999998</v>
      </c>
      <c r="M24" s="223">
        <v>25</v>
      </c>
      <c r="N24" s="23">
        <v>41.658299999999997</v>
      </c>
      <c r="O24" s="24">
        <v>64.900000000000006</v>
      </c>
      <c r="P24" s="24">
        <v>72.2</v>
      </c>
      <c r="Q24" s="24">
        <v>75.28540000000001</v>
      </c>
      <c r="R24" s="24">
        <v>59.390599999999992</v>
      </c>
      <c r="S24" s="24">
        <v>53.435799999999993</v>
      </c>
      <c r="T24" s="24">
        <v>48.28</v>
      </c>
      <c r="U24" s="24">
        <v>45.864600000000003</v>
      </c>
      <c r="V24" s="25">
        <v>15</v>
      </c>
      <c r="W24" s="26">
        <f t="shared" si="0"/>
        <v>1090.9204000000002</v>
      </c>
      <c r="Y24" s="2"/>
    </row>
    <row r="25" spans="1:30" ht="41.45" customHeight="1" x14ac:dyDescent="0.25">
      <c r="A25" s="123" t="s">
        <v>10</v>
      </c>
      <c r="B25" s="27">
        <f t="shared" ref="B25:V25" si="1">SUM(B18:B24)</f>
        <v>326.59550000000007</v>
      </c>
      <c r="C25" s="28">
        <f t="shared" si="1"/>
        <v>371.0175000000001</v>
      </c>
      <c r="D25" s="28">
        <f t="shared" si="1"/>
        <v>535.16399999999999</v>
      </c>
      <c r="E25" s="28">
        <f t="shared" si="1"/>
        <v>393.666</v>
      </c>
      <c r="F25" s="28">
        <f t="shared" si="1"/>
        <v>452.97</v>
      </c>
      <c r="G25" s="28">
        <f t="shared" si="1"/>
        <v>396.22799999999995</v>
      </c>
      <c r="H25" s="29">
        <f t="shared" ref="H25" si="2">SUM(H18:H24)</f>
        <v>354.81599999999997</v>
      </c>
      <c r="I25" s="27">
        <f t="shared" si="1"/>
        <v>155.09200000000001</v>
      </c>
      <c r="J25" s="28">
        <f t="shared" si="1"/>
        <v>108.96549999999999</v>
      </c>
      <c r="K25" s="28">
        <f t="shared" si="1"/>
        <v>355.97800000000001</v>
      </c>
      <c r="L25" s="28">
        <f t="shared" ref="L25" si="3">SUM(L18:L24)</f>
        <v>527.43599999999992</v>
      </c>
      <c r="M25" s="224">
        <f t="shared" si="1"/>
        <v>174.8</v>
      </c>
      <c r="N25" s="27">
        <f t="shared" si="1"/>
        <v>278.49149999999997</v>
      </c>
      <c r="O25" s="28">
        <f t="shared" si="1"/>
        <v>390.79359999999997</v>
      </c>
      <c r="P25" s="28">
        <f t="shared" si="1"/>
        <v>527.29359999999997</v>
      </c>
      <c r="Q25" s="28">
        <f t="shared" si="1"/>
        <v>505.827</v>
      </c>
      <c r="R25" s="28">
        <f t="shared" si="1"/>
        <v>400.95300000000003</v>
      </c>
      <c r="S25" s="28">
        <f t="shared" si="1"/>
        <v>361.17899999999997</v>
      </c>
      <c r="T25" s="28">
        <f t="shared" si="1"/>
        <v>327.60000000000002</v>
      </c>
      <c r="U25" s="28">
        <f t="shared" ref="U25" si="4">SUM(U18:U24)</f>
        <v>312.12299999999999</v>
      </c>
      <c r="V25" s="29">
        <f t="shared" si="1"/>
        <v>103.8</v>
      </c>
      <c r="W25" s="26">
        <f t="shared" si="0"/>
        <v>7360.7892000000011</v>
      </c>
    </row>
    <row r="26" spans="1:30" s="2" customFormat="1" ht="36.75" customHeight="1" x14ac:dyDescent="0.25">
      <c r="A26" s="124" t="s">
        <v>12</v>
      </c>
      <c r="B26" s="30">
        <v>93.5</v>
      </c>
      <c r="C26" s="31">
        <v>92.5</v>
      </c>
      <c r="D26" s="31">
        <v>92</v>
      </c>
      <c r="E26" s="31">
        <v>91</v>
      </c>
      <c r="F26" s="31">
        <v>90</v>
      </c>
      <c r="G26" s="31">
        <v>89</v>
      </c>
      <c r="H26" s="32">
        <v>88</v>
      </c>
      <c r="I26" s="30">
        <v>95.5</v>
      </c>
      <c r="J26" s="31">
        <v>95.5</v>
      </c>
      <c r="K26" s="31">
        <v>94</v>
      </c>
      <c r="L26" s="31">
        <v>92</v>
      </c>
      <c r="M26" s="225"/>
      <c r="N26" s="30">
        <v>94.5</v>
      </c>
      <c r="O26" s="31">
        <v>94</v>
      </c>
      <c r="P26" s="31">
        <v>93.5</v>
      </c>
      <c r="Q26" s="31">
        <v>93</v>
      </c>
      <c r="R26" s="31">
        <v>91.5</v>
      </c>
      <c r="S26" s="31">
        <v>91</v>
      </c>
      <c r="T26" s="31">
        <v>90</v>
      </c>
      <c r="U26" s="31">
        <v>89</v>
      </c>
      <c r="V26" s="32"/>
      <c r="W26" s="33">
        <f>+((W25/W27)/7)*1000</f>
        <v>95.429831589592027</v>
      </c>
    </row>
    <row r="27" spans="1:30" s="2" customFormat="1" ht="33" customHeight="1" x14ac:dyDescent="0.25">
      <c r="A27" s="125" t="s">
        <v>13</v>
      </c>
      <c r="B27" s="34">
        <v>499</v>
      </c>
      <c r="C27" s="35">
        <v>573</v>
      </c>
      <c r="D27" s="35">
        <v>831</v>
      </c>
      <c r="E27" s="35">
        <v>618</v>
      </c>
      <c r="F27" s="35">
        <v>719</v>
      </c>
      <c r="G27" s="35">
        <v>636</v>
      </c>
      <c r="H27" s="36">
        <v>576</v>
      </c>
      <c r="I27" s="34">
        <v>232</v>
      </c>
      <c r="J27" s="35">
        <v>163</v>
      </c>
      <c r="K27" s="35">
        <v>541</v>
      </c>
      <c r="L27" s="35">
        <v>819</v>
      </c>
      <c r="M27" s="226"/>
      <c r="N27" s="34">
        <v>421</v>
      </c>
      <c r="O27" s="35">
        <v>660</v>
      </c>
      <c r="P27" s="35">
        <v>740</v>
      </c>
      <c r="Q27" s="35">
        <v>777</v>
      </c>
      <c r="R27" s="35">
        <v>626</v>
      </c>
      <c r="S27" s="35">
        <v>567</v>
      </c>
      <c r="T27" s="35">
        <v>520</v>
      </c>
      <c r="U27" s="35">
        <v>501</v>
      </c>
      <c r="V27" s="36"/>
      <c r="W27" s="37">
        <f>SUM(B27:V27)</f>
        <v>11019</v>
      </c>
      <c r="X27" s="2">
        <f>((W25*1000)/W27)/7</f>
        <v>95.429831589592013</v>
      </c>
    </row>
    <row r="28" spans="1:30" s="2" customFormat="1" ht="33" customHeight="1" x14ac:dyDescent="0.25">
      <c r="A28" s="126" t="s">
        <v>14</v>
      </c>
      <c r="B28" s="38">
        <f>((B27*B26)*7/1000-B19-B18)/5</f>
        <v>48.9191</v>
      </c>
      <c r="C28" s="39">
        <f t="shared" ref="C28:V28" si="5">((C27*C26)*7/1000-C19-C18)/5</f>
        <v>55.443500000000007</v>
      </c>
      <c r="D28" s="39">
        <f t="shared" si="5"/>
        <v>79.632800000000003</v>
      </c>
      <c r="E28" s="39">
        <f t="shared" si="5"/>
        <v>58.373200000000011</v>
      </c>
      <c r="F28" s="39">
        <f t="shared" si="5"/>
        <v>67.03400000000002</v>
      </c>
      <c r="G28" s="39">
        <f t="shared" si="5"/>
        <v>58.405599999999993</v>
      </c>
      <c r="H28" s="40">
        <f t="shared" ref="H28" si="6">((H27*H26)*7/1000-H19-H18)/5</f>
        <v>52.123199999999983</v>
      </c>
      <c r="I28" s="38">
        <f t="shared" si="5"/>
        <v>23.378400000000006</v>
      </c>
      <c r="J28" s="39">
        <f t="shared" si="5"/>
        <v>16.153100000000002</v>
      </c>
      <c r="K28" s="39">
        <f t="shared" si="5"/>
        <v>52.7956</v>
      </c>
      <c r="L28" s="39">
        <f t="shared" ref="L28" si="7">((L27*L26)*7/1000-L19-L18)/5</f>
        <v>77.647199999999998</v>
      </c>
      <c r="M28" s="227">
        <f t="shared" si="5"/>
        <v>-9.9599999999999991</v>
      </c>
      <c r="N28" s="38">
        <f t="shared" si="5"/>
        <v>41.658299999999997</v>
      </c>
      <c r="O28" s="39">
        <f t="shared" si="5"/>
        <v>70.376000000000005</v>
      </c>
      <c r="P28" s="39">
        <f t="shared" si="5"/>
        <v>66.825999999999993</v>
      </c>
      <c r="Q28" s="39">
        <f t="shared" si="5"/>
        <v>75.28540000000001</v>
      </c>
      <c r="R28" s="39">
        <f t="shared" si="5"/>
        <v>59.390599999999992</v>
      </c>
      <c r="S28" s="39">
        <f t="shared" si="5"/>
        <v>53.435799999999993</v>
      </c>
      <c r="T28" s="39">
        <f t="shared" si="5"/>
        <v>48.28</v>
      </c>
      <c r="U28" s="39">
        <f t="shared" ref="U28" si="8">((U27*U26)*7/1000-U19-U18)/5</f>
        <v>45.864600000000003</v>
      </c>
      <c r="V28" s="40">
        <f t="shared" si="5"/>
        <v>-5.76</v>
      </c>
      <c r="W28" s="41"/>
    </row>
    <row r="29" spans="1:30" ht="33.75" customHeight="1" x14ac:dyDescent="0.25">
      <c r="A29" s="127" t="s">
        <v>15</v>
      </c>
      <c r="B29" s="42">
        <f t="shared" ref="B29" si="9">((B27*B26)*7)/1000</f>
        <v>326.59550000000002</v>
      </c>
      <c r="C29" s="43">
        <f>((C27*C26)*7)/1000</f>
        <v>371.01749999999998</v>
      </c>
      <c r="D29" s="43">
        <f>((D27*D26)*7)/1000</f>
        <v>535.16399999999999</v>
      </c>
      <c r="E29" s="43">
        <f t="shared" ref="E29:V29" si="10">((E27*E26)*7)/1000</f>
        <v>393.666</v>
      </c>
      <c r="F29" s="43">
        <f t="shared" si="10"/>
        <v>452.97</v>
      </c>
      <c r="G29" s="43">
        <f t="shared" si="10"/>
        <v>396.22800000000001</v>
      </c>
      <c r="H29" s="83">
        <f t="shared" ref="H29" si="11">((H27*H26)*7)/1000</f>
        <v>354.81599999999997</v>
      </c>
      <c r="I29" s="42">
        <f t="shared" si="10"/>
        <v>155.09200000000001</v>
      </c>
      <c r="J29" s="43">
        <f t="shared" si="10"/>
        <v>108.96550000000001</v>
      </c>
      <c r="K29" s="43">
        <f t="shared" si="10"/>
        <v>355.97800000000001</v>
      </c>
      <c r="L29" s="43">
        <f t="shared" ref="L29" si="12">((L27*L26)*7)/1000</f>
        <v>527.43600000000004</v>
      </c>
      <c r="M29" s="228">
        <f t="shared" si="10"/>
        <v>0</v>
      </c>
      <c r="N29" s="42">
        <f t="shared" si="10"/>
        <v>278.49149999999997</v>
      </c>
      <c r="O29" s="43">
        <f t="shared" si="10"/>
        <v>434.28</v>
      </c>
      <c r="P29" s="43">
        <f t="shared" si="10"/>
        <v>484.33</v>
      </c>
      <c r="Q29" s="44">
        <f t="shared" si="10"/>
        <v>505.827</v>
      </c>
      <c r="R29" s="44">
        <f t="shared" si="10"/>
        <v>400.95299999999997</v>
      </c>
      <c r="S29" s="44">
        <f t="shared" si="10"/>
        <v>361.17899999999997</v>
      </c>
      <c r="T29" s="44">
        <f t="shared" si="10"/>
        <v>327.60000000000002</v>
      </c>
      <c r="U29" s="44">
        <f t="shared" ref="U29" si="13">((U27*U26)*7)/1000</f>
        <v>312.12299999999999</v>
      </c>
      <c r="V29" s="45">
        <f t="shared" si="10"/>
        <v>0</v>
      </c>
      <c r="W29" s="46"/>
    </row>
    <row r="30" spans="1:30" ht="33.75" customHeight="1" thickBot="1" x14ac:dyDescent="0.3">
      <c r="A30" s="128" t="s">
        <v>16</v>
      </c>
      <c r="B30" s="47">
        <f t="shared" ref="B30" si="14">+(B25/B27)/7*1000</f>
        <v>93.500000000000028</v>
      </c>
      <c r="C30" s="48">
        <f>+(C25/C27)/7*1000</f>
        <v>92.500000000000028</v>
      </c>
      <c r="D30" s="48">
        <f t="shared" ref="D30:F30" si="15">+(D25/D27)/7*1000</f>
        <v>92</v>
      </c>
      <c r="E30" s="48">
        <f t="shared" si="15"/>
        <v>91</v>
      </c>
      <c r="F30" s="48">
        <f t="shared" si="15"/>
        <v>90</v>
      </c>
      <c r="G30" s="48">
        <f>+(G25/G27)/7*1000</f>
        <v>88.999999999999986</v>
      </c>
      <c r="H30" s="49">
        <f t="shared" ref="H30" si="16">+(H25/H27)/7*1000</f>
        <v>88</v>
      </c>
      <c r="I30" s="47">
        <f>+(I25/I27)/7*1000</f>
        <v>95.500000000000014</v>
      </c>
      <c r="J30" s="48">
        <f t="shared" ref="J30" si="17">+(J25/J27)/7*1000</f>
        <v>95.5</v>
      </c>
      <c r="K30" s="48">
        <f>+(K25/K27)/7*1000</f>
        <v>94</v>
      </c>
      <c r="L30" s="48">
        <f t="shared" ref="L30" si="18">+(L25/L27)/7*1000</f>
        <v>91.999999999999986</v>
      </c>
      <c r="M30" s="229" t="e">
        <f t="shared" ref="M30:V30" si="19">+(M25/M27)/7*1000</f>
        <v>#DIV/0!</v>
      </c>
      <c r="N30" s="47">
        <f t="shared" si="19"/>
        <v>94.5</v>
      </c>
      <c r="O30" s="48">
        <f t="shared" si="19"/>
        <v>84.587359307359293</v>
      </c>
      <c r="P30" s="48">
        <f t="shared" si="19"/>
        <v>101.79413127413127</v>
      </c>
      <c r="Q30" s="48">
        <f t="shared" si="19"/>
        <v>93</v>
      </c>
      <c r="R30" s="48">
        <f t="shared" si="19"/>
        <v>91.500000000000014</v>
      </c>
      <c r="S30" s="48">
        <f t="shared" si="19"/>
        <v>90.999999999999986</v>
      </c>
      <c r="T30" s="48">
        <f t="shared" si="19"/>
        <v>90</v>
      </c>
      <c r="U30" s="48">
        <f t="shared" ref="U30" si="20">+(U25/U27)/7*1000</f>
        <v>89</v>
      </c>
      <c r="V30" s="49" t="e">
        <f t="shared" si="19"/>
        <v>#DIV/0!</v>
      </c>
      <c r="W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3"/>
      <c r="T36" s="55"/>
      <c r="U36" s="55"/>
      <c r="V36" s="56"/>
      <c r="W36" s="3"/>
      <c r="X36" s="55"/>
      <c r="Y36" s="55"/>
      <c r="Z36" s="55"/>
      <c r="AA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9" t="s">
        <v>10</v>
      </c>
      <c r="T37" s="58"/>
      <c r="U37" s="58"/>
      <c r="V37" s="3"/>
      <c r="W37" s="56"/>
      <c r="X37" s="3"/>
      <c r="Y37" s="55"/>
      <c r="Z37" s="55"/>
      <c r="AA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96"/>
      <c r="T38" s="58"/>
      <c r="U38" s="58"/>
      <c r="V38" s="59"/>
      <c r="W38" s="59"/>
      <c r="X38" s="2"/>
      <c r="Y38" s="2"/>
      <c r="Z38" s="2"/>
      <c r="AA38" s="2"/>
    </row>
    <row r="39" spans="1:30" ht="33.75" customHeight="1" x14ac:dyDescent="0.25">
      <c r="A39" s="87" t="s">
        <v>35</v>
      </c>
      <c r="B39" s="23">
        <v>20.5</v>
      </c>
      <c r="C39" s="218">
        <v>32.9</v>
      </c>
      <c r="D39" s="218">
        <v>49.6</v>
      </c>
      <c r="E39" s="218">
        <v>55.3</v>
      </c>
      <c r="F39" s="218">
        <v>58.2</v>
      </c>
      <c r="G39" s="218">
        <v>70.3</v>
      </c>
      <c r="H39" s="218">
        <v>3.1</v>
      </c>
      <c r="I39" s="218"/>
      <c r="J39" s="97">
        <f t="shared" ref="J39:J46" si="21">SUM(B39:I39)</f>
        <v>289.90000000000003</v>
      </c>
      <c r="K39" s="138"/>
      <c r="L39" s="137"/>
      <c r="M39" s="87" t="s">
        <v>35</v>
      </c>
      <c r="N39" s="218">
        <v>10.5</v>
      </c>
      <c r="O39" s="218">
        <v>16.2</v>
      </c>
      <c r="P39" s="218">
        <v>9.6999999999999993</v>
      </c>
      <c r="Q39" s="218"/>
      <c r="R39" s="218"/>
      <c r="S39" s="97">
        <f t="shared" ref="S39:S46" si="22">SUM(N39:R39)</f>
        <v>36.4</v>
      </c>
      <c r="T39" s="2"/>
      <c r="U39" s="60"/>
      <c r="V39" s="59"/>
      <c r="W39" s="59"/>
      <c r="X39" s="2"/>
      <c r="Y39" s="2"/>
      <c r="Z39" s="2"/>
      <c r="AA39" s="2"/>
    </row>
    <row r="40" spans="1:30" ht="33.75" customHeight="1" x14ac:dyDescent="0.25">
      <c r="A40" s="88" t="s">
        <v>36</v>
      </c>
      <c r="B40" s="23">
        <v>20.5</v>
      </c>
      <c r="C40" s="218">
        <v>32.9</v>
      </c>
      <c r="D40" s="218">
        <v>49.6</v>
      </c>
      <c r="E40" s="218">
        <v>55.3</v>
      </c>
      <c r="F40" s="218">
        <v>58.2</v>
      </c>
      <c r="G40" s="218">
        <v>70.3</v>
      </c>
      <c r="H40" s="218">
        <v>3.1</v>
      </c>
      <c r="I40" s="218"/>
      <c r="J40" s="97">
        <f t="shared" si="21"/>
        <v>289.90000000000003</v>
      </c>
      <c r="K40" s="133"/>
      <c r="L40" s="137"/>
      <c r="M40" s="88" t="s">
        <v>36</v>
      </c>
      <c r="N40" s="218">
        <v>10.5</v>
      </c>
      <c r="O40" s="218">
        <v>16.2</v>
      </c>
      <c r="P40" s="218">
        <v>9.6999999999999993</v>
      </c>
      <c r="Q40" s="218"/>
      <c r="R40" s="218"/>
      <c r="S40" s="97">
        <f t="shared" si="22"/>
        <v>36.4</v>
      </c>
      <c r="T40" s="2"/>
      <c r="U40" s="60"/>
      <c r="V40" s="59"/>
      <c r="W40" s="59"/>
      <c r="X40" s="2"/>
      <c r="Y40" s="2"/>
      <c r="Z40" s="2"/>
      <c r="AA40" s="2"/>
    </row>
    <row r="41" spans="1:30" ht="33.75" customHeight="1" x14ac:dyDescent="0.25">
      <c r="A41" s="87" t="s">
        <v>37</v>
      </c>
      <c r="B41" s="23">
        <v>24.209300000000002</v>
      </c>
      <c r="C41" s="218">
        <v>37.962399999999995</v>
      </c>
      <c r="D41" s="218">
        <v>57.16279999999999</v>
      </c>
      <c r="E41" s="218">
        <v>62.999299999999991</v>
      </c>
      <c r="F41" s="218">
        <v>65.165000000000006</v>
      </c>
      <c r="G41" s="218">
        <v>77.60029999999999</v>
      </c>
      <c r="H41" s="218">
        <v>3</v>
      </c>
      <c r="I41" s="218"/>
      <c r="J41" s="97">
        <f t="shared" si="21"/>
        <v>328.09910000000002</v>
      </c>
      <c r="K41" s="133"/>
      <c r="L41" s="137"/>
      <c r="M41" s="87" t="s">
        <v>37</v>
      </c>
      <c r="N41" s="218">
        <v>11.9</v>
      </c>
      <c r="O41" s="218">
        <v>18.5</v>
      </c>
      <c r="P41" s="218">
        <v>11.1</v>
      </c>
      <c r="Q41" s="218"/>
      <c r="R41" s="218"/>
      <c r="S41" s="97">
        <f t="shared" si="22"/>
        <v>41.5</v>
      </c>
      <c r="T41" s="2"/>
      <c r="U41" s="60"/>
      <c r="V41" s="59"/>
      <c r="W41" s="59"/>
      <c r="X41" s="2"/>
      <c r="Y41" s="2"/>
      <c r="Z41" s="2"/>
      <c r="AA41" s="2"/>
    </row>
    <row r="42" spans="1:30" ht="33.75" customHeight="1" x14ac:dyDescent="0.25">
      <c r="A42" s="87" t="s">
        <v>38</v>
      </c>
      <c r="B42" s="23">
        <v>24.209300000000002</v>
      </c>
      <c r="C42" s="218">
        <v>37.962399999999995</v>
      </c>
      <c r="D42" s="218">
        <v>57.16279999999999</v>
      </c>
      <c r="E42" s="218">
        <v>62.999299999999991</v>
      </c>
      <c r="F42" s="218">
        <v>65.165000000000006</v>
      </c>
      <c r="G42" s="218">
        <v>39.200000000000003</v>
      </c>
      <c r="H42" s="218">
        <v>38.4</v>
      </c>
      <c r="I42" s="218">
        <v>3</v>
      </c>
      <c r="J42" s="97">
        <f t="shared" si="21"/>
        <v>328.09879999999998</v>
      </c>
      <c r="K42" s="133"/>
      <c r="L42" s="137"/>
      <c r="M42" s="87" t="s">
        <v>38</v>
      </c>
      <c r="N42" s="218">
        <v>11.8</v>
      </c>
      <c r="O42" s="218">
        <v>18.3</v>
      </c>
      <c r="P42" s="218">
        <v>11.1</v>
      </c>
      <c r="Q42" s="218"/>
      <c r="R42" s="218"/>
      <c r="S42" s="97">
        <f t="shared" si="22"/>
        <v>41.2</v>
      </c>
      <c r="T42" s="2"/>
      <c r="U42" s="60"/>
      <c r="V42" s="59"/>
      <c r="W42" s="59"/>
      <c r="X42" s="2"/>
      <c r="Y42" s="2"/>
      <c r="Z42" s="2"/>
      <c r="AA42" s="2"/>
    </row>
    <row r="43" spans="1:30" ht="33.75" customHeight="1" x14ac:dyDescent="0.25">
      <c r="A43" s="88" t="s">
        <v>33</v>
      </c>
      <c r="B43" s="23">
        <v>24.209300000000002</v>
      </c>
      <c r="C43" s="218">
        <v>37.962399999999995</v>
      </c>
      <c r="D43" s="218">
        <v>57.16279999999999</v>
      </c>
      <c r="E43" s="218">
        <v>62.999299999999991</v>
      </c>
      <c r="F43" s="218">
        <v>65.165000000000006</v>
      </c>
      <c r="G43" s="218">
        <v>39.200000000000003</v>
      </c>
      <c r="H43" s="218">
        <v>38.4</v>
      </c>
      <c r="I43" s="218">
        <v>3</v>
      </c>
      <c r="J43" s="97">
        <f t="shared" si="21"/>
        <v>328.09879999999998</v>
      </c>
      <c r="K43" s="133"/>
      <c r="L43" s="137"/>
      <c r="M43" s="88" t="s">
        <v>33</v>
      </c>
      <c r="N43" s="218">
        <v>11.7</v>
      </c>
      <c r="O43" s="218">
        <v>18.3</v>
      </c>
      <c r="P43" s="218">
        <v>11.1</v>
      </c>
      <c r="Q43" s="218"/>
      <c r="R43" s="218"/>
      <c r="S43" s="97">
        <f t="shared" si="22"/>
        <v>41.1</v>
      </c>
      <c r="T43" s="2"/>
      <c r="U43" s="60"/>
      <c r="V43" s="59"/>
      <c r="W43" s="59"/>
      <c r="X43" s="2"/>
      <c r="Y43" s="2"/>
      <c r="Z43" s="2"/>
      <c r="AA43" s="2"/>
    </row>
    <row r="44" spans="1:30" ht="33.75" customHeight="1" x14ac:dyDescent="0.25">
      <c r="A44" s="87" t="s">
        <v>46</v>
      </c>
      <c r="B44" s="23">
        <v>24.209300000000002</v>
      </c>
      <c r="C44" s="218">
        <v>37.962399999999995</v>
      </c>
      <c r="D44" s="218">
        <v>57.16279999999999</v>
      </c>
      <c r="E44" s="218">
        <v>62.999299999999991</v>
      </c>
      <c r="F44" s="218">
        <v>65.165000000000006</v>
      </c>
      <c r="G44" s="218">
        <v>39.200000000000003</v>
      </c>
      <c r="H44" s="218">
        <v>38.4</v>
      </c>
      <c r="I44" s="218">
        <v>3</v>
      </c>
      <c r="J44" s="97">
        <f t="shared" si="21"/>
        <v>328.09879999999998</v>
      </c>
      <c r="K44" s="133"/>
      <c r="L44" s="137"/>
      <c r="M44" s="87" t="s">
        <v>46</v>
      </c>
      <c r="N44" s="218">
        <v>11.7</v>
      </c>
      <c r="O44" s="218">
        <v>18.3</v>
      </c>
      <c r="P44" s="218">
        <v>11.1</v>
      </c>
      <c r="Q44" s="218"/>
      <c r="R44" s="218"/>
      <c r="S44" s="97">
        <f t="shared" si="22"/>
        <v>41.1</v>
      </c>
      <c r="T44" s="2"/>
      <c r="U44" s="60"/>
      <c r="V44" s="59"/>
      <c r="W44" s="59"/>
      <c r="X44" s="2"/>
      <c r="Y44" s="2"/>
      <c r="Z44" s="2"/>
      <c r="AA44" s="2"/>
    </row>
    <row r="45" spans="1:30" ht="33.75" customHeight="1" x14ac:dyDescent="0.25">
      <c r="A45" s="87" t="s">
        <v>34</v>
      </c>
      <c r="B45" s="23">
        <v>24.209300000000002</v>
      </c>
      <c r="C45" s="218">
        <v>37.962399999999995</v>
      </c>
      <c r="D45" s="218">
        <v>57.16279999999999</v>
      </c>
      <c r="E45" s="218">
        <v>62.999299999999991</v>
      </c>
      <c r="F45" s="218">
        <v>65.165000000000006</v>
      </c>
      <c r="G45" s="218">
        <v>39.200000000000003</v>
      </c>
      <c r="H45" s="218">
        <v>38.4</v>
      </c>
      <c r="I45" s="218">
        <v>3</v>
      </c>
      <c r="J45" s="97">
        <f t="shared" si="21"/>
        <v>328.09879999999998</v>
      </c>
      <c r="K45" s="133"/>
      <c r="L45" s="137"/>
      <c r="M45" s="87" t="s">
        <v>34</v>
      </c>
      <c r="N45" s="218">
        <v>11.5</v>
      </c>
      <c r="O45" s="218">
        <v>18.3</v>
      </c>
      <c r="P45" s="218">
        <v>11.1</v>
      </c>
      <c r="Q45" s="218"/>
      <c r="R45" s="218"/>
      <c r="S45" s="97">
        <f t="shared" si="22"/>
        <v>40.9</v>
      </c>
      <c r="T45" s="2"/>
      <c r="U45" s="60"/>
      <c r="V45" s="59"/>
      <c r="W45" s="59"/>
      <c r="X45" s="59"/>
      <c r="Y45" s="59"/>
      <c r="Z45" s="2"/>
      <c r="AA45" s="2"/>
      <c r="AB45" s="2"/>
      <c r="AC45" s="2"/>
    </row>
    <row r="46" spans="1:30" ht="33.75" customHeight="1" x14ac:dyDescent="0.25">
      <c r="A46" s="88" t="s">
        <v>10</v>
      </c>
      <c r="B46" s="27">
        <f t="shared" ref="B46:I46" si="23">SUM(B39:B45)</f>
        <v>162.04650000000001</v>
      </c>
      <c r="C46" s="77">
        <f t="shared" si="23"/>
        <v>255.61199999999999</v>
      </c>
      <c r="D46" s="28">
        <f t="shared" si="23"/>
        <v>385.01400000000001</v>
      </c>
      <c r="E46" s="28">
        <f t="shared" si="23"/>
        <v>425.59649999999999</v>
      </c>
      <c r="F46" s="28">
        <f t="shared" si="23"/>
        <v>442.22500000000008</v>
      </c>
      <c r="G46" s="28">
        <f t="shared" si="23"/>
        <v>375.00029999999992</v>
      </c>
      <c r="H46" s="28">
        <f t="shared" si="23"/>
        <v>162.80000000000001</v>
      </c>
      <c r="I46" s="28">
        <f t="shared" si="23"/>
        <v>12</v>
      </c>
      <c r="J46" s="97">
        <f t="shared" si="21"/>
        <v>2220.2943</v>
      </c>
      <c r="K46" s="60"/>
      <c r="M46" s="73" t="s">
        <v>10</v>
      </c>
      <c r="N46" s="77">
        <f>SUM(N39:N45)</f>
        <v>79.600000000000009</v>
      </c>
      <c r="O46" s="28">
        <f>SUM(O39:O45)</f>
        <v>124.1</v>
      </c>
      <c r="P46" s="28">
        <f>SUM(P39:P45)</f>
        <v>74.900000000000006</v>
      </c>
      <c r="Q46" s="28">
        <f>SUM(Q39:Q45)</f>
        <v>0</v>
      </c>
      <c r="R46" s="28">
        <f>SUM(R39:R45)</f>
        <v>0</v>
      </c>
      <c r="S46" s="97">
        <f t="shared" si="22"/>
        <v>278.60000000000002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89" t="s">
        <v>12</v>
      </c>
      <c r="B47" s="30">
        <v>91.5</v>
      </c>
      <c r="C47" s="78">
        <v>89.5</v>
      </c>
      <c r="D47" s="31">
        <v>89</v>
      </c>
      <c r="E47" s="31">
        <v>88.5</v>
      </c>
      <c r="F47" s="31">
        <v>87.5</v>
      </c>
      <c r="G47" s="31">
        <v>86.5</v>
      </c>
      <c r="H47" s="31"/>
      <c r="I47" s="31"/>
      <c r="J47" s="98">
        <f>+((J46/J48)/7)*1000</f>
        <v>89.1720269890357</v>
      </c>
      <c r="K47" s="60"/>
      <c r="M47" s="129" t="s">
        <v>12</v>
      </c>
      <c r="N47" s="78">
        <v>98</v>
      </c>
      <c r="O47" s="31">
        <v>97</v>
      </c>
      <c r="P47" s="31">
        <v>97</v>
      </c>
      <c r="Q47" s="31"/>
      <c r="R47" s="31"/>
      <c r="S47" s="98">
        <f>+((S46/S48)/7)*1000</f>
        <v>96.836982968369838</v>
      </c>
      <c r="T47" s="61"/>
      <c r="U47" s="61"/>
    </row>
    <row r="48" spans="1:30" ht="33.75" customHeight="1" x14ac:dyDescent="0.25">
      <c r="A48" s="90" t="s">
        <v>13</v>
      </c>
      <c r="B48" s="34">
        <v>252</v>
      </c>
      <c r="C48" s="79">
        <v>408</v>
      </c>
      <c r="D48" s="35">
        <v>618</v>
      </c>
      <c r="E48" s="35">
        <v>686</v>
      </c>
      <c r="F48" s="35">
        <v>721</v>
      </c>
      <c r="G48" s="35">
        <v>440</v>
      </c>
      <c r="H48" s="35">
        <v>432</v>
      </c>
      <c r="I48" s="35"/>
      <c r="J48" s="99">
        <f>SUM(B48:I48)</f>
        <v>3557</v>
      </c>
      <c r="K48" s="60"/>
      <c r="L48" s="62"/>
      <c r="M48" s="90" t="s">
        <v>13</v>
      </c>
      <c r="N48" s="102">
        <v>117</v>
      </c>
      <c r="O48" s="102">
        <v>184</v>
      </c>
      <c r="P48" s="102">
        <v>110</v>
      </c>
      <c r="Q48" s="102"/>
      <c r="R48" s="102"/>
      <c r="S48" s="106">
        <f>SUM(N48:R48)</f>
        <v>411</v>
      </c>
      <c r="T48" s="63"/>
      <c r="U48" s="63"/>
    </row>
    <row r="49" spans="1:31" ht="33.75" customHeight="1" x14ac:dyDescent="0.25">
      <c r="A49" s="91" t="s">
        <v>14</v>
      </c>
      <c r="B49" s="38">
        <f t="shared" ref="B49:I49" si="24">((B48*B47)*7/1000-B40-B39)/5</f>
        <v>24.081200000000003</v>
      </c>
      <c r="C49" s="80">
        <f t="shared" si="24"/>
        <v>37.962399999999995</v>
      </c>
      <c r="D49" s="80">
        <f t="shared" si="24"/>
        <v>57.16279999999999</v>
      </c>
      <c r="E49" s="80">
        <f t="shared" si="24"/>
        <v>62.875399999999992</v>
      </c>
      <c r="F49" s="80">
        <f t="shared" si="24"/>
        <v>65.042500000000004</v>
      </c>
      <c r="G49" s="80">
        <f t="shared" si="24"/>
        <v>25.164000000000001</v>
      </c>
      <c r="H49" s="80">
        <f t="shared" si="24"/>
        <v>-1.24</v>
      </c>
      <c r="I49" s="80">
        <f t="shared" si="24"/>
        <v>0</v>
      </c>
      <c r="J49" s="100">
        <f>((J46*1000)/J48)/7</f>
        <v>89.172026989035686</v>
      </c>
      <c r="K49" s="60"/>
      <c r="M49" s="91" t="s">
        <v>14</v>
      </c>
      <c r="N49" s="80">
        <f t="shared" ref="N49:R49" si="25">((N48*N47)*7/1000-N40-N39)/5</f>
        <v>11.852399999999999</v>
      </c>
      <c r="O49" s="39">
        <f t="shared" si="25"/>
        <v>18.507200000000001</v>
      </c>
      <c r="P49" s="39">
        <f t="shared" si="25"/>
        <v>11.057999999999998</v>
      </c>
      <c r="Q49" s="39">
        <f t="shared" si="25"/>
        <v>0</v>
      </c>
      <c r="R49" s="39">
        <f t="shared" si="25"/>
        <v>0</v>
      </c>
      <c r="S49" s="107">
        <f>((S46*1000)/S48)/7</f>
        <v>96.836982968369838</v>
      </c>
      <c r="T49" s="63"/>
      <c r="U49" s="63"/>
    </row>
    <row r="50" spans="1:31" ht="33.75" customHeight="1" x14ac:dyDescent="0.25">
      <c r="A50" s="92" t="s">
        <v>15</v>
      </c>
      <c r="B50" s="42">
        <f t="shared" ref="B50:I50" si="26">((B48*B47)*7)/1000</f>
        <v>161.40600000000001</v>
      </c>
      <c r="C50" s="81">
        <f t="shared" si="26"/>
        <v>255.61199999999999</v>
      </c>
      <c r="D50" s="43">
        <f t="shared" si="26"/>
        <v>385.01400000000001</v>
      </c>
      <c r="E50" s="43">
        <f t="shared" si="26"/>
        <v>424.97699999999998</v>
      </c>
      <c r="F50" s="43">
        <f t="shared" si="26"/>
        <v>441.61250000000001</v>
      </c>
      <c r="G50" s="43">
        <f t="shared" si="26"/>
        <v>266.42</v>
      </c>
      <c r="H50" s="43">
        <f t="shared" si="26"/>
        <v>0</v>
      </c>
      <c r="I50" s="43">
        <f t="shared" si="26"/>
        <v>0</v>
      </c>
      <c r="J50" s="83"/>
      <c r="K50" s="60"/>
      <c r="M50" s="92" t="s">
        <v>15</v>
      </c>
      <c r="N50" s="81">
        <f>((N48*N47)*7)/1000</f>
        <v>80.262</v>
      </c>
      <c r="O50" s="43">
        <f>((O48*O47)*7)/1000</f>
        <v>124.93600000000001</v>
      </c>
      <c r="P50" s="43">
        <f>((P48*P47)*7)/1000</f>
        <v>74.69</v>
      </c>
      <c r="Q50" s="43">
        <f>((Q48*Q47)*7)/1000</f>
        <v>0</v>
      </c>
      <c r="R50" s="43">
        <f>((R48*R47)*7)/1000</f>
        <v>0</v>
      </c>
      <c r="S50" s="108"/>
    </row>
    <row r="51" spans="1:31" ht="33.75" customHeight="1" thickBot="1" x14ac:dyDescent="0.3">
      <c r="A51" s="93" t="s">
        <v>16</v>
      </c>
      <c r="B51" s="47">
        <f t="shared" ref="B51:I51" si="27">+(B46/B48)/7*1000</f>
        <v>91.863095238095241</v>
      </c>
      <c r="C51" s="82">
        <f t="shared" si="27"/>
        <v>89.5</v>
      </c>
      <c r="D51" s="48">
        <f t="shared" si="27"/>
        <v>89</v>
      </c>
      <c r="E51" s="48">
        <f t="shared" si="27"/>
        <v>88.62900874635568</v>
      </c>
      <c r="F51" s="48">
        <f t="shared" si="27"/>
        <v>87.621359223300985</v>
      </c>
      <c r="G51" s="48">
        <f t="shared" si="27"/>
        <v>121.75334415584413</v>
      </c>
      <c r="H51" s="48">
        <f t="shared" si="27"/>
        <v>53.835978835978842</v>
      </c>
      <c r="I51" s="48" t="e">
        <f t="shared" si="27"/>
        <v>#DIV/0!</v>
      </c>
      <c r="J51" s="101"/>
      <c r="K51" s="60"/>
      <c r="L51" s="51"/>
      <c r="M51" s="93" t="s">
        <v>16</v>
      </c>
      <c r="N51" s="82">
        <f>+(N46/N48)/7*1000</f>
        <v>97.191697191697187</v>
      </c>
      <c r="O51" s="48">
        <f>+(O46/O48)/7*1000</f>
        <v>96.350931677018622</v>
      </c>
      <c r="P51" s="48">
        <f>+(P46/P48)/7*1000</f>
        <v>97.27272727272728</v>
      </c>
      <c r="Q51" s="48" t="e">
        <f>+(Q46/Q48)/7*1000</f>
        <v>#DIV/0!</v>
      </c>
      <c r="R51" s="48" t="e">
        <f>+(R46/R48)/7*1000</f>
        <v>#DIV/0!</v>
      </c>
      <c r="S51" s="49"/>
      <c r="T51" s="52"/>
      <c r="U51" s="52"/>
    </row>
    <row r="52" spans="1:31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31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31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31" ht="33.75" customHeight="1" thickBot="1" x14ac:dyDescent="0.3">
      <c r="A55" s="112" t="s">
        <v>21</v>
      </c>
      <c r="B55" s="641" t="s">
        <v>8</v>
      </c>
      <c r="C55" s="642"/>
      <c r="D55" s="642"/>
      <c r="E55" s="642"/>
      <c r="F55" s="642"/>
      <c r="G55" s="642"/>
      <c r="H55" s="643"/>
      <c r="I55" s="67"/>
      <c r="J55" s="67"/>
      <c r="K55" s="68"/>
      <c r="L55" s="68"/>
      <c r="U55" s="53"/>
      <c r="V55" s="53"/>
      <c r="W55" s="53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5" t="s">
        <v>20</v>
      </c>
      <c r="B56" s="200"/>
      <c r="C56" s="193"/>
      <c r="D56" s="193"/>
      <c r="E56" s="193"/>
      <c r="F56" s="193"/>
      <c r="G56" s="193"/>
      <c r="H56" s="199" t="s">
        <v>10</v>
      </c>
      <c r="J56" s="55"/>
      <c r="K56" s="55"/>
      <c r="L56" s="55"/>
      <c r="M56" s="55"/>
      <c r="N56" s="69"/>
      <c r="O56" s="69"/>
      <c r="P56" s="69"/>
      <c r="Q56" s="55"/>
      <c r="R56" s="55"/>
      <c r="S56" s="70"/>
      <c r="T56" s="70"/>
      <c r="U56" s="70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5" t="s">
        <v>11</v>
      </c>
      <c r="B57" s="94">
        <v>1</v>
      </c>
      <c r="C57" s="57">
        <v>2</v>
      </c>
      <c r="D57" s="57">
        <v>3</v>
      </c>
      <c r="E57" s="57">
        <v>4</v>
      </c>
      <c r="F57" s="57" t="s">
        <v>51</v>
      </c>
      <c r="G57" s="57"/>
      <c r="H57" s="96"/>
      <c r="I57" s="55"/>
      <c r="J57" s="55"/>
      <c r="K57" s="55"/>
      <c r="L57" s="55"/>
      <c r="M57" s="55"/>
      <c r="N57" s="69"/>
      <c r="O57" s="69"/>
      <c r="P57" s="69"/>
      <c r="Q57" s="55"/>
      <c r="R57" s="55"/>
      <c r="S57" s="70"/>
      <c r="T57" s="70"/>
      <c r="U57" s="70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7" t="s">
        <v>35</v>
      </c>
      <c r="B58" s="218">
        <v>13.3</v>
      </c>
      <c r="C58" s="218">
        <v>24.2</v>
      </c>
      <c r="D58" s="218">
        <v>43.5</v>
      </c>
      <c r="E58" s="218">
        <v>40.5</v>
      </c>
      <c r="F58" s="218"/>
      <c r="G58" s="218"/>
      <c r="H58" s="97">
        <f t="shared" ref="H58:H65" si="28">SUM(B58:G58)</f>
        <v>121.5</v>
      </c>
      <c r="I58" s="71"/>
      <c r="J58" s="2"/>
      <c r="K58" s="55"/>
      <c r="L58" s="55"/>
      <c r="M58" s="55"/>
      <c r="N58" s="69"/>
      <c r="O58" s="69"/>
      <c r="P58" s="69"/>
      <c r="Q58" s="55"/>
      <c r="R58" s="55"/>
      <c r="S58" s="70"/>
      <c r="T58" s="70"/>
      <c r="U58" s="70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8" t="s">
        <v>36</v>
      </c>
      <c r="B59" s="218">
        <v>13.3</v>
      </c>
      <c r="C59" s="218">
        <v>24.2</v>
      </c>
      <c r="D59" s="218">
        <v>43.5</v>
      </c>
      <c r="E59" s="218">
        <v>40.5</v>
      </c>
      <c r="F59" s="218"/>
      <c r="G59" s="218"/>
      <c r="H59" s="97">
        <f t="shared" si="28"/>
        <v>121.5</v>
      </c>
      <c r="I59" s="71"/>
      <c r="J59" s="2"/>
      <c r="K59" s="55"/>
      <c r="L59" s="55"/>
      <c r="M59" s="55"/>
      <c r="N59" s="69"/>
      <c r="O59" s="69"/>
      <c r="P59" s="69"/>
      <c r="Q59" s="55"/>
      <c r="R59" s="55"/>
      <c r="S59" s="70"/>
      <c r="T59" s="70"/>
      <c r="U59" s="70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7" t="s">
        <v>37</v>
      </c>
      <c r="B60" s="218">
        <v>15.3</v>
      </c>
      <c r="C60" s="218">
        <v>27.4</v>
      </c>
      <c r="D60" s="218">
        <v>49.2</v>
      </c>
      <c r="E60" s="218">
        <v>45.3</v>
      </c>
      <c r="F60" s="218"/>
      <c r="G60" s="218"/>
      <c r="H60" s="97">
        <f t="shared" si="28"/>
        <v>137.19999999999999</v>
      </c>
      <c r="I60" s="71"/>
      <c r="J60" s="2"/>
      <c r="K60" s="55"/>
      <c r="L60" s="55"/>
      <c r="M60" s="55"/>
      <c r="N60" s="69"/>
      <c r="O60" s="69"/>
      <c r="P60" s="69"/>
      <c r="Q60" s="55"/>
      <c r="R60" s="55"/>
      <c r="S60" s="70"/>
      <c r="T60" s="70"/>
      <c r="U60" s="70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7" t="s">
        <v>38</v>
      </c>
      <c r="B61" s="218">
        <v>15.2</v>
      </c>
      <c r="C61" s="218">
        <v>27.4</v>
      </c>
      <c r="D61" s="218">
        <v>49.2</v>
      </c>
      <c r="E61" s="218">
        <v>45.3</v>
      </c>
      <c r="F61" s="218"/>
      <c r="G61" s="218"/>
      <c r="H61" s="97">
        <f t="shared" si="28"/>
        <v>137.1</v>
      </c>
      <c r="I61" s="71"/>
      <c r="J61" s="2"/>
      <c r="K61" s="55"/>
      <c r="L61" s="55"/>
      <c r="M61" s="55"/>
      <c r="N61" s="69"/>
      <c r="O61" s="69"/>
      <c r="P61" s="69"/>
      <c r="Q61" s="55"/>
      <c r="R61" s="55"/>
      <c r="S61" s="70"/>
      <c r="T61" s="70"/>
      <c r="U61" s="70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8" t="s">
        <v>33</v>
      </c>
      <c r="B62" s="218">
        <v>15.2</v>
      </c>
      <c r="C62" s="218">
        <v>27.4</v>
      </c>
      <c r="D62" s="218">
        <v>49.2</v>
      </c>
      <c r="E62" s="218">
        <v>45.3</v>
      </c>
      <c r="F62" s="218"/>
      <c r="G62" s="218"/>
      <c r="H62" s="97">
        <f t="shared" si="28"/>
        <v>137.1</v>
      </c>
      <c r="I62" s="71"/>
      <c r="J62" s="2"/>
      <c r="K62" s="55"/>
      <c r="L62" s="55"/>
      <c r="M62" s="55"/>
      <c r="N62" s="69"/>
      <c r="O62" s="69"/>
      <c r="P62" s="69"/>
      <c r="Q62" s="55"/>
      <c r="R62" s="55"/>
      <c r="S62" s="70"/>
      <c r="T62" s="70"/>
      <c r="U62" s="70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7" t="s">
        <v>46</v>
      </c>
      <c r="B63" s="218">
        <v>15.2</v>
      </c>
      <c r="C63" s="218">
        <v>27.4</v>
      </c>
      <c r="D63" s="218">
        <v>49.2</v>
      </c>
      <c r="E63" s="218">
        <v>45.3</v>
      </c>
      <c r="F63" s="218"/>
      <c r="G63" s="218"/>
      <c r="H63" s="97">
        <f t="shared" si="28"/>
        <v>137.1</v>
      </c>
      <c r="I63" s="71"/>
      <c r="J63" s="2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3"/>
      <c r="W63" s="3"/>
      <c r="Z63" s="2"/>
      <c r="AA63" s="2"/>
      <c r="AB63" s="2"/>
      <c r="AC63" s="2"/>
    </row>
    <row r="64" spans="1:31" ht="33.75" customHeight="1" x14ac:dyDescent="0.25">
      <c r="A64" s="87" t="s">
        <v>34</v>
      </c>
      <c r="B64" s="218">
        <v>15.2</v>
      </c>
      <c r="C64" s="218">
        <v>27.4</v>
      </c>
      <c r="D64" s="218">
        <v>49.2</v>
      </c>
      <c r="E64" s="218">
        <v>45.3</v>
      </c>
      <c r="F64" s="218"/>
      <c r="G64" s="218"/>
      <c r="H64" s="97">
        <f t="shared" si="28"/>
        <v>137.1</v>
      </c>
      <c r="I64" s="71"/>
      <c r="J64" s="2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3"/>
      <c r="W64" s="3"/>
      <c r="Z64" s="2"/>
      <c r="AA64" s="2"/>
      <c r="AB64" s="2"/>
      <c r="AC64" s="2"/>
    </row>
    <row r="65" spans="1:29" ht="33.75" customHeight="1" x14ac:dyDescent="0.25">
      <c r="A65" s="113" t="s">
        <v>10</v>
      </c>
      <c r="B65" s="77">
        <f>SUM(B58:B64)</f>
        <v>102.70000000000002</v>
      </c>
      <c r="C65" s="28">
        <f>SUM(C58:C64)</f>
        <v>185.4</v>
      </c>
      <c r="D65" s="28">
        <f>SUM(D58:D64)</f>
        <v>332.99999999999994</v>
      </c>
      <c r="E65" s="28">
        <f>SUM(E58:E64)</f>
        <v>307.5</v>
      </c>
      <c r="F65" s="28">
        <f t="shared" ref="F65:G65" si="29">SUM(F58:F64)</f>
        <v>0</v>
      </c>
      <c r="G65" s="28">
        <f t="shared" si="29"/>
        <v>0</v>
      </c>
      <c r="H65" s="97">
        <f t="shared" si="28"/>
        <v>928.59999999999991</v>
      </c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9" t="s">
        <v>12</v>
      </c>
      <c r="B66" s="78">
        <v>101</v>
      </c>
      <c r="C66" s="31">
        <v>100</v>
      </c>
      <c r="D66" s="31">
        <v>99.5</v>
      </c>
      <c r="E66" s="31">
        <v>99</v>
      </c>
      <c r="F66" s="31"/>
      <c r="G66" s="31"/>
      <c r="H66" s="98">
        <f>+((H65/H67)/7)*1000</f>
        <v>99.517736577001386</v>
      </c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0" t="s">
        <v>13</v>
      </c>
      <c r="B67" s="102">
        <v>146</v>
      </c>
      <c r="C67" s="102">
        <v>265</v>
      </c>
      <c r="D67" s="102">
        <v>478</v>
      </c>
      <c r="E67" s="102">
        <v>444</v>
      </c>
      <c r="F67" s="102"/>
      <c r="G67" s="102"/>
      <c r="H67" s="106">
        <f>SUM(B67:G67)</f>
        <v>1333</v>
      </c>
      <c r="J67" s="72"/>
      <c r="N67" s="3"/>
      <c r="O67" s="3"/>
      <c r="P67" s="3"/>
      <c r="Q67" s="3"/>
      <c r="R67" s="3"/>
    </row>
    <row r="68" spans="1:29" ht="33.75" customHeight="1" x14ac:dyDescent="0.25">
      <c r="A68" s="91" t="s">
        <v>14</v>
      </c>
      <c r="B68" s="80">
        <f t="shared" ref="B68:G68" si="30">((B67*B66)*7/1000-B59-B58)/5</f>
        <v>15.324400000000001</v>
      </c>
      <c r="C68" s="80">
        <f t="shared" si="30"/>
        <v>27.420000000000005</v>
      </c>
      <c r="D68" s="80">
        <f t="shared" si="30"/>
        <v>49.185400000000001</v>
      </c>
      <c r="E68" s="80">
        <f t="shared" si="30"/>
        <v>45.3384</v>
      </c>
      <c r="F68" s="80">
        <f t="shared" si="30"/>
        <v>0</v>
      </c>
      <c r="G68" s="80">
        <f t="shared" si="30"/>
        <v>0</v>
      </c>
      <c r="H68" s="110">
        <f>((H65*1000)/H67)/7</f>
        <v>99.517736577001386</v>
      </c>
      <c r="N68" s="3"/>
      <c r="O68" s="3"/>
      <c r="P68" s="3"/>
      <c r="Q68" s="3"/>
      <c r="R68" s="3"/>
    </row>
    <row r="69" spans="1:29" ht="33.75" customHeight="1" x14ac:dyDescent="0.25">
      <c r="A69" s="92" t="s">
        <v>15</v>
      </c>
      <c r="B69" s="81">
        <f t="shared" ref="B69:G69" si="31">((B67*B66)*7)/1000</f>
        <v>103.22199999999999</v>
      </c>
      <c r="C69" s="43">
        <f t="shared" si="31"/>
        <v>185.5</v>
      </c>
      <c r="D69" s="43">
        <f t="shared" si="31"/>
        <v>332.92700000000002</v>
      </c>
      <c r="E69" s="43">
        <f t="shared" si="31"/>
        <v>307.69200000000001</v>
      </c>
      <c r="F69" s="43">
        <f t="shared" si="31"/>
        <v>0</v>
      </c>
      <c r="G69" s="43">
        <f t="shared" si="31"/>
        <v>0</v>
      </c>
      <c r="H69" s="83"/>
      <c r="I69" s="51"/>
      <c r="R69" s="3"/>
    </row>
    <row r="70" spans="1:29" ht="33.75" customHeight="1" thickBot="1" x14ac:dyDescent="0.3">
      <c r="A70" s="93" t="s">
        <v>16</v>
      </c>
      <c r="B70" s="82">
        <f t="shared" ref="B70:G70" si="32">+(B65/B67)/7*1000</f>
        <v>100.48923679060665</v>
      </c>
      <c r="C70" s="48">
        <f t="shared" si="32"/>
        <v>99.946091644204856</v>
      </c>
      <c r="D70" s="48">
        <f t="shared" si="32"/>
        <v>99.521817095038841</v>
      </c>
      <c r="E70" s="48">
        <f t="shared" si="32"/>
        <v>98.938223938223928</v>
      </c>
      <c r="F70" s="48" t="e">
        <f t="shared" si="32"/>
        <v>#DIV/0!</v>
      </c>
      <c r="G70" s="48" t="e">
        <f t="shared" si="32"/>
        <v>#DIV/0!</v>
      </c>
      <c r="H70" s="111"/>
      <c r="R70" s="3"/>
    </row>
    <row r="71" spans="1:29" ht="33.75" customHeight="1" x14ac:dyDescent="0.25"/>
    <row r="72" spans="1:29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29" ht="33.75" customHeight="1" x14ac:dyDescent="0.25"/>
    <row r="74" spans="1:29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29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29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29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29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29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H15"/>
    <mergeCell ref="B36:J36"/>
    <mergeCell ref="N36:S36"/>
    <mergeCell ref="J54:K54"/>
    <mergeCell ref="B55:H55"/>
    <mergeCell ref="I15:M15"/>
    <mergeCell ref="N15:V15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5" zoomScale="30" zoomScaleNormal="30" workbookViewId="0">
      <selection activeCell="B58" sqref="B58:E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35.42578125" style="19" bestFit="1" customWidth="1"/>
    <col min="9" max="9" width="28.28515625" style="19" bestFit="1" customWidth="1"/>
    <col min="10" max="12" width="33.42578125" style="19" bestFit="1" customWidth="1"/>
    <col min="13" max="13" width="33.42578125" style="19" customWidth="1"/>
    <col min="14" max="14" width="21.28515625" style="19" customWidth="1"/>
    <col min="15" max="15" width="21.28515625" style="19" bestFit="1" customWidth="1"/>
    <col min="16" max="16" width="22.57031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236"/>
      <c r="E3" s="236"/>
      <c r="F3" s="236"/>
      <c r="G3" s="236"/>
      <c r="H3" s="236"/>
      <c r="I3" s="236"/>
      <c r="J3" s="236"/>
      <c r="K3" s="236"/>
      <c r="L3" s="236"/>
      <c r="M3" s="236"/>
      <c r="N3" s="236"/>
      <c r="O3" s="236"/>
      <c r="P3" s="236"/>
      <c r="Q3" s="236"/>
      <c r="R3" s="236"/>
      <c r="S3" s="236"/>
      <c r="T3" s="236"/>
      <c r="U3" s="236"/>
      <c r="V3" s="236"/>
      <c r="W3" s="236"/>
      <c r="X3" s="236"/>
      <c r="Y3" s="2"/>
      <c r="Z3" s="2"/>
      <c r="AA3" s="2"/>
      <c r="AB3" s="2"/>
      <c r="AC3" s="2"/>
      <c r="AD3" s="23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6" t="s">
        <v>1</v>
      </c>
      <c r="B9" s="236"/>
      <c r="C9" s="236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6"/>
      <c r="B10" s="236"/>
      <c r="C10" s="23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6" t="s">
        <v>4</v>
      </c>
      <c r="B11" s="236"/>
      <c r="C11" s="236"/>
      <c r="D11" s="1"/>
      <c r="E11" s="234">
        <v>2</v>
      </c>
      <c r="F11" s="1"/>
      <c r="G11" s="1"/>
      <c r="H11" s="1"/>
      <c r="I11" s="1"/>
      <c r="J11" s="1"/>
      <c r="K11" s="628" t="s">
        <v>75</v>
      </c>
      <c r="L11" s="628"/>
      <c r="M11" s="235"/>
      <c r="N11" s="23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6"/>
      <c r="B12" s="236"/>
      <c r="C12" s="236"/>
      <c r="D12" s="1"/>
      <c r="E12" s="5"/>
      <c r="F12" s="1"/>
      <c r="G12" s="1"/>
      <c r="H12" s="1"/>
      <c r="I12" s="1"/>
      <c r="J12" s="1"/>
      <c r="K12" s="235"/>
      <c r="L12" s="235"/>
      <c r="M12" s="235"/>
      <c r="N12" s="235"/>
      <c r="O12" s="1"/>
      <c r="P12" s="1"/>
      <c r="Q12" s="1"/>
      <c r="R12" s="1"/>
      <c r="S12" s="8"/>
      <c r="T12" s="8"/>
      <c r="U12" s="8"/>
      <c r="V12" s="8">
        <v>15</v>
      </c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6"/>
      <c r="B13" s="236"/>
      <c r="C13" s="236"/>
      <c r="D13" s="236"/>
      <c r="E13" s="236"/>
      <c r="F13" s="236"/>
      <c r="G13" s="236"/>
      <c r="H13" s="236"/>
      <c r="I13" s="236"/>
      <c r="J13" s="236"/>
      <c r="K13" s="236"/>
      <c r="L13" s="235"/>
      <c r="M13" s="235"/>
      <c r="N13" s="235"/>
      <c r="O13" s="235"/>
      <c r="P13" s="235"/>
      <c r="Q13" s="235"/>
      <c r="R13" s="235"/>
      <c r="S13" s="235"/>
      <c r="T13" s="235"/>
      <c r="U13" s="235"/>
      <c r="V13" s="235"/>
      <c r="W13" s="1"/>
      <c r="X13" s="1"/>
      <c r="Y13" s="1"/>
    </row>
    <row r="14" spans="1:30" s="3" customFormat="1" ht="27" thickBot="1" x14ac:dyDescent="0.3">
      <c r="A14" s="23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38" t="s">
        <v>53</v>
      </c>
      <c r="C15" s="639"/>
      <c r="D15" s="639"/>
      <c r="E15" s="639"/>
      <c r="F15" s="639"/>
      <c r="G15" s="639"/>
      <c r="H15" s="640"/>
      <c r="I15" s="650" t="s">
        <v>54</v>
      </c>
      <c r="J15" s="651"/>
      <c r="K15" s="651"/>
      <c r="L15" s="652"/>
      <c r="M15" s="644" t="s">
        <v>8</v>
      </c>
      <c r="N15" s="645"/>
      <c r="O15" s="645"/>
      <c r="P15" s="645"/>
      <c r="Q15" s="645"/>
      <c r="R15" s="645"/>
      <c r="S15" s="645"/>
      <c r="T15" s="645"/>
      <c r="U15" s="646"/>
      <c r="V15" s="237"/>
    </row>
    <row r="16" spans="1:30" ht="39.950000000000003" customHeight="1" x14ac:dyDescent="0.25">
      <c r="A16" s="120" t="s">
        <v>9</v>
      </c>
      <c r="B16" s="194"/>
      <c r="C16" s="192"/>
      <c r="D16" s="193"/>
      <c r="E16" s="193"/>
      <c r="F16" s="193"/>
      <c r="G16" s="193"/>
      <c r="H16" s="197"/>
      <c r="I16" s="194"/>
      <c r="J16" s="193"/>
      <c r="K16" s="192"/>
      <c r="L16" s="230"/>
      <c r="M16" s="231"/>
      <c r="N16" s="232"/>
      <c r="O16" s="232"/>
      <c r="P16" s="232"/>
      <c r="Q16" s="232"/>
      <c r="R16" s="232"/>
      <c r="S16" s="232"/>
      <c r="T16" s="232"/>
      <c r="U16" s="233"/>
      <c r="V16" s="18" t="s">
        <v>10</v>
      </c>
      <c r="X16" s="20"/>
      <c r="Y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2">
        <v>7</v>
      </c>
      <c r="I17" s="14">
        <v>1</v>
      </c>
      <c r="J17" s="21">
        <v>2</v>
      </c>
      <c r="K17" s="21">
        <v>3</v>
      </c>
      <c r="L17" s="149" t="s">
        <v>66</v>
      </c>
      <c r="M17" s="14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21">
        <v>7</v>
      </c>
      <c r="T17" s="21">
        <v>8</v>
      </c>
      <c r="U17" s="22" t="s">
        <v>66</v>
      </c>
      <c r="V17" s="18"/>
      <c r="X17" s="2"/>
      <c r="Y17" s="20"/>
    </row>
    <row r="18" spans="1:30" ht="39.950000000000003" customHeight="1" x14ac:dyDescent="0.25">
      <c r="A18" s="122" t="s">
        <v>35</v>
      </c>
      <c r="B18" s="23">
        <v>48.9191</v>
      </c>
      <c r="C18" s="24">
        <v>55.443500000000007</v>
      </c>
      <c r="D18" s="24">
        <v>79.632800000000003</v>
      </c>
      <c r="E18" s="24">
        <v>58.373200000000011</v>
      </c>
      <c r="F18" s="24">
        <v>67.03400000000002</v>
      </c>
      <c r="G18" s="24">
        <v>58.405599999999993</v>
      </c>
      <c r="H18" s="25">
        <v>52.123199999999983</v>
      </c>
      <c r="I18" s="23">
        <v>39.5</v>
      </c>
      <c r="J18" s="24">
        <v>52.8</v>
      </c>
      <c r="K18" s="24">
        <v>77.599999999999994</v>
      </c>
      <c r="L18" s="24">
        <v>25</v>
      </c>
      <c r="M18" s="23">
        <v>41.658299999999997</v>
      </c>
      <c r="N18" s="24">
        <v>64.900000000000006</v>
      </c>
      <c r="O18" s="24">
        <v>72.2</v>
      </c>
      <c r="P18" s="24">
        <v>75.28540000000001</v>
      </c>
      <c r="Q18" s="24">
        <v>59.390599999999992</v>
      </c>
      <c r="R18" s="24">
        <v>53.435799999999993</v>
      </c>
      <c r="S18" s="24">
        <v>48.28</v>
      </c>
      <c r="T18" s="24">
        <v>45.864600000000003</v>
      </c>
      <c r="U18" s="25">
        <v>15</v>
      </c>
      <c r="V18" s="26">
        <f t="shared" ref="V18:V25" si="0">SUM(B18:U18)</f>
        <v>1090.8461000000002</v>
      </c>
      <c r="X18" s="2"/>
      <c r="Y18" s="20"/>
    </row>
    <row r="19" spans="1:30" ht="39.950000000000003" customHeight="1" x14ac:dyDescent="0.25">
      <c r="A19" s="123" t="s">
        <v>36</v>
      </c>
      <c r="B19" s="23">
        <v>48.9191</v>
      </c>
      <c r="C19" s="24">
        <v>55.443500000000007</v>
      </c>
      <c r="D19" s="24">
        <v>79.632800000000003</v>
      </c>
      <c r="E19" s="24">
        <v>58.373200000000011</v>
      </c>
      <c r="F19" s="24">
        <v>67.03400000000002</v>
      </c>
      <c r="G19" s="24">
        <v>58.405599999999993</v>
      </c>
      <c r="H19" s="25">
        <v>52.123199999999983</v>
      </c>
      <c r="I19" s="23">
        <v>39.5</v>
      </c>
      <c r="J19" s="24">
        <v>52.8</v>
      </c>
      <c r="K19" s="24">
        <v>77.599999999999994</v>
      </c>
      <c r="L19" s="24">
        <v>25</v>
      </c>
      <c r="M19" s="23">
        <v>41.658299999999997</v>
      </c>
      <c r="N19" s="24">
        <v>64.900000000000006</v>
      </c>
      <c r="O19" s="24">
        <v>72.2</v>
      </c>
      <c r="P19" s="24">
        <v>75.28540000000001</v>
      </c>
      <c r="Q19" s="24">
        <v>59.390599999999992</v>
      </c>
      <c r="R19" s="24">
        <v>53.435799999999993</v>
      </c>
      <c r="S19" s="24">
        <v>48.28</v>
      </c>
      <c r="T19" s="24">
        <v>45.864600000000003</v>
      </c>
      <c r="U19" s="25">
        <v>15</v>
      </c>
      <c r="V19" s="26">
        <f t="shared" si="0"/>
        <v>1090.8461000000002</v>
      </c>
      <c r="X19" s="2"/>
      <c r="Y19" s="20"/>
    </row>
    <row r="20" spans="1:30" ht="39.75" customHeight="1" x14ac:dyDescent="0.25">
      <c r="A20" s="122" t="s">
        <v>37</v>
      </c>
      <c r="B20" s="23">
        <v>49.593759999999996</v>
      </c>
      <c r="C20" s="24">
        <v>56.438199999999981</v>
      </c>
      <c r="D20" s="24">
        <v>81.57838000000001</v>
      </c>
      <c r="E20" s="24">
        <v>60.575120000000005</v>
      </c>
      <c r="F20" s="24">
        <v>69.820000000000007</v>
      </c>
      <c r="G20" s="24">
        <v>61.225760000000001</v>
      </c>
      <c r="H20" s="25">
        <v>54.95232</v>
      </c>
      <c r="I20" s="23">
        <v>40.045299999999997</v>
      </c>
      <c r="J20" s="24">
        <v>54.61999999999999</v>
      </c>
      <c r="K20" s="24">
        <v>80.753499999999988</v>
      </c>
      <c r="L20" s="24">
        <v>25</v>
      </c>
      <c r="M20" s="23">
        <v>42.571379999999998</v>
      </c>
      <c r="N20" s="24">
        <v>65.516000000000005</v>
      </c>
      <c r="O20" s="24">
        <v>73.166000000000011</v>
      </c>
      <c r="P20" s="24">
        <v>77.034140000000008</v>
      </c>
      <c r="Q20" s="24">
        <v>61.69276</v>
      </c>
      <c r="R20" s="24">
        <v>55.624280000000013</v>
      </c>
      <c r="S20" s="24">
        <v>50.575999999999993</v>
      </c>
      <c r="T20" s="24">
        <v>48.287160000000007</v>
      </c>
      <c r="U20" s="25">
        <v>15</v>
      </c>
      <c r="V20" s="26">
        <f t="shared" si="0"/>
        <v>1124.07006</v>
      </c>
      <c r="X20" s="2"/>
      <c r="Y20" s="20"/>
    </row>
    <row r="21" spans="1:30" ht="39.950000000000003" customHeight="1" x14ac:dyDescent="0.25">
      <c r="A21" s="122" t="s">
        <v>38</v>
      </c>
      <c r="B21" s="23">
        <v>49.593759999999996</v>
      </c>
      <c r="C21" s="24">
        <v>56.438199999999981</v>
      </c>
      <c r="D21" s="24">
        <v>81.57838000000001</v>
      </c>
      <c r="E21" s="24">
        <v>60.575120000000005</v>
      </c>
      <c r="F21" s="24">
        <v>69.820000000000007</v>
      </c>
      <c r="G21" s="24">
        <v>61.225760000000001</v>
      </c>
      <c r="H21" s="25">
        <v>54.95232</v>
      </c>
      <c r="I21" s="23">
        <v>40.045299999999997</v>
      </c>
      <c r="J21" s="24">
        <v>54.61999999999999</v>
      </c>
      <c r="K21" s="24">
        <v>80.753499999999988</v>
      </c>
      <c r="L21" s="24">
        <v>25</v>
      </c>
      <c r="M21" s="23">
        <v>42.571379999999998</v>
      </c>
      <c r="N21" s="24">
        <v>65.516000000000005</v>
      </c>
      <c r="O21" s="24">
        <v>73.166000000000011</v>
      </c>
      <c r="P21" s="24">
        <v>77.034140000000008</v>
      </c>
      <c r="Q21" s="24">
        <v>61.69276</v>
      </c>
      <c r="R21" s="24">
        <v>55.624280000000013</v>
      </c>
      <c r="S21" s="24">
        <v>50.575999999999993</v>
      </c>
      <c r="T21" s="24">
        <v>48.287160000000007</v>
      </c>
      <c r="U21" s="25">
        <v>15</v>
      </c>
      <c r="V21" s="26">
        <f t="shared" si="0"/>
        <v>1124.07006</v>
      </c>
      <c r="X21" s="2"/>
      <c r="Y21" s="20"/>
    </row>
    <row r="22" spans="1:30" ht="39.950000000000003" customHeight="1" x14ac:dyDescent="0.25">
      <c r="A22" s="123" t="s">
        <v>33</v>
      </c>
      <c r="B22" s="23">
        <v>49.593759999999996</v>
      </c>
      <c r="C22" s="24">
        <v>56.438199999999981</v>
      </c>
      <c r="D22" s="24">
        <v>81.57838000000001</v>
      </c>
      <c r="E22" s="24">
        <v>60.575120000000005</v>
      </c>
      <c r="F22" s="24">
        <v>69.820000000000007</v>
      </c>
      <c r="G22" s="24">
        <v>61.225760000000001</v>
      </c>
      <c r="H22" s="25">
        <v>54.95232</v>
      </c>
      <c r="I22" s="23">
        <v>40.045299999999997</v>
      </c>
      <c r="J22" s="24">
        <v>54.61999999999999</v>
      </c>
      <c r="K22" s="24">
        <v>80.753499999999988</v>
      </c>
      <c r="L22" s="24"/>
      <c r="M22" s="23">
        <v>42.571379999999998</v>
      </c>
      <c r="N22" s="24">
        <v>65.516000000000005</v>
      </c>
      <c r="O22" s="24">
        <v>73.166000000000011</v>
      </c>
      <c r="P22" s="24">
        <v>77.034140000000008</v>
      </c>
      <c r="Q22" s="24">
        <v>61.69276</v>
      </c>
      <c r="R22" s="24">
        <v>55.624280000000013</v>
      </c>
      <c r="S22" s="24">
        <v>50.575999999999993</v>
      </c>
      <c r="T22" s="24">
        <v>48.287160000000007</v>
      </c>
      <c r="U22" s="25"/>
      <c r="V22" s="26">
        <f t="shared" si="0"/>
        <v>1084.07006</v>
      </c>
      <c r="X22" s="2"/>
      <c r="Y22" s="20"/>
    </row>
    <row r="23" spans="1:30" ht="39.950000000000003" customHeight="1" x14ac:dyDescent="0.25">
      <c r="A23" s="122" t="s">
        <v>46</v>
      </c>
      <c r="B23" s="23">
        <v>49.593759999999996</v>
      </c>
      <c r="C23" s="24">
        <v>56.438199999999981</v>
      </c>
      <c r="D23" s="24">
        <v>81.57838000000001</v>
      </c>
      <c r="E23" s="24">
        <v>60.575120000000005</v>
      </c>
      <c r="F23" s="24">
        <v>69.820000000000007</v>
      </c>
      <c r="G23" s="24">
        <v>61.225760000000001</v>
      </c>
      <c r="H23" s="25">
        <v>54.95232</v>
      </c>
      <c r="I23" s="23">
        <v>40.045299999999997</v>
      </c>
      <c r="J23" s="24">
        <v>54.61999999999999</v>
      </c>
      <c r="K23" s="24">
        <v>80.753499999999988</v>
      </c>
      <c r="L23" s="24"/>
      <c r="M23" s="23">
        <v>42.571379999999998</v>
      </c>
      <c r="N23" s="24">
        <v>65.516000000000005</v>
      </c>
      <c r="O23" s="24">
        <v>73.166000000000011</v>
      </c>
      <c r="P23" s="24">
        <v>77.034140000000008</v>
      </c>
      <c r="Q23" s="24">
        <v>61.69276</v>
      </c>
      <c r="R23" s="24">
        <v>55.624280000000013</v>
      </c>
      <c r="S23" s="24">
        <v>50.575999999999993</v>
      </c>
      <c r="T23" s="24">
        <v>48.287160000000007</v>
      </c>
      <c r="U23" s="25"/>
      <c r="V23" s="26">
        <f t="shared" si="0"/>
        <v>1084.07006</v>
      </c>
      <c r="X23" s="2"/>
      <c r="Y23" s="20"/>
    </row>
    <row r="24" spans="1:30" ht="39.950000000000003" customHeight="1" x14ac:dyDescent="0.25">
      <c r="A24" s="122" t="s">
        <v>34</v>
      </c>
      <c r="B24" s="23">
        <v>49.593759999999996</v>
      </c>
      <c r="C24" s="24">
        <v>56.438199999999981</v>
      </c>
      <c r="D24" s="24">
        <v>81.57838000000001</v>
      </c>
      <c r="E24" s="24">
        <v>60.575120000000005</v>
      </c>
      <c r="F24" s="24">
        <v>69.820000000000007</v>
      </c>
      <c r="G24" s="24">
        <v>61.225760000000001</v>
      </c>
      <c r="H24" s="25">
        <v>54.95232</v>
      </c>
      <c r="I24" s="23">
        <v>40.045299999999997</v>
      </c>
      <c r="J24" s="24">
        <v>54.61999999999999</v>
      </c>
      <c r="K24" s="24">
        <v>80.753499999999988</v>
      </c>
      <c r="L24" s="24"/>
      <c r="M24" s="23">
        <v>42.571379999999998</v>
      </c>
      <c r="N24" s="24">
        <v>65.516000000000005</v>
      </c>
      <c r="O24" s="24">
        <v>73.166000000000011</v>
      </c>
      <c r="P24" s="24">
        <v>77.034140000000008</v>
      </c>
      <c r="Q24" s="24">
        <v>61.69276</v>
      </c>
      <c r="R24" s="24">
        <v>55.624280000000013</v>
      </c>
      <c r="S24" s="24">
        <v>50.575999999999993</v>
      </c>
      <c r="T24" s="24">
        <v>48.287160000000007</v>
      </c>
      <c r="U24" s="25"/>
      <c r="V24" s="26">
        <f t="shared" si="0"/>
        <v>1084.07006</v>
      </c>
      <c r="X24" s="2"/>
    </row>
    <row r="25" spans="1:30" ht="41.45" customHeight="1" x14ac:dyDescent="0.25">
      <c r="A25" s="123" t="s">
        <v>10</v>
      </c>
      <c r="B25" s="27">
        <f t="shared" ref="B25:U25" si="1">SUM(B18:B24)</f>
        <v>345.80699999999996</v>
      </c>
      <c r="C25" s="28">
        <f t="shared" si="1"/>
        <v>393.07799999999997</v>
      </c>
      <c r="D25" s="28">
        <f t="shared" si="1"/>
        <v>567.15750000000014</v>
      </c>
      <c r="E25" s="28">
        <f t="shared" si="1"/>
        <v>419.62200000000007</v>
      </c>
      <c r="F25" s="28">
        <f t="shared" si="1"/>
        <v>483.16800000000001</v>
      </c>
      <c r="G25" s="28">
        <f t="shared" si="1"/>
        <v>422.93999999999994</v>
      </c>
      <c r="H25" s="29">
        <f t="shared" si="1"/>
        <v>379.00799999999992</v>
      </c>
      <c r="I25" s="27">
        <f t="shared" si="1"/>
        <v>279.22649999999999</v>
      </c>
      <c r="J25" s="28">
        <f t="shared" si="1"/>
        <v>378.7</v>
      </c>
      <c r="K25" s="28">
        <f t="shared" si="1"/>
        <v>558.96749999999986</v>
      </c>
      <c r="L25" s="28">
        <f t="shared" si="1"/>
        <v>100</v>
      </c>
      <c r="M25" s="27">
        <f t="shared" si="1"/>
        <v>296.17349999999999</v>
      </c>
      <c r="N25" s="28">
        <f t="shared" si="1"/>
        <v>457.38000000000011</v>
      </c>
      <c r="O25" s="28">
        <f t="shared" si="1"/>
        <v>510.23</v>
      </c>
      <c r="P25" s="28">
        <f t="shared" si="1"/>
        <v>535.74149999999997</v>
      </c>
      <c r="Q25" s="28">
        <f t="shared" si="1"/>
        <v>427.245</v>
      </c>
      <c r="R25" s="28">
        <f t="shared" si="1"/>
        <v>384.99299999999999</v>
      </c>
      <c r="S25" s="28">
        <f t="shared" si="1"/>
        <v>349.43999999999994</v>
      </c>
      <c r="T25" s="28">
        <f t="shared" si="1"/>
        <v>333.16500000000008</v>
      </c>
      <c r="U25" s="29">
        <f t="shared" si="1"/>
        <v>60</v>
      </c>
      <c r="V25" s="26">
        <f t="shared" si="0"/>
        <v>7682.0424999999987</v>
      </c>
    </row>
    <row r="26" spans="1:30" s="2" customFormat="1" ht="36.75" customHeight="1" x14ac:dyDescent="0.25">
      <c r="A26" s="124" t="s">
        <v>12</v>
      </c>
      <c r="B26" s="30">
        <v>99</v>
      </c>
      <c r="C26" s="31">
        <v>98</v>
      </c>
      <c r="D26" s="31">
        <v>97.5</v>
      </c>
      <c r="E26" s="31">
        <v>97</v>
      </c>
      <c r="F26" s="31">
        <v>96</v>
      </c>
      <c r="G26" s="31">
        <v>95</v>
      </c>
      <c r="H26" s="32">
        <v>94</v>
      </c>
      <c r="I26" s="30">
        <v>101.5</v>
      </c>
      <c r="J26" s="31">
        <v>100</v>
      </c>
      <c r="K26" s="31">
        <v>97.5</v>
      </c>
      <c r="L26" s="31"/>
      <c r="M26" s="30">
        <v>100.5</v>
      </c>
      <c r="N26" s="31">
        <v>99</v>
      </c>
      <c r="O26" s="31">
        <v>98.5</v>
      </c>
      <c r="P26" s="31">
        <v>98.5</v>
      </c>
      <c r="Q26" s="31">
        <v>97.5</v>
      </c>
      <c r="R26" s="31">
        <v>97</v>
      </c>
      <c r="S26" s="31">
        <v>96</v>
      </c>
      <c r="T26" s="31">
        <v>95</v>
      </c>
      <c r="U26" s="32"/>
      <c r="V26" s="33">
        <f>+((V25/V27)/7)*1000</f>
        <v>99.612838600085553</v>
      </c>
    </row>
    <row r="27" spans="1:30" s="2" customFormat="1" ht="33" customHeight="1" x14ac:dyDescent="0.25">
      <c r="A27" s="125" t="s">
        <v>13</v>
      </c>
      <c r="B27" s="34">
        <v>499</v>
      </c>
      <c r="C27" s="35">
        <v>573</v>
      </c>
      <c r="D27" s="35">
        <v>831</v>
      </c>
      <c r="E27" s="35">
        <v>618</v>
      </c>
      <c r="F27" s="35">
        <v>719</v>
      </c>
      <c r="G27" s="35">
        <v>636</v>
      </c>
      <c r="H27" s="36">
        <v>576</v>
      </c>
      <c r="I27" s="34">
        <v>393</v>
      </c>
      <c r="J27" s="35">
        <v>541</v>
      </c>
      <c r="K27" s="35">
        <v>819</v>
      </c>
      <c r="L27" s="35"/>
      <c r="M27" s="34">
        <v>421</v>
      </c>
      <c r="N27" s="35">
        <v>660</v>
      </c>
      <c r="O27" s="35">
        <v>740</v>
      </c>
      <c r="P27" s="35">
        <v>777</v>
      </c>
      <c r="Q27" s="35">
        <v>626</v>
      </c>
      <c r="R27" s="35">
        <v>567</v>
      </c>
      <c r="S27" s="35">
        <v>520</v>
      </c>
      <c r="T27" s="35">
        <v>501</v>
      </c>
      <c r="U27" s="36"/>
      <c r="V27" s="37">
        <f>SUM(B27:U27)</f>
        <v>11017</v>
      </c>
      <c r="W27" s="2">
        <f>((V25*1000)/V27)/7</f>
        <v>99.612838600085567</v>
      </c>
    </row>
    <row r="28" spans="1:30" s="2" customFormat="1" ht="33" customHeight="1" x14ac:dyDescent="0.25">
      <c r="A28" s="126" t="s">
        <v>14</v>
      </c>
      <c r="B28" s="38">
        <f>((B27*B26)*7/1000-B19-B18)/5</f>
        <v>49.593759999999996</v>
      </c>
      <c r="C28" s="39">
        <f t="shared" ref="C28:U28" si="2">((C27*C26)*7/1000-C19-C18)/5</f>
        <v>56.438199999999981</v>
      </c>
      <c r="D28" s="39">
        <f t="shared" si="2"/>
        <v>81.57838000000001</v>
      </c>
      <c r="E28" s="39">
        <f t="shared" si="2"/>
        <v>60.575120000000005</v>
      </c>
      <c r="F28" s="39">
        <f t="shared" si="2"/>
        <v>69.820000000000007</v>
      </c>
      <c r="G28" s="39">
        <f t="shared" si="2"/>
        <v>61.225760000000001</v>
      </c>
      <c r="H28" s="40">
        <f t="shared" si="2"/>
        <v>54.95232</v>
      </c>
      <c r="I28" s="38">
        <f t="shared" si="2"/>
        <v>40.045299999999997</v>
      </c>
      <c r="J28" s="39">
        <f t="shared" si="2"/>
        <v>54.61999999999999</v>
      </c>
      <c r="K28" s="39">
        <f t="shared" si="2"/>
        <v>80.753499999999988</v>
      </c>
      <c r="L28" s="39">
        <f t="shared" si="2"/>
        <v>-10</v>
      </c>
      <c r="M28" s="38">
        <f t="shared" si="2"/>
        <v>42.571379999999998</v>
      </c>
      <c r="N28" s="39">
        <f t="shared" si="2"/>
        <v>65.516000000000005</v>
      </c>
      <c r="O28" s="39">
        <f t="shared" si="2"/>
        <v>73.166000000000011</v>
      </c>
      <c r="P28" s="39">
        <f t="shared" si="2"/>
        <v>77.034140000000008</v>
      </c>
      <c r="Q28" s="39">
        <f t="shared" si="2"/>
        <v>61.69276</v>
      </c>
      <c r="R28" s="39">
        <f t="shared" si="2"/>
        <v>55.624280000000013</v>
      </c>
      <c r="S28" s="39">
        <f t="shared" si="2"/>
        <v>50.575999999999993</v>
      </c>
      <c r="T28" s="39">
        <f t="shared" si="2"/>
        <v>48.287160000000007</v>
      </c>
      <c r="U28" s="40">
        <f t="shared" si="2"/>
        <v>-6</v>
      </c>
      <c r="V28" s="41"/>
    </row>
    <row r="29" spans="1:30" ht="33.75" customHeight="1" x14ac:dyDescent="0.25">
      <c r="A29" s="127" t="s">
        <v>15</v>
      </c>
      <c r="B29" s="42">
        <f t="shared" ref="B29" si="3">((B27*B26)*7)/1000</f>
        <v>345.80700000000002</v>
      </c>
      <c r="C29" s="43">
        <f>((C27*C26)*7)/1000</f>
        <v>393.07799999999997</v>
      </c>
      <c r="D29" s="43">
        <f>((D27*D26)*7)/1000</f>
        <v>567.15750000000003</v>
      </c>
      <c r="E29" s="43">
        <f t="shared" ref="E29:U29" si="4">((E27*E26)*7)/1000</f>
        <v>419.62200000000001</v>
      </c>
      <c r="F29" s="43">
        <f t="shared" si="4"/>
        <v>483.16800000000001</v>
      </c>
      <c r="G29" s="43">
        <f t="shared" si="4"/>
        <v>422.94</v>
      </c>
      <c r="H29" s="83">
        <f t="shared" si="4"/>
        <v>379.00799999999998</v>
      </c>
      <c r="I29" s="42">
        <f t="shared" si="4"/>
        <v>279.22649999999999</v>
      </c>
      <c r="J29" s="43">
        <f t="shared" si="4"/>
        <v>378.7</v>
      </c>
      <c r="K29" s="43">
        <f t="shared" si="4"/>
        <v>558.96749999999997</v>
      </c>
      <c r="L29" s="43">
        <f t="shared" si="4"/>
        <v>0</v>
      </c>
      <c r="M29" s="42">
        <f t="shared" si="4"/>
        <v>296.17349999999999</v>
      </c>
      <c r="N29" s="43">
        <f t="shared" si="4"/>
        <v>457.38</v>
      </c>
      <c r="O29" s="43">
        <f t="shared" si="4"/>
        <v>510.23</v>
      </c>
      <c r="P29" s="44">
        <f t="shared" si="4"/>
        <v>535.74149999999997</v>
      </c>
      <c r="Q29" s="44">
        <f t="shared" si="4"/>
        <v>427.245</v>
      </c>
      <c r="R29" s="44">
        <f t="shared" si="4"/>
        <v>384.99299999999999</v>
      </c>
      <c r="S29" s="44">
        <f t="shared" si="4"/>
        <v>349.44</v>
      </c>
      <c r="T29" s="44">
        <f t="shared" si="4"/>
        <v>333.16500000000002</v>
      </c>
      <c r="U29" s="45">
        <f t="shared" si="4"/>
        <v>0</v>
      </c>
      <c r="V29" s="46"/>
    </row>
    <row r="30" spans="1:30" ht="33.75" customHeight="1" thickBot="1" x14ac:dyDescent="0.3">
      <c r="A30" s="128" t="s">
        <v>16</v>
      </c>
      <c r="B30" s="47">
        <f t="shared" ref="B30" si="5">+(B25/B27)/7*1000</f>
        <v>98.999999999999986</v>
      </c>
      <c r="C30" s="48">
        <f>+(C25/C27)/7*1000</f>
        <v>97.999999999999986</v>
      </c>
      <c r="D30" s="48">
        <f t="shared" ref="D30:F30" si="6">+(D25/D27)/7*1000</f>
        <v>97.500000000000028</v>
      </c>
      <c r="E30" s="48">
        <f t="shared" si="6"/>
        <v>97.000000000000014</v>
      </c>
      <c r="F30" s="48">
        <f t="shared" si="6"/>
        <v>96</v>
      </c>
      <c r="G30" s="48">
        <f>+(G25/G27)/7*1000</f>
        <v>94.999999999999986</v>
      </c>
      <c r="H30" s="49">
        <f t="shared" ref="H30" si="7">+(H25/H27)/7*1000</f>
        <v>93.999999999999986</v>
      </c>
      <c r="I30" s="47">
        <f>+(I25/I27)/7*1000</f>
        <v>101.5</v>
      </c>
      <c r="J30" s="48">
        <f t="shared" ref="J30" si="8">+(J25/J27)/7*1000</f>
        <v>99.999999999999986</v>
      </c>
      <c r="K30" s="48">
        <f>+(K25/K27)/7*1000</f>
        <v>97.499999999999957</v>
      </c>
      <c r="L30" s="48" t="e">
        <f t="shared" ref="L30:U30" si="9">+(L25/L27)/7*1000</f>
        <v>#DIV/0!</v>
      </c>
      <c r="M30" s="47">
        <f t="shared" si="9"/>
        <v>100.5</v>
      </c>
      <c r="N30" s="48">
        <f t="shared" si="9"/>
        <v>99.000000000000014</v>
      </c>
      <c r="O30" s="48">
        <f t="shared" si="9"/>
        <v>98.5</v>
      </c>
      <c r="P30" s="48">
        <f t="shared" si="9"/>
        <v>98.5</v>
      </c>
      <c r="Q30" s="48">
        <f t="shared" si="9"/>
        <v>97.5</v>
      </c>
      <c r="R30" s="48">
        <f t="shared" si="9"/>
        <v>96.999999999999986</v>
      </c>
      <c r="S30" s="48">
        <f t="shared" si="9"/>
        <v>95.999999999999986</v>
      </c>
      <c r="T30" s="48">
        <f t="shared" si="9"/>
        <v>95.000000000000014</v>
      </c>
      <c r="U30" s="49" t="e">
        <f t="shared" si="9"/>
        <v>#DIV/0!</v>
      </c>
      <c r="V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3"/>
      <c r="T36" s="55"/>
      <c r="U36" s="55"/>
      <c r="V36" s="56"/>
      <c r="W36" s="3"/>
      <c r="X36" s="55"/>
      <c r="Y36" s="55"/>
      <c r="Z36" s="55"/>
      <c r="AA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9" t="s">
        <v>10</v>
      </c>
      <c r="T37" s="58"/>
      <c r="U37" s="58"/>
      <c r="V37" s="3"/>
      <c r="W37" s="56"/>
      <c r="X37" s="3"/>
      <c r="Y37" s="55"/>
      <c r="Z37" s="55"/>
      <c r="AA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96"/>
      <c r="T38" s="58"/>
      <c r="U38" s="58"/>
      <c r="V38" s="59"/>
      <c r="W38" s="59"/>
      <c r="X38" s="2"/>
      <c r="Y38" s="2"/>
      <c r="Z38" s="2"/>
      <c r="AA38" s="2"/>
    </row>
    <row r="39" spans="1:30" ht="33.75" customHeight="1" x14ac:dyDescent="0.25">
      <c r="A39" s="87" t="s">
        <v>35</v>
      </c>
      <c r="B39" s="23">
        <v>24.209300000000002</v>
      </c>
      <c r="C39" s="218">
        <v>37.962399999999995</v>
      </c>
      <c r="D39" s="218">
        <v>57.16279999999999</v>
      </c>
      <c r="E39" s="218">
        <v>62.999299999999991</v>
      </c>
      <c r="F39" s="218">
        <v>65.165000000000006</v>
      </c>
      <c r="G39" s="218">
        <v>39.200000000000003</v>
      </c>
      <c r="H39" s="218">
        <v>38.4</v>
      </c>
      <c r="I39" s="218">
        <v>3</v>
      </c>
      <c r="J39" s="97">
        <f t="shared" ref="J39:J46" si="10">SUM(B39:I39)</f>
        <v>328.09879999999998</v>
      </c>
      <c r="K39" s="138"/>
      <c r="L39" s="137"/>
      <c r="M39" s="87" t="s">
        <v>35</v>
      </c>
      <c r="N39" s="218">
        <v>11.5</v>
      </c>
      <c r="O39" s="218">
        <v>18.3</v>
      </c>
      <c r="P39" s="218">
        <v>11.1</v>
      </c>
      <c r="Q39" s="218"/>
      <c r="R39" s="218"/>
      <c r="S39" s="97">
        <f t="shared" ref="S39:S46" si="11">SUM(N39:R39)</f>
        <v>40.9</v>
      </c>
      <c r="T39" s="2"/>
      <c r="U39" s="60"/>
      <c r="V39" s="59"/>
      <c r="W39" s="59"/>
      <c r="X39" s="2"/>
      <c r="Y39" s="2"/>
      <c r="Z39" s="2"/>
      <c r="AA39" s="2"/>
    </row>
    <row r="40" spans="1:30" ht="33.75" customHeight="1" x14ac:dyDescent="0.25">
      <c r="A40" s="88" t="s">
        <v>36</v>
      </c>
      <c r="B40" s="23">
        <v>24.209300000000002</v>
      </c>
      <c r="C40" s="218">
        <v>37.962399999999995</v>
      </c>
      <c r="D40" s="218">
        <v>57.16279999999999</v>
      </c>
      <c r="E40" s="218">
        <v>62.999299999999991</v>
      </c>
      <c r="F40" s="218">
        <v>65.165000000000006</v>
      </c>
      <c r="G40" s="218">
        <v>39.200000000000003</v>
      </c>
      <c r="H40" s="218">
        <v>38.4</v>
      </c>
      <c r="I40" s="218">
        <v>3</v>
      </c>
      <c r="J40" s="97">
        <f t="shared" si="10"/>
        <v>328.09879999999998</v>
      </c>
      <c r="K40" s="133"/>
      <c r="L40" s="137"/>
      <c r="M40" s="88" t="s">
        <v>36</v>
      </c>
      <c r="N40" s="218">
        <v>11.5</v>
      </c>
      <c r="O40" s="218">
        <v>18.3</v>
      </c>
      <c r="P40" s="218">
        <v>11.1</v>
      </c>
      <c r="Q40" s="218"/>
      <c r="R40" s="218"/>
      <c r="S40" s="97">
        <f t="shared" si="11"/>
        <v>40.9</v>
      </c>
      <c r="T40" s="2"/>
      <c r="U40" s="60"/>
      <c r="V40" s="59"/>
      <c r="W40" s="59"/>
      <c r="X40" s="2"/>
      <c r="Y40" s="2"/>
      <c r="Z40" s="2"/>
      <c r="AA40" s="2"/>
    </row>
    <row r="41" spans="1:30" ht="33.75" customHeight="1" x14ac:dyDescent="0.25">
      <c r="A41" s="87" t="s">
        <v>37</v>
      </c>
      <c r="B41" s="23">
        <v>24.537879999999998</v>
      </c>
      <c r="C41" s="218">
        <v>39.515840000000004</v>
      </c>
      <c r="D41" s="218">
        <v>59.761479999999992</v>
      </c>
      <c r="E41" s="218">
        <v>66.03828</v>
      </c>
      <c r="F41" s="218">
        <v>68.685999999999993</v>
      </c>
      <c r="G41" s="218">
        <v>41.477800000000002</v>
      </c>
      <c r="H41" s="218">
        <v>40.584000000000003</v>
      </c>
      <c r="I41" s="218">
        <v>3</v>
      </c>
      <c r="J41" s="97">
        <f t="shared" si="10"/>
        <v>343.60127999999997</v>
      </c>
      <c r="K41" s="133"/>
      <c r="L41" s="137"/>
      <c r="M41" s="87" t="s">
        <v>37</v>
      </c>
      <c r="N41" s="218">
        <v>11.9</v>
      </c>
      <c r="O41" s="218">
        <v>18.899999999999999</v>
      </c>
      <c r="P41" s="218">
        <v>11.4</v>
      </c>
      <c r="Q41" s="218"/>
      <c r="R41" s="218"/>
      <c r="S41" s="97">
        <f t="shared" si="11"/>
        <v>42.199999999999996</v>
      </c>
      <c r="T41" s="2"/>
      <c r="U41" s="60"/>
      <c r="V41" s="59"/>
      <c r="W41" s="59"/>
      <c r="X41" s="2"/>
      <c r="Y41" s="2"/>
      <c r="Z41" s="2"/>
      <c r="AA41" s="2"/>
    </row>
    <row r="42" spans="1:30" ht="33.75" customHeight="1" x14ac:dyDescent="0.25">
      <c r="A42" s="87" t="s">
        <v>38</v>
      </c>
      <c r="B42" s="23">
        <v>24.537879999999998</v>
      </c>
      <c r="C42" s="218">
        <v>39.515840000000004</v>
      </c>
      <c r="D42" s="218">
        <v>59.761479999999992</v>
      </c>
      <c r="E42" s="218">
        <v>66.03828</v>
      </c>
      <c r="F42" s="218">
        <v>68.685999999999993</v>
      </c>
      <c r="G42" s="218">
        <v>41.477800000000002</v>
      </c>
      <c r="H42" s="218">
        <v>40.584000000000003</v>
      </c>
      <c r="I42" s="218">
        <v>3</v>
      </c>
      <c r="J42" s="97">
        <f t="shared" si="10"/>
        <v>343.60127999999997</v>
      </c>
      <c r="K42" s="133"/>
      <c r="L42" s="137"/>
      <c r="M42" s="87" t="s">
        <v>38</v>
      </c>
      <c r="N42" s="218">
        <v>11.9</v>
      </c>
      <c r="O42" s="218">
        <v>18.899999999999999</v>
      </c>
      <c r="P42" s="218">
        <v>11.4</v>
      </c>
      <c r="Q42" s="218"/>
      <c r="R42" s="218"/>
      <c r="S42" s="97">
        <f t="shared" si="11"/>
        <v>42.199999999999996</v>
      </c>
      <c r="T42" s="2"/>
      <c r="U42" s="60"/>
      <c r="V42" s="59"/>
      <c r="W42" s="59"/>
      <c r="X42" s="2"/>
      <c r="Y42" s="2"/>
      <c r="Z42" s="2"/>
      <c r="AA42" s="2"/>
    </row>
    <row r="43" spans="1:30" ht="33.75" customHeight="1" x14ac:dyDescent="0.25">
      <c r="A43" s="88" t="s">
        <v>33</v>
      </c>
      <c r="B43" s="23">
        <v>24.537879999999998</v>
      </c>
      <c r="C43" s="218">
        <v>39.515840000000004</v>
      </c>
      <c r="D43" s="218">
        <v>59.761479999999992</v>
      </c>
      <c r="E43" s="218">
        <v>66.03828</v>
      </c>
      <c r="F43" s="218">
        <v>68.685999999999993</v>
      </c>
      <c r="G43" s="218">
        <v>41.477800000000002</v>
      </c>
      <c r="H43" s="218">
        <v>40.584000000000003</v>
      </c>
      <c r="I43" s="218"/>
      <c r="J43" s="97">
        <f t="shared" si="10"/>
        <v>340.60127999999997</v>
      </c>
      <c r="K43" s="133"/>
      <c r="L43" s="137"/>
      <c r="M43" s="88" t="s">
        <v>33</v>
      </c>
      <c r="N43" s="218">
        <v>11.9</v>
      </c>
      <c r="O43" s="218">
        <v>18.899999999999999</v>
      </c>
      <c r="P43" s="218">
        <v>11.4</v>
      </c>
      <c r="Q43" s="218"/>
      <c r="R43" s="218"/>
      <c r="S43" s="97">
        <f t="shared" si="11"/>
        <v>42.199999999999996</v>
      </c>
      <c r="T43" s="2"/>
      <c r="U43" s="60"/>
      <c r="V43" s="59"/>
      <c r="W43" s="59"/>
      <c r="X43" s="2"/>
      <c r="Y43" s="2"/>
      <c r="Z43" s="2"/>
      <c r="AA43" s="2"/>
    </row>
    <row r="44" spans="1:30" ht="33.75" customHeight="1" x14ac:dyDescent="0.25">
      <c r="A44" s="87" t="s">
        <v>46</v>
      </c>
      <c r="B44" s="23">
        <v>24.537879999999998</v>
      </c>
      <c r="C44" s="218">
        <v>39.515840000000004</v>
      </c>
      <c r="D44" s="218">
        <v>59.761479999999992</v>
      </c>
      <c r="E44" s="218">
        <v>66.03828</v>
      </c>
      <c r="F44" s="218">
        <v>68.685999999999993</v>
      </c>
      <c r="G44" s="218">
        <v>41.477800000000002</v>
      </c>
      <c r="H44" s="218">
        <v>40.584000000000003</v>
      </c>
      <c r="I44" s="218"/>
      <c r="J44" s="97">
        <f t="shared" si="10"/>
        <v>340.60127999999997</v>
      </c>
      <c r="K44" s="133"/>
      <c r="L44" s="137"/>
      <c r="M44" s="87" t="s">
        <v>46</v>
      </c>
      <c r="N44" s="218">
        <v>11.9</v>
      </c>
      <c r="O44" s="218">
        <v>18.899999999999999</v>
      </c>
      <c r="P44" s="218">
        <v>11.4</v>
      </c>
      <c r="Q44" s="218"/>
      <c r="R44" s="218"/>
      <c r="S44" s="97">
        <f t="shared" si="11"/>
        <v>42.199999999999996</v>
      </c>
      <c r="T44" s="2"/>
      <c r="U44" s="60"/>
      <c r="V44" s="59"/>
      <c r="W44" s="59"/>
      <c r="X44" s="2"/>
      <c r="Y44" s="2"/>
      <c r="Z44" s="2"/>
      <c r="AA44" s="2"/>
    </row>
    <row r="45" spans="1:30" ht="33.75" customHeight="1" x14ac:dyDescent="0.25">
      <c r="A45" s="87" t="s">
        <v>34</v>
      </c>
      <c r="B45" s="23">
        <v>24.537879999999998</v>
      </c>
      <c r="C45" s="218">
        <v>39.515840000000004</v>
      </c>
      <c r="D45" s="218">
        <v>59.761479999999992</v>
      </c>
      <c r="E45" s="218">
        <v>66.03828</v>
      </c>
      <c r="F45" s="218">
        <v>68.685999999999993</v>
      </c>
      <c r="G45" s="218">
        <v>41.477800000000002</v>
      </c>
      <c r="H45" s="218">
        <v>40.584000000000003</v>
      </c>
      <c r="I45" s="218"/>
      <c r="J45" s="97">
        <f t="shared" si="10"/>
        <v>340.60127999999997</v>
      </c>
      <c r="K45" s="133"/>
      <c r="L45" s="137"/>
      <c r="M45" s="87" t="s">
        <v>34</v>
      </c>
      <c r="N45" s="218">
        <v>11.9</v>
      </c>
      <c r="O45" s="218">
        <v>18.899999999999999</v>
      </c>
      <c r="P45" s="218">
        <v>11.4</v>
      </c>
      <c r="Q45" s="218"/>
      <c r="R45" s="218"/>
      <c r="S45" s="97">
        <f t="shared" si="11"/>
        <v>42.199999999999996</v>
      </c>
      <c r="T45" s="2"/>
      <c r="U45" s="60"/>
      <c r="V45" s="59"/>
      <c r="W45" s="59"/>
      <c r="X45" s="59"/>
      <c r="Y45" s="59"/>
      <c r="Z45" s="2"/>
      <c r="AA45" s="2"/>
      <c r="AB45" s="2"/>
      <c r="AC45" s="2"/>
    </row>
    <row r="46" spans="1:30" ht="33.75" customHeight="1" x14ac:dyDescent="0.25">
      <c r="A46" s="88" t="s">
        <v>10</v>
      </c>
      <c r="B46" s="27">
        <f t="shared" ref="B46:I46" si="12">SUM(B39:B45)</f>
        <v>171.108</v>
      </c>
      <c r="C46" s="77">
        <f t="shared" si="12"/>
        <v>273.50400000000002</v>
      </c>
      <c r="D46" s="28">
        <f t="shared" si="12"/>
        <v>413.13299999999998</v>
      </c>
      <c r="E46" s="28">
        <f t="shared" si="12"/>
        <v>456.18999999999994</v>
      </c>
      <c r="F46" s="28">
        <f t="shared" si="12"/>
        <v>473.75999999999993</v>
      </c>
      <c r="G46" s="28">
        <f t="shared" si="12"/>
        <v>285.78899999999999</v>
      </c>
      <c r="H46" s="28">
        <f t="shared" si="12"/>
        <v>279.72000000000003</v>
      </c>
      <c r="I46" s="28">
        <f t="shared" si="12"/>
        <v>12</v>
      </c>
      <c r="J46" s="97">
        <f t="shared" si="10"/>
        <v>2365.2039999999997</v>
      </c>
      <c r="K46" s="60"/>
      <c r="M46" s="73" t="s">
        <v>10</v>
      </c>
      <c r="N46" s="77">
        <f>SUM(N39:N45)</f>
        <v>82.5</v>
      </c>
      <c r="O46" s="28">
        <f>SUM(O39:O45)</f>
        <v>131.10000000000002</v>
      </c>
      <c r="P46" s="28">
        <f>SUM(P39:P45)</f>
        <v>79.2</v>
      </c>
      <c r="Q46" s="28">
        <f>SUM(Q39:Q45)</f>
        <v>0</v>
      </c>
      <c r="R46" s="28">
        <f>SUM(R39:R45)</f>
        <v>0</v>
      </c>
      <c r="S46" s="97">
        <f t="shared" si="11"/>
        <v>292.8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89" t="s">
        <v>12</v>
      </c>
      <c r="B47" s="30">
        <v>97</v>
      </c>
      <c r="C47" s="78">
        <v>96</v>
      </c>
      <c r="D47" s="31">
        <v>95.5</v>
      </c>
      <c r="E47" s="31">
        <v>95</v>
      </c>
      <c r="F47" s="31">
        <v>94</v>
      </c>
      <c r="G47" s="31">
        <v>93</v>
      </c>
      <c r="H47" s="31">
        <v>92.5</v>
      </c>
      <c r="I47" s="31"/>
      <c r="J47" s="98">
        <f>+((J46/J48)/7)*1000</f>
        <v>95.072111906101767</v>
      </c>
      <c r="K47" s="60"/>
      <c r="M47" s="129" t="s">
        <v>12</v>
      </c>
      <c r="N47" s="78">
        <v>104</v>
      </c>
      <c r="O47" s="31">
        <v>103</v>
      </c>
      <c r="P47" s="31">
        <v>103</v>
      </c>
      <c r="Q47" s="31"/>
      <c r="R47" s="31"/>
      <c r="S47" s="98">
        <f>+((S46/S48)/7)*1000</f>
        <v>103.28042328042329</v>
      </c>
      <c r="T47" s="61"/>
      <c r="U47" s="61"/>
    </row>
    <row r="48" spans="1:30" ht="33.75" customHeight="1" x14ac:dyDescent="0.25">
      <c r="A48" s="90" t="s">
        <v>13</v>
      </c>
      <c r="B48" s="34">
        <v>252</v>
      </c>
      <c r="C48" s="79">
        <v>407</v>
      </c>
      <c r="D48" s="35">
        <v>618</v>
      </c>
      <c r="E48" s="35">
        <v>686</v>
      </c>
      <c r="F48" s="35">
        <v>720</v>
      </c>
      <c r="G48" s="35">
        <v>439</v>
      </c>
      <c r="H48" s="35">
        <v>432</v>
      </c>
      <c r="I48" s="35"/>
      <c r="J48" s="99">
        <f>SUM(B48:I48)</f>
        <v>3554</v>
      </c>
      <c r="K48" s="60"/>
      <c r="L48" s="62"/>
      <c r="M48" s="90" t="s">
        <v>13</v>
      </c>
      <c r="N48" s="102">
        <v>113</v>
      </c>
      <c r="O48" s="102">
        <v>182</v>
      </c>
      <c r="P48" s="102">
        <v>110</v>
      </c>
      <c r="Q48" s="102"/>
      <c r="R48" s="102"/>
      <c r="S48" s="106">
        <f>SUM(N48:R48)</f>
        <v>405</v>
      </c>
      <c r="T48" s="63"/>
      <c r="U48" s="63"/>
    </row>
    <row r="49" spans="1:31" ht="33.75" customHeight="1" x14ac:dyDescent="0.25">
      <c r="A49" s="91" t="s">
        <v>14</v>
      </c>
      <c r="B49" s="38">
        <f t="shared" ref="B49:I49" si="13">((B48*B47)*7/1000-B40-B39)/5</f>
        <v>24.537879999999998</v>
      </c>
      <c r="C49" s="80">
        <f t="shared" si="13"/>
        <v>39.515840000000004</v>
      </c>
      <c r="D49" s="80">
        <f t="shared" si="13"/>
        <v>59.761479999999992</v>
      </c>
      <c r="E49" s="80">
        <f t="shared" si="13"/>
        <v>66.03828</v>
      </c>
      <c r="F49" s="80">
        <f t="shared" si="13"/>
        <v>68.685999999999993</v>
      </c>
      <c r="G49" s="80">
        <f t="shared" si="13"/>
        <v>41.477800000000002</v>
      </c>
      <c r="H49" s="80">
        <f t="shared" si="13"/>
        <v>40.584000000000003</v>
      </c>
      <c r="I49" s="80">
        <f t="shared" si="13"/>
        <v>-1.2</v>
      </c>
      <c r="J49" s="100">
        <f>((J46*1000)/J48)/7</f>
        <v>95.072111906101767</v>
      </c>
      <c r="K49" s="60"/>
      <c r="M49" s="91" t="s">
        <v>14</v>
      </c>
      <c r="N49" s="80">
        <f t="shared" ref="N49:R49" si="14">((N48*N47)*7/1000-N40-N39)/5</f>
        <v>11.852799999999998</v>
      </c>
      <c r="O49" s="39">
        <f t="shared" si="14"/>
        <v>18.924400000000002</v>
      </c>
      <c r="P49" s="39">
        <f t="shared" si="14"/>
        <v>11.422000000000001</v>
      </c>
      <c r="Q49" s="39">
        <f t="shared" si="14"/>
        <v>0</v>
      </c>
      <c r="R49" s="39">
        <f t="shared" si="14"/>
        <v>0</v>
      </c>
      <c r="S49" s="107">
        <f>((S46*1000)/S48)/7</f>
        <v>103.28042328042328</v>
      </c>
      <c r="T49" s="63"/>
      <c r="U49" s="63"/>
    </row>
    <row r="50" spans="1:31" ht="33.75" customHeight="1" x14ac:dyDescent="0.25">
      <c r="A50" s="92" t="s">
        <v>15</v>
      </c>
      <c r="B50" s="42">
        <f t="shared" ref="B50:I50" si="15">((B48*B47)*7)/1000</f>
        <v>171.108</v>
      </c>
      <c r="C50" s="81">
        <f t="shared" si="15"/>
        <v>273.50400000000002</v>
      </c>
      <c r="D50" s="43">
        <f t="shared" si="15"/>
        <v>413.13299999999998</v>
      </c>
      <c r="E50" s="43">
        <f t="shared" si="15"/>
        <v>456.19</v>
      </c>
      <c r="F50" s="43">
        <f t="shared" si="15"/>
        <v>473.76</v>
      </c>
      <c r="G50" s="43">
        <f t="shared" si="15"/>
        <v>285.78899999999999</v>
      </c>
      <c r="H50" s="43">
        <f t="shared" si="15"/>
        <v>279.72000000000003</v>
      </c>
      <c r="I50" s="43">
        <f t="shared" si="15"/>
        <v>0</v>
      </c>
      <c r="J50" s="83"/>
      <c r="K50" s="60"/>
      <c r="M50" s="92" t="s">
        <v>15</v>
      </c>
      <c r="N50" s="81">
        <f>((N48*N47)*7)/1000</f>
        <v>82.263999999999996</v>
      </c>
      <c r="O50" s="43">
        <f>((O48*O47)*7)/1000</f>
        <v>131.22200000000001</v>
      </c>
      <c r="P50" s="43">
        <f>((P48*P47)*7)/1000</f>
        <v>79.31</v>
      </c>
      <c r="Q50" s="43">
        <f>((Q48*Q47)*7)/1000</f>
        <v>0</v>
      </c>
      <c r="R50" s="43">
        <f>((R48*R47)*7)/1000</f>
        <v>0</v>
      </c>
      <c r="S50" s="108"/>
    </row>
    <row r="51" spans="1:31" ht="33.75" customHeight="1" thickBot="1" x14ac:dyDescent="0.3">
      <c r="A51" s="93" t="s">
        <v>16</v>
      </c>
      <c r="B51" s="47">
        <f t="shared" ref="B51:I51" si="16">+(B46/B48)/7*1000</f>
        <v>97</v>
      </c>
      <c r="C51" s="82">
        <f t="shared" si="16"/>
        <v>96</v>
      </c>
      <c r="D51" s="48">
        <f t="shared" si="16"/>
        <v>95.5</v>
      </c>
      <c r="E51" s="48">
        <f t="shared" si="16"/>
        <v>94.999999999999986</v>
      </c>
      <c r="F51" s="48">
        <f t="shared" si="16"/>
        <v>93.999999999999986</v>
      </c>
      <c r="G51" s="48">
        <f t="shared" si="16"/>
        <v>93</v>
      </c>
      <c r="H51" s="48">
        <f t="shared" si="16"/>
        <v>92.500000000000014</v>
      </c>
      <c r="I51" s="48" t="e">
        <f t="shared" si="16"/>
        <v>#DIV/0!</v>
      </c>
      <c r="J51" s="101"/>
      <c r="K51" s="60"/>
      <c r="L51" s="51"/>
      <c r="M51" s="93" t="s">
        <v>16</v>
      </c>
      <c r="N51" s="82">
        <f>+(N46/N48)/7*1000</f>
        <v>104.2983565107459</v>
      </c>
      <c r="O51" s="48">
        <f>+(O46/O48)/7*1000</f>
        <v>102.90423861852435</v>
      </c>
      <c r="P51" s="48">
        <f>+(P46/P48)/7*1000</f>
        <v>102.85714285714286</v>
      </c>
      <c r="Q51" s="48" t="e">
        <f>+(Q46/Q48)/7*1000</f>
        <v>#DIV/0!</v>
      </c>
      <c r="R51" s="48" t="e">
        <f>+(R46/R48)/7*1000</f>
        <v>#DIV/0!</v>
      </c>
      <c r="S51" s="49"/>
      <c r="T51" s="52"/>
      <c r="U51" s="52"/>
    </row>
    <row r="52" spans="1:31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31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31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31" ht="33.75" customHeight="1" thickBot="1" x14ac:dyDescent="0.3">
      <c r="A55" s="112" t="s">
        <v>21</v>
      </c>
      <c r="B55" s="641" t="s">
        <v>8</v>
      </c>
      <c r="C55" s="642"/>
      <c r="D55" s="642"/>
      <c r="E55" s="642"/>
      <c r="F55" s="642"/>
      <c r="G55" s="642"/>
      <c r="H55" s="643"/>
      <c r="I55" s="67"/>
      <c r="J55" s="67"/>
      <c r="K55" s="68"/>
      <c r="L55" s="68"/>
      <c r="U55" s="53"/>
      <c r="V55" s="53"/>
      <c r="W55" s="53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5" t="s">
        <v>20</v>
      </c>
      <c r="B56" s="200"/>
      <c r="C56" s="193"/>
      <c r="D56" s="193"/>
      <c r="E56" s="193"/>
      <c r="F56" s="193"/>
      <c r="G56" s="193"/>
      <c r="H56" s="199" t="s">
        <v>10</v>
      </c>
      <c r="J56" s="55"/>
      <c r="K56" s="55"/>
      <c r="L56" s="55"/>
      <c r="M56" s="55"/>
      <c r="N56" s="69"/>
      <c r="O56" s="69"/>
      <c r="P56" s="69"/>
      <c r="Q56" s="55"/>
      <c r="R56" s="55"/>
      <c r="S56" s="70"/>
      <c r="T56" s="70"/>
      <c r="U56" s="70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5" t="s">
        <v>11</v>
      </c>
      <c r="B57" s="94">
        <v>1</v>
      </c>
      <c r="C57" s="57">
        <v>2</v>
      </c>
      <c r="D57" s="57">
        <v>3</v>
      </c>
      <c r="E57" s="57">
        <v>4</v>
      </c>
      <c r="F57" s="57" t="s">
        <v>51</v>
      </c>
      <c r="G57" s="57"/>
      <c r="H57" s="96"/>
      <c r="I57" s="55"/>
      <c r="J57" s="55"/>
      <c r="K57" s="55"/>
      <c r="L57" s="55"/>
      <c r="M57" s="55"/>
      <c r="N57" s="69"/>
      <c r="O57" s="69"/>
      <c r="P57" s="69"/>
      <c r="Q57" s="55"/>
      <c r="R57" s="55"/>
      <c r="S57" s="70"/>
      <c r="T57" s="70"/>
      <c r="U57" s="70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7" t="s">
        <v>35</v>
      </c>
      <c r="B58" s="218">
        <v>15.2</v>
      </c>
      <c r="C58" s="218">
        <v>27.4</v>
      </c>
      <c r="D58" s="218">
        <v>49.2</v>
      </c>
      <c r="E58" s="218">
        <v>45.3</v>
      </c>
      <c r="F58" s="218"/>
      <c r="G58" s="218"/>
      <c r="H58" s="97">
        <f t="shared" ref="H58:H65" si="17">SUM(B58:G58)</f>
        <v>137.1</v>
      </c>
      <c r="I58" s="71"/>
      <c r="J58" s="2"/>
      <c r="K58" s="55"/>
      <c r="L58" s="55"/>
      <c r="M58" s="55"/>
      <c r="N58" s="69"/>
      <c r="O58" s="69"/>
      <c r="P58" s="69"/>
      <c r="Q58" s="55"/>
      <c r="R58" s="55"/>
      <c r="S58" s="70"/>
      <c r="T58" s="70"/>
      <c r="U58" s="70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8" t="s">
        <v>36</v>
      </c>
      <c r="B59" s="218">
        <v>15.2</v>
      </c>
      <c r="C59" s="218">
        <v>27.4</v>
      </c>
      <c r="D59" s="218">
        <v>49.2</v>
      </c>
      <c r="E59" s="218">
        <v>45.3</v>
      </c>
      <c r="F59" s="218"/>
      <c r="G59" s="218"/>
      <c r="H59" s="97">
        <f t="shared" si="17"/>
        <v>137.1</v>
      </c>
      <c r="I59" s="71"/>
      <c r="J59" s="2"/>
      <c r="K59" s="55"/>
      <c r="L59" s="55"/>
      <c r="M59" s="55"/>
      <c r="N59" s="69"/>
      <c r="O59" s="69"/>
      <c r="P59" s="69"/>
      <c r="Q59" s="55"/>
      <c r="R59" s="55"/>
      <c r="S59" s="70"/>
      <c r="T59" s="70"/>
      <c r="U59" s="70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7" t="s">
        <v>37</v>
      </c>
      <c r="B60" s="218">
        <v>15.6</v>
      </c>
      <c r="C60" s="218">
        <v>28.2</v>
      </c>
      <c r="D60" s="218">
        <v>50.6</v>
      </c>
      <c r="E60" s="218">
        <v>46.8</v>
      </c>
      <c r="F60" s="218"/>
      <c r="G60" s="218"/>
      <c r="H60" s="97">
        <f t="shared" si="17"/>
        <v>141.19999999999999</v>
      </c>
      <c r="I60" s="71"/>
      <c r="J60" s="2"/>
      <c r="K60" s="55"/>
      <c r="L60" s="55"/>
      <c r="M60" s="55"/>
      <c r="N60" s="69"/>
      <c r="O60" s="69"/>
      <c r="P60" s="69"/>
      <c r="Q60" s="55"/>
      <c r="R60" s="55"/>
      <c r="S60" s="70"/>
      <c r="T60" s="70"/>
      <c r="U60" s="70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7" t="s">
        <v>38</v>
      </c>
      <c r="B61" s="218">
        <v>15.6</v>
      </c>
      <c r="C61" s="218">
        <v>28.1</v>
      </c>
      <c r="D61" s="218">
        <v>50.6</v>
      </c>
      <c r="E61" s="218">
        <v>46.8</v>
      </c>
      <c r="F61" s="218"/>
      <c r="G61" s="218"/>
      <c r="H61" s="97">
        <f t="shared" si="17"/>
        <v>141.10000000000002</v>
      </c>
      <c r="I61" s="71"/>
      <c r="J61" s="2"/>
      <c r="K61" s="55"/>
      <c r="L61" s="55"/>
      <c r="M61" s="55"/>
      <c r="N61" s="69"/>
      <c r="O61" s="69"/>
      <c r="P61" s="69"/>
      <c r="Q61" s="55"/>
      <c r="R61" s="55"/>
      <c r="S61" s="70"/>
      <c r="T61" s="70"/>
      <c r="U61" s="70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8" t="s">
        <v>33</v>
      </c>
      <c r="B62" s="218">
        <v>15.6</v>
      </c>
      <c r="C62" s="218">
        <v>28.1</v>
      </c>
      <c r="D62" s="218">
        <v>50.6</v>
      </c>
      <c r="E62" s="218">
        <v>46.8</v>
      </c>
      <c r="F62" s="218"/>
      <c r="G62" s="218"/>
      <c r="H62" s="97">
        <f t="shared" si="17"/>
        <v>141.10000000000002</v>
      </c>
      <c r="I62" s="71"/>
      <c r="J62" s="2"/>
      <c r="K62" s="55"/>
      <c r="L62" s="55"/>
      <c r="M62" s="55"/>
      <c r="N62" s="69"/>
      <c r="O62" s="69"/>
      <c r="P62" s="69"/>
      <c r="Q62" s="55"/>
      <c r="R62" s="55"/>
      <c r="S62" s="70"/>
      <c r="T62" s="70"/>
      <c r="U62" s="70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7" t="s">
        <v>46</v>
      </c>
      <c r="B63" s="218">
        <v>15.6</v>
      </c>
      <c r="C63" s="218">
        <v>28.1</v>
      </c>
      <c r="D63" s="218">
        <v>50.6</v>
      </c>
      <c r="E63" s="218">
        <v>46.8</v>
      </c>
      <c r="F63" s="218"/>
      <c r="G63" s="218"/>
      <c r="H63" s="97">
        <f t="shared" si="17"/>
        <v>141.10000000000002</v>
      </c>
      <c r="I63" s="71"/>
      <c r="J63" s="2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3"/>
      <c r="W63" s="3"/>
      <c r="Z63" s="2"/>
      <c r="AA63" s="2"/>
      <c r="AB63" s="2"/>
      <c r="AC63" s="2"/>
    </row>
    <row r="64" spans="1:31" ht="33.75" customHeight="1" x14ac:dyDescent="0.25">
      <c r="A64" s="87" t="s">
        <v>34</v>
      </c>
      <c r="B64" s="218">
        <v>15.6</v>
      </c>
      <c r="C64" s="218">
        <v>28.1</v>
      </c>
      <c r="D64" s="218">
        <v>50.6</v>
      </c>
      <c r="E64" s="218">
        <v>46.8</v>
      </c>
      <c r="F64" s="218"/>
      <c r="G64" s="218"/>
      <c r="H64" s="97">
        <f t="shared" si="17"/>
        <v>141.10000000000002</v>
      </c>
      <c r="I64" s="71"/>
      <c r="J64" s="2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3"/>
      <c r="W64" s="3"/>
      <c r="Z64" s="2"/>
      <c r="AA64" s="2"/>
      <c r="AB64" s="2"/>
      <c r="AC64" s="2"/>
    </row>
    <row r="65" spans="1:29" ht="33.75" customHeight="1" x14ac:dyDescent="0.25">
      <c r="A65" s="113" t="s">
        <v>10</v>
      </c>
      <c r="B65" s="77">
        <f>SUM(B58:B64)</f>
        <v>108.39999999999999</v>
      </c>
      <c r="C65" s="28">
        <f>SUM(C58:C64)</f>
        <v>195.39999999999998</v>
      </c>
      <c r="D65" s="28">
        <f>SUM(D58:D64)</f>
        <v>351.40000000000003</v>
      </c>
      <c r="E65" s="28">
        <f>SUM(E58:E64)</f>
        <v>324.60000000000002</v>
      </c>
      <c r="F65" s="28">
        <f t="shared" ref="F65:G65" si="18">SUM(F58:F64)</f>
        <v>0</v>
      </c>
      <c r="G65" s="28">
        <f t="shared" si="18"/>
        <v>0</v>
      </c>
      <c r="H65" s="97">
        <f t="shared" si="17"/>
        <v>979.80000000000007</v>
      </c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9" t="s">
        <v>12</v>
      </c>
      <c r="B66" s="78">
        <v>107</v>
      </c>
      <c r="C66" s="31">
        <v>105.5</v>
      </c>
      <c r="D66" s="31">
        <v>105</v>
      </c>
      <c r="E66" s="31">
        <v>104.5</v>
      </c>
      <c r="F66" s="31"/>
      <c r="G66" s="31"/>
      <c r="H66" s="98">
        <f>+((H65/H67)/7)*1000</f>
        <v>105.08365508365509</v>
      </c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0" t="s">
        <v>13</v>
      </c>
      <c r="B67" s="102">
        <v>145</v>
      </c>
      <c r="C67" s="102">
        <v>265</v>
      </c>
      <c r="D67" s="102">
        <v>478</v>
      </c>
      <c r="E67" s="102">
        <v>444</v>
      </c>
      <c r="F67" s="102"/>
      <c r="G67" s="102"/>
      <c r="H67" s="106">
        <f>SUM(B67:G67)</f>
        <v>1332</v>
      </c>
      <c r="J67" s="72"/>
      <c r="N67" s="3"/>
      <c r="O67" s="3"/>
      <c r="P67" s="3"/>
      <c r="Q67" s="3"/>
      <c r="R67" s="3"/>
    </row>
    <row r="68" spans="1:29" ht="33.75" customHeight="1" x14ac:dyDescent="0.25">
      <c r="A68" s="91" t="s">
        <v>14</v>
      </c>
      <c r="B68" s="80">
        <f t="shared" ref="B68:G68" si="19">((B67*B66)*7/1000-B59-B58)/5</f>
        <v>15.641</v>
      </c>
      <c r="C68" s="80">
        <f t="shared" si="19"/>
        <v>28.180499999999995</v>
      </c>
      <c r="D68" s="80">
        <f t="shared" si="19"/>
        <v>50.585999999999999</v>
      </c>
      <c r="E68" s="80">
        <f t="shared" si="19"/>
        <v>46.837199999999996</v>
      </c>
      <c r="F68" s="80">
        <f t="shared" si="19"/>
        <v>0</v>
      </c>
      <c r="G68" s="80">
        <f t="shared" si="19"/>
        <v>0</v>
      </c>
      <c r="H68" s="110">
        <f>((H65*1000)/H67)/7</f>
        <v>105.0836550836551</v>
      </c>
      <c r="N68" s="3"/>
      <c r="O68" s="3"/>
      <c r="P68" s="3"/>
      <c r="Q68" s="3"/>
      <c r="R68" s="3"/>
    </row>
    <row r="69" spans="1:29" ht="33.75" customHeight="1" x14ac:dyDescent="0.25">
      <c r="A69" s="92" t="s">
        <v>15</v>
      </c>
      <c r="B69" s="81">
        <f t="shared" ref="B69:G69" si="20">((B67*B66)*7)/1000</f>
        <v>108.605</v>
      </c>
      <c r="C69" s="43">
        <f t="shared" si="20"/>
        <v>195.70249999999999</v>
      </c>
      <c r="D69" s="43">
        <f t="shared" si="20"/>
        <v>351.33</v>
      </c>
      <c r="E69" s="43">
        <f t="shared" si="20"/>
        <v>324.786</v>
      </c>
      <c r="F69" s="43">
        <f t="shared" si="20"/>
        <v>0</v>
      </c>
      <c r="G69" s="43">
        <f t="shared" si="20"/>
        <v>0</v>
      </c>
      <c r="H69" s="83"/>
      <c r="I69" s="51"/>
      <c r="R69" s="3"/>
    </row>
    <row r="70" spans="1:29" ht="33.75" customHeight="1" thickBot="1" x14ac:dyDescent="0.3">
      <c r="A70" s="93" t="s">
        <v>16</v>
      </c>
      <c r="B70" s="82">
        <f t="shared" ref="B70:G70" si="21">+(B65/B67)/7*1000</f>
        <v>106.79802955665023</v>
      </c>
      <c r="C70" s="48">
        <f t="shared" si="21"/>
        <v>105.33692722371967</v>
      </c>
      <c r="D70" s="48">
        <f t="shared" si="21"/>
        <v>105.02092050209207</v>
      </c>
      <c r="E70" s="48">
        <f t="shared" si="21"/>
        <v>104.44015444015444</v>
      </c>
      <c r="F70" s="48" t="e">
        <f t="shared" si="21"/>
        <v>#DIV/0!</v>
      </c>
      <c r="G70" s="48" t="e">
        <f t="shared" si="21"/>
        <v>#DIV/0!</v>
      </c>
      <c r="H70" s="111"/>
      <c r="R70" s="3"/>
    </row>
    <row r="71" spans="1:29" ht="33.75" customHeight="1" x14ac:dyDescent="0.25"/>
    <row r="72" spans="1:29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29" ht="33.75" customHeight="1" x14ac:dyDescent="0.25"/>
    <row r="74" spans="1:29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29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29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29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29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29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N36:S36"/>
    <mergeCell ref="J54:K54"/>
    <mergeCell ref="B55:H55"/>
    <mergeCell ref="A3:C3"/>
    <mergeCell ref="E9:G9"/>
    <mergeCell ref="R9:S9"/>
    <mergeCell ref="K11:L11"/>
    <mergeCell ref="B15:H15"/>
    <mergeCell ref="M15:U15"/>
    <mergeCell ref="I15:L15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6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35.42578125" style="19" bestFit="1" customWidth="1"/>
    <col min="9" max="9" width="28.28515625" style="19" bestFit="1" customWidth="1"/>
    <col min="10" max="12" width="33.42578125" style="19" bestFit="1" customWidth="1"/>
    <col min="13" max="13" width="33.42578125" style="19" customWidth="1"/>
    <col min="14" max="14" width="21.28515625" style="19" customWidth="1"/>
    <col min="15" max="15" width="21.28515625" style="19" bestFit="1" customWidth="1"/>
    <col min="16" max="16" width="22.57031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240"/>
      <c r="E3" s="240"/>
      <c r="F3" s="240"/>
      <c r="G3" s="240"/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40"/>
      <c r="T3" s="240"/>
      <c r="U3" s="240"/>
      <c r="V3" s="240"/>
      <c r="W3" s="240"/>
      <c r="X3" s="240"/>
      <c r="Y3" s="2"/>
      <c r="Z3" s="2"/>
      <c r="AA3" s="2"/>
      <c r="AB3" s="2"/>
      <c r="AC3" s="2"/>
      <c r="AD3" s="2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40" t="s">
        <v>1</v>
      </c>
      <c r="B9" s="240"/>
      <c r="C9" s="240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40"/>
      <c r="B10" s="240"/>
      <c r="C10" s="2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40" t="s">
        <v>4</v>
      </c>
      <c r="B11" s="240"/>
      <c r="C11" s="240"/>
      <c r="D11" s="1"/>
      <c r="E11" s="238">
        <v>2</v>
      </c>
      <c r="F11" s="1"/>
      <c r="G11" s="1"/>
      <c r="H11" s="1"/>
      <c r="I11" s="1"/>
      <c r="J11" s="1"/>
      <c r="K11" s="628" t="s">
        <v>76</v>
      </c>
      <c r="L11" s="628"/>
      <c r="M11" s="239"/>
      <c r="N11" s="2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40"/>
      <c r="B12" s="240"/>
      <c r="C12" s="240"/>
      <c r="D12" s="1"/>
      <c r="E12" s="5"/>
      <c r="F12" s="1"/>
      <c r="G12" s="1"/>
      <c r="H12" s="1"/>
      <c r="I12" s="1"/>
      <c r="J12" s="1"/>
      <c r="K12" s="239"/>
      <c r="L12" s="239"/>
      <c r="M12" s="239"/>
      <c r="N12" s="239"/>
      <c r="O12" s="1"/>
      <c r="P12" s="1"/>
      <c r="Q12" s="1"/>
      <c r="R12" s="1"/>
      <c r="S12" s="8"/>
      <c r="T12" s="8"/>
      <c r="U12" s="8"/>
      <c r="V12" s="8">
        <v>15</v>
      </c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40"/>
      <c r="B13" s="240"/>
      <c r="C13" s="240"/>
      <c r="D13" s="240"/>
      <c r="E13" s="240"/>
      <c r="F13" s="240"/>
      <c r="G13" s="240"/>
      <c r="H13" s="240"/>
      <c r="I13" s="240"/>
      <c r="J13" s="240"/>
      <c r="K13" s="240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1"/>
      <c r="X13" s="1"/>
      <c r="Y13" s="1"/>
    </row>
    <row r="14" spans="1:30" s="3" customFormat="1" ht="27" thickBot="1" x14ac:dyDescent="0.3">
      <c r="A14" s="2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38" t="s">
        <v>53</v>
      </c>
      <c r="C15" s="639"/>
      <c r="D15" s="639"/>
      <c r="E15" s="639"/>
      <c r="F15" s="639"/>
      <c r="G15" s="639"/>
      <c r="H15" s="640"/>
      <c r="I15" s="650" t="s">
        <v>54</v>
      </c>
      <c r="J15" s="651"/>
      <c r="K15" s="652"/>
      <c r="L15" s="644" t="s">
        <v>8</v>
      </c>
      <c r="M15" s="645"/>
      <c r="N15" s="645"/>
      <c r="O15" s="645"/>
      <c r="P15" s="645"/>
      <c r="Q15" s="645"/>
      <c r="R15" s="645"/>
      <c r="S15" s="645"/>
      <c r="T15" s="241"/>
    </row>
    <row r="16" spans="1:30" ht="39.950000000000003" customHeight="1" x14ac:dyDescent="0.25">
      <c r="A16" s="120" t="s">
        <v>9</v>
      </c>
      <c r="B16" s="194"/>
      <c r="C16" s="192"/>
      <c r="D16" s="193"/>
      <c r="E16" s="193"/>
      <c r="F16" s="193"/>
      <c r="G16" s="193"/>
      <c r="H16" s="197"/>
      <c r="I16" s="194"/>
      <c r="J16" s="193"/>
      <c r="K16" s="192"/>
      <c r="L16" s="231"/>
      <c r="M16" s="232"/>
      <c r="N16" s="232"/>
      <c r="O16" s="232"/>
      <c r="P16" s="232"/>
      <c r="Q16" s="232"/>
      <c r="R16" s="232"/>
      <c r="S16" s="232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2">
        <v>7</v>
      </c>
      <c r="I17" s="14">
        <v>1</v>
      </c>
      <c r="J17" s="21">
        <v>2</v>
      </c>
      <c r="K17" s="21">
        <v>3</v>
      </c>
      <c r="L17" s="14">
        <v>1</v>
      </c>
      <c r="M17" s="21">
        <v>2</v>
      </c>
      <c r="N17" s="21">
        <v>3</v>
      </c>
      <c r="O17" s="21">
        <v>4</v>
      </c>
      <c r="P17" s="21">
        <v>5</v>
      </c>
      <c r="Q17" s="21">
        <v>6</v>
      </c>
      <c r="R17" s="21">
        <v>7</v>
      </c>
      <c r="S17" s="21">
        <v>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23">
        <v>49.593759999999996</v>
      </c>
      <c r="C18" s="24">
        <v>56.438199999999981</v>
      </c>
      <c r="D18" s="24">
        <v>81.57838000000001</v>
      </c>
      <c r="E18" s="24">
        <v>60.575120000000005</v>
      </c>
      <c r="F18" s="24">
        <v>69.820000000000007</v>
      </c>
      <c r="G18" s="24">
        <v>61.225760000000001</v>
      </c>
      <c r="H18" s="25">
        <v>54.95232</v>
      </c>
      <c r="I18" s="23">
        <v>40.045299999999997</v>
      </c>
      <c r="J18" s="24">
        <v>54.61999999999999</v>
      </c>
      <c r="K18" s="24">
        <v>80.753499999999988</v>
      </c>
      <c r="L18" s="23">
        <v>42.571379999999998</v>
      </c>
      <c r="M18" s="24">
        <v>65.516000000000005</v>
      </c>
      <c r="N18" s="24">
        <v>73.166000000000011</v>
      </c>
      <c r="O18" s="24">
        <v>77.034140000000008</v>
      </c>
      <c r="P18" s="24">
        <v>61.69276</v>
      </c>
      <c r="Q18" s="24">
        <v>55.624280000000013</v>
      </c>
      <c r="R18" s="24">
        <v>50.575999999999993</v>
      </c>
      <c r="S18" s="24">
        <v>48.287160000000007</v>
      </c>
      <c r="T18" s="26">
        <f t="shared" ref="T18:T25" si="0">SUM(B18:S18)</f>
        <v>1084.07006</v>
      </c>
      <c r="V18" s="2"/>
      <c r="W18" s="20"/>
    </row>
    <row r="19" spans="1:30" ht="39.950000000000003" customHeight="1" x14ac:dyDescent="0.25">
      <c r="A19" s="123" t="s">
        <v>36</v>
      </c>
      <c r="B19" s="23">
        <v>49.593759999999996</v>
      </c>
      <c r="C19" s="24">
        <v>56.438199999999981</v>
      </c>
      <c r="D19" s="24">
        <v>81.57838000000001</v>
      </c>
      <c r="E19" s="24">
        <v>60.575120000000005</v>
      </c>
      <c r="F19" s="24">
        <v>69.820000000000007</v>
      </c>
      <c r="G19" s="24">
        <v>61.225760000000001</v>
      </c>
      <c r="H19" s="25">
        <v>54.95232</v>
      </c>
      <c r="I19" s="23">
        <v>40.045299999999997</v>
      </c>
      <c r="J19" s="24">
        <v>54.61999999999999</v>
      </c>
      <c r="K19" s="24">
        <v>80.753499999999988</v>
      </c>
      <c r="L19" s="23">
        <v>42.571379999999998</v>
      </c>
      <c r="M19" s="24">
        <v>65.516000000000005</v>
      </c>
      <c r="N19" s="24">
        <v>73.166000000000011</v>
      </c>
      <c r="O19" s="24">
        <v>77.034140000000008</v>
      </c>
      <c r="P19" s="24">
        <v>61.69276</v>
      </c>
      <c r="Q19" s="24">
        <v>55.624280000000013</v>
      </c>
      <c r="R19" s="24">
        <v>50.575999999999993</v>
      </c>
      <c r="S19" s="24">
        <v>48.287160000000007</v>
      </c>
      <c r="T19" s="26">
        <f t="shared" si="0"/>
        <v>1084.07006</v>
      </c>
      <c r="V19" s="2"/>
      <c r="W19" s="20"/>
    </row>
    <row r="20" spans="1:30" ht="39.75" customHeight="1" x14ac:dyDescent="0.25">
      <c r="A20" s="122" t="s">
        <v>37</v>
      </c>
      <c r="B20" s="23">
        <v>52.118296000000008</v>
      </c>
      <c r="C20" s="24">
        <v>59.650220000000004</v>
      </c>
      <c r="D20" s="24">
        <v>85.45374799999999</v>
      </c>
      <c r="E20" s="24">
        <v>63.155151999999987</v>
      </c>
      <c r="F20" s="24">
        <v>72.731999999999999</v>
      </c>
      <c r="G20" s="24">
        <v>63.659296000000005</v>
      </c>
      <c r="H20" s="25">
        <v>57.046272000000009</v>
      </c>
      <c r="I20" s="23">
        <v>42.027979999999999</v>
      </c>
      <c r="J20" s="24">
        <v>57.300299999999993</v>
      </c>
      <c r="K20" s="24">
        <v>83.936400000000006</v>
      </c>
      <c r="L20" s="23">
        <v>44.563748000000004</v>
      </c>
      <c r="M20" s="24">
        <v>70.205299999999994</v>
      </c>
      <c r="N20" s="24">
        <v>76.923600000000008</v>
      </c>
      <c r="O20" s="24">
        <v>80.685844000000003</v>
      </c>
      <c r="P20" s="24">
        <v>64.277495999999999</v>
      </c>
      <c r="Q20" s="24">
        <v>57.924088000000005</v>
      </c>
      <c r="R20" s="24">
        <v>52.933599999999998</v>
      </c>
      <c r="S20" s="24">
        <v>50.123735999999994</v>
      </c>
      <c r="T20" s="26">
        <f t="shared" si="0"/>
        <v>1134.7170760000001</v>
      </c>
      <c r="V20" s="2"/>
      <c r="W20" s="20"/>
    </row>
    <row r="21" spans="1:30" ht="39.950000000000003" customHeight="1" x14ac:dyDescent="0.25">
      <c r="A21" s="122" t="s">
        <v>38</v>
      </c>
      <c r="B21" s="23">
        <v>52.118296000000008</v>
      </c>
      <c r="C21" s="24">
        <v>59.650220000000004</v>
      </c>
      <c r="D21" s="24">
        <v>85.45374799999999</v>
      </c>
      <c r="E21" s="24">
        <v>63.155151999999987</v>
      </c>
      <c r="F21" s="24">
        <v>72.731999999999999</v>
      </c>
      <c r="G21" s="24">
        <v>63.659296000000005</v>
      </c>
      <c r="H21" s="25">
        <v>57.046272000000009</v>
      </c>
      <c r="I21" s="23">
        <v>42.027979999999999</v>
      </c>
      <c r="J21" s="24">
        <v>57.300299999999993</v>
      </c>
      <c r="K21" s="24">
        <v>83.936400000000006</v>
      </c>
      <c r="L21" s="23">
        <v>44.563748000000004</v>
      </c>
      <c r="M21" s="24">
        <v>70.205299999999994</v>
      </c>
      <c r="N21" s="24">
        <v>76.923600000000008</v>
      </c>
      <c r="O21" s="24">
        <v>80.685844000000003</v>
      </c>
      <c r="P21" s="24">
        <v>64.277495999999999</v>
      </c>
      <c r="Q21" s="24">
        <v>57.924088000000005</v>
      </c>
      <c r="R21" s="24">
        <v>52.933599999999998</v>
      </c>
      <c r="S21" s="24">
        <v>50.123735999999994</v>
      </c>
      <c r="T21" s="26">
        <f t="shared" si="0"/>
        <v>1134.7170760000001</v>
      </c>
      <c r="V21" s="2"/>
      <c r="W21" s="20"/>
    </row>
    <row r="22" spans="1:30" ht="39.950000000000003" customHeight="1" x14ac:dyDescent="0.25">
      <c r="A22" s="123" t="s">
        <v>33</v>
      </c>
      <c r="B22" s="23">
        <v>52.118296000000008</v>
      </c>
      <c r="C22" s="24">
        <v>59.650220000000004</v>
      </c>
      <c r="D22" s="24">
        <v>85.45374799999999</v>
      </c>
      <c r="E22" s="24">
        <v>63.155151999999987</v>
      </c>
      <c r="F22" s="24">
        <v>72.731999999999999</v>
      </c>
      <c r="G22" s="24">
        <v>63.659296000000005</v>
      </c>
      <c r="H22" s="25">
        <v>57.046272000000009</v>
      </c>
      <c r="I22" s="23">
        <v>42.027979999999999</v>
      </c>
      <c r="J22" s="24">
        <v>57.300299999999993</v>
      </c>
      <c r="K22" s="24">
        <v>83.936400000000006</v>
      </c>
      <c r="L22" s="23">
        <v>44.563748000000004</v>
      </c>
      <c r="M22" s="24">
        <v>70.205299999999994</v>
      </c>
      <c r="N22" s="24">
        <v>76.923600000000008</v>
      </c>
      <c r="O22" s="24">
        <v>80.685844000000003</v>
      </c>
      <c r="P22" s="24">
        <v>64.277495999999999</v>
      </c>
      <c r="Q22" s="24">
        <v>57.924088000000005</v>
      </c>
      <c r="R22" s="24">
        <v>52.933599999999998</v>
      </c>
      <c r="S22" s="24">
        <v>50.123735999999994</v>
      </c>
      <c r="T22" s="26">
        <f t="shared" si="0"/>
        <v>1134.7170760000001</v>
      </c>
      <c r="V22" s="2"/>
      <c r="W22" s="20"/>
    </row>
    <row r="23" spans="1:30" ht="39.950000000000003" customHeight="1" x14ac:dyDescent="0.25">
      <c r="A23" s="122" t="s">
        <v>46</v>
      </c>
      <c r="B23" s="23">
        <v>52.118296000000008</v>
      </c>
      <c r="C23" s="24">
        <v>59.650220000000004</v>
      </c>
      <c r="D23" s="24">
        <v>85.45374799999999</v>
      </c>
      <c r="E23" s="24">
        <v>63.155151999999987</v>
      </c>
      <c r="F23" s="24">
        <v>72.731999999999999</v>
      </c>
      <c r="G23" s="24">
        <v>63.659296000000005</v>
      </c>
      <c r="H23" s="25">
        <v>57.046272000000009</v>
      </c>
      <c r="I23" s="23">
        <v>42.027979999999999</v>
      </c>
      <c r="J23" s="24">
        <v>57.300299999999993</v>
      </c>
      <c r="K23" s="24">
        <v>83.936400000000006</v>
      </c>
      <c r="L23" s="23">
        <v>44.563748000000004</v>
      </c>
      <c r="M23" s="24">
        <v>70.205299999999994</v>
      </c>
      <c r="N23" s="24">
        <v>76.923600000000008</v>
      </c>
      <c r="O23" s="24">
        <v>80.685844000000003</v>
      </c>
      <c r="P23" s="24">
        <v>64.277495999999999</v>
      </c>
      <c r="Q23" s="24">
        <v>57.924088000000005</v>
      </c>
      <c r="R23" s="24">
        <v>52.933599999999998</v>
      </c>
      <c r="S23" s="24">
        <v>50.123735999999994</v>
      </c>
      <c r="T23" s="26">
        <f t="shared" si="0"/>
        <v>1134.7170760000001</v>
      </c>
      <c r="V23" s="2"/>
      <c r="W23" s="20"/>
    </row>
    <row r="24" spans="1:30" ht="39.950000000000003" customHeight="1" x14ac:dyDescent="0.25">
      <c r="A24" s="122" t="s">
        <v>34</v>
      </c>
      <c r="B24" s="23">
        <v>52.118296000000008</v>
      </c>
      <c r="C24" s="24">
        <v>59.650220000000004</v>
      </c>
      <c r="D24" s="24">
        <v>85.45374799999999</v>
      </c>
      <c r="E24" s="24">
        <v>63.155151999999987</v>
      </c>
      <c r="F24" s="24">
        <v>72.731999999999999</v>
      </c>
      <c r="G24" s="24">
        <v>63.659296000000005</v>
      </c>
      <c r="H24" s="25">
        <v>57.046272000000009</v>
      </c>
      <c r="I24" s="23">
        <v>42.027979999999999</v>
      </c>
      <c r="J24" s="24">
        <v>57.300299999999993</v>
      </c>
      <c r="K24" s="24">
        <v>83.936400000000006</v>
      </c>
      <c r="L24" s="23">
        <v>44.563748000000004</v>
      </c>
      <c r="M24" s="24">
        <v>70.205299999999994</v>
      </c>
      <c r="N24" s="24">
        <v>76.923600000000008</v>
      </c>
      <c r="O24" s="24">
        <v>80.685844000000003</v>
      </c>
      <c r="P24" s="24">
        <v>64.277495999999999</v>
      </c>
      <c r="Q24" s="24">
        <v>57.924088000000005</v>
      </c>
      <c r="R24" s="24">
        <v>52.933599999999998</v>
      </c>
      <c r="S24" s="24">
        <v>50.123735999999994</v>
      </c>
      <c r="T24" s="26">
        <f t="shared" si="0"/>
        <v>1134.7170760000001</v>
      </c>
      <c r="V24" s="2"/>
    </row>
    <row r="25" spans="1:30" ht="41.45" customHeight="1" x14ac:dyDescent="0.25">
      <c r="A25" s="123" t="s">
        <v>10</v>
      </c>
      <c r="B25" s="27">
        <f t="shared" ref="B25:S25" si="1">SUM(B18:B24)</f>
        <v>359.779</v>
      </c>
      <c r="C25" s="28">
        <f t="shared" si="1"/>
        <v>411.12749999999994</v>
      </c>
      <c r="D25" s="28">
        <f t="shared" si="1"/>
        <v>590.42550000000006</v>
      </c>
      <c r="E25" s="28">
        <f t="shared" si="1"/>
        <v>436.92599999999993</v>
      </c>
      <c r="F25" s="28">
        <f t="shared" si="1"/>
        <v>503.29999999999995</v>
      </c>
      <c r="G25" s="28">
        <f t="shared" si="1"/>
        <v>440.74799999999999</v>
      </c>
      <c r="H25" s="29">
        <f t="shared" si="1"/>
        <v>395.13600000000002</v>
      </c>
      <c r="I25" s="27">
        <f t="shared" si="1"/>
        <v>290.23050000000001</v>
      </c>
      <c r="J25" s="28">
        <f t="shared" si="1"/>
        <v>395.74149999999997</v>
      </c>
      <c r="K25" s="28">
        <f t="shared" si="1"/>
        <v>581.18899999999996</v>
      </c>
      <c r="L25" s="27">
        <f t="shared" si="1"/>
        <v>307.9615</v>
      </c>
      <c r="M25" s="28">
        <f t="shared" si="1"/>
        <v>482.05849999999987</v>
      </c>
      <c r="N25" s="28">
        <f t="shared" si="1"/>
        <v>530.95000000000005</v>
      </c>
      <c r="O25" s="28">
        <f t="shared" si="1"/>
        <v>557.49749999999995</v>
      </c>
      <c r="P25" s="28">
        <f t="shared" si="1"/>
        <v>444.77299999999997</v>
      </c>
      <c r="Q25" s="28">
        <f t="shared" si="1"/>
        <v>400.86900000000003</v>
      </c>
      <c r="R25" s="28">
        <f t="shared" si="1"/>
        <v>365.82000000000005</v>
      </c>
      <c r="S25" s="28">
        <f t="shared" si="1"/>
        <v>347.19300000000004</v>
      </c>
      <c r="T25" s="26">
        <f t="shared" si="0"/>
        <v>7841.7254999999996</v>
      </c>
    </row>
    <row r="26" spans="1:30" s="2" customFormat="1" ht="36.75" customHeight="1" x14ac:dyDescent="0.25">
      <c r="A26" s="124" t="s">
        <v>12</v>
      </c>
      <c r="B26" s="30">
        <v>103</v>
      </c>
      <c r="C26" s="31">
        <v>102.5</v>
      </c>
      <c r="D26" s="31">
        <v>101.5</v>
      </c>
      <c r="E26" s="31">
        <v>101</v>
      </c>
      <c r="F26" s="31">
        <v>100</v>
      </c>
      <c r="G26" s="31">
        <v>99</v>
      </c>
      <c r="H26" s="32">
        <v>98</v>
      </c>
      <c r="I26" s="30">
        <v>105.5</v>
      </c>
      <c r="J26" s="31">
        <v>104.5</v>
      </c>
      <c r="K26" s="31">
        <v>101.5</v>
      </c>
      <c r="L26" s="30">
        <v>104.5</v>
      </c>
      <c r="M26" s="31">
        <v>104.5</v>
      </c>
      <c r="N26" s="31">
        <v>102.5</v>
      </c>
      <c r="O26" s="31">
        <v>102.5</v>
      </c>
      <c r="P26" s="31">
        <v>101.5</v>
      </c>
      <c r="Q26" s="31">
        <v>101</v>
      </c>
      <c r="R26" s="31">
        <v>100.5</v>
      </c>
      <c r="S26" s="31">
        <v>99</v>
      </c>
      <c r="T26" s="33">
        <f>+((T25/T27)/7)*1000</f>
        <v>101.70190649114842</v>
      </c>
    </row>
    <row r="27" spans="1:30" s="2" customFormat="1" ht="33" customHeight="1" x14ac:dyDescent="0.25">
      <c r="A27" s="125" t="s">
        <v>13</v>
      </c>
      <c r="B27" s="34">
        <v>499</v>
      </c>
      <c r="C27" s="35">
        <v>573</v>
      </c>
      <c r="D27" s="35">
        <v>831</v>
      </c>
      <c r="E27" s="35">
        <v>618</v>
      </c>
      <c r="F27" s="35">
        <v>719</v>
      </c>
      <c r="G27" s="35">
        <v>636</v>
      </c>
      <c r="H27" s="36">
        <v>576</v>
      </c>
      <c r="I27" s="34">
        <v>393</v>
      </c>
      <c r="J27" s="35">
        <v>541</v>
      </c>
      <c r="K27" s="35">
        <v>818</v>
      </c>
      <c r="L27" s="34">
        <v>421</v>
      </c>
      <c r="M27" s="35">
        <v>659</v>
      </c>
      <c r="N27" s="35">
        <v>740</v>
      </c>
      <c r="O27" s="35">
        <v>777</v>
      </c>
      <c r="P27" s="35">
        <v>626</v>
      </c>
      <c r="Q27" s="35">
        <v>567</v>
      </c>
      <c r="R27" s="35">
        <v>520</v>
      </c>
      <c r="S27" s="35">
        <v>501</v>
      </c>
      <c r="T27" s="37">
        <f>SUM(B27:S27)</f>
        <v>11015</v>
      </c>
      <c r="U27" s="2">
        <f>((T25*1000)/T27)/7</f>
        <v>101.70190649114843</v>
      </c>
    </row>
    <row r="28" spans="1:30" s="2" customFormat="1" ht="33" customHeight="1" x14ac:dyDescent="0.25">
      <c r="A28" s="126" t="s">
        <v>14</v>
      </c>
      <c r="B28" s="38">
        <f>((B27*B26)*7/1000-B19-B18)/5</f>
        <v>52.118296000000008</v>
      </c>
      <c r="C28" s="39">
        <f t="shared" ref="C28:S28" si="2">((C27*C26)*7/1000-C19-C18)/5</f>
        <v>59.650220000000004</v>
      </c>
      <c r="D28" s="39">
        <f t="shared" si="2"/>
        <v>85.45374799999999</v>
      </c>
      <c r="E28" s="39">
        <f t="shared" si="2"/>
        <v>63.155151999999987</v>
      </c>
      <c r="F28" s="39">
        <f t="shared" si="2"/>
        <v>72.731999999999999</v>
      </c>
      <c r="G28" s="39">
        <f t="shared" si="2"/>
        <v>63.659296000000005</v>
      </c>
      <c r="H28" s="40">
        <f t="shared" si="2"/>
        <v>57.046272000000009</v>
      </c>
      <c r="I28" s="38">
        <f t="shared" si="2"/>
        <v>42.027979999999999</v>
      </c>
      <c r="J28" s="39">
        <f t="shared" si="2"/>
        <v>57.300299999999993</v>
      </c>
      <c r="K28" s="39">
        <f t="shared" si="2"/>
        <v>83.936400000000006</v>
      </c>
      <c r="L28" s="38">
        <f t="shared" si="2"/>
        <v>44.563748000000004</v>
      </c>
      <c r="M28" s="39">
        <f t="shared" si="2"/>
        <v>70.205299999999994</v>
      </c>
      <c r="N28" s="39">
        <f t="shared" si="2"/>
        <v>76.923600000000008</v>
      </c>
      <c r="O28" s="39">
        <f t="shared" si="2"/>
        <v>80.685844000000003</v>
      </c>
      <c r="P28" s="39">
        <f t="shared" si="2"/>
        <v>64.277495999999999</v>
      </c>
      <c r="Q28" s="39">
        <f t="shared" si="2"/>
        <v>57.924088000000005</v>
      </c>
      <c r="R28" s="39">
        <f t="shared" si="2"/>
        <v>52.933599999999998</v>
      </c>
      <c r="S28" s="39">
        <f t="shared" si="2"/>
        <v>50.123735999999994</v>
      </c>
      <c r="T28" s="41"/>
    </row>
    <row r="29" spans="1:30" ht="33.75" customHeight="1" x14ac:dyDescent="0.25">
      <c r="A29" s="127" t="s">
        <v>15</v>
      </c>
      <c r="B29" s="42">
        <f t="shared" ref="B29" si="3">((B27*B26)*7)/1000</f>
        <v>359.779</v>
      </c>
      <c r="C29" s="43">
        <f>((C27*C26)*7)/1000</f>
        <v>411.1275</v>
      </c>
      <c r="D29" s="43">
        <f>((D27*D26)*7)/1000</f>
        <v>590.42550000000006</v>
      </c>
      <c r="E29" s="43">
        <f t="shared" ref="E29:S29" si="4">((E27*E26)*7)/1000</f>
        <v>436.92599999999999</v>
      </c>
      <c r="F29" s="43">
        <f t="shared" si="4"/>
        <v>503.3</v>
      </c>
      <c r="G29" s="43">
        <f t="shared" si="4"/>
        <v>440.74799999999999</v>
      </c>
      <c r="H29" s="83">
        <f t="shared" si="4"/>
        <v>395.13600000000002</v>
      </c>
      <c r="I29" s="42">
        <f t="shared" si="4"/>
        <v>290.23050000000001</v>
      </c>
      <c r="J29" s="43">
        <f t="shared" si="4"/>
        <v>395.74149999999997</v>
      </c>
      <c r="K29" s="43">
        <f t="shared" si="4"/>
        <v>581.18899999999996</v>
      </c>
      <c r="L29" s="42">
        <f t="shared" si="4"/>
        <v>307.9615</v>
      </c>
      <c r="M29" s="43">
        <f t="shared" si="4"/>
        <v>482.05849999999998</v>
      </c>
      <c r="N29" s="43">
        <f t="shared" si="4"/>
        <v>530.95000000000005</v>
      </c>
      <c r="O29" s="44">
        <f t="shared" si="4"/>
        <v>557.49749999999995</v>
      </c>
      <c r="P29" s="44">
        <f t="shared" si="4"/>
        <v>444.77300000000002</v>
      </c>
      <c r="Q29" s="44">
        <f t="shared" si="4"/>
        <v>400.86900000000003</v>
      </c>
      <c r="R29" s="44">
        <f t="shared" si="4"/>
        <v>365.82</v>
      </c>
      <c r="S29" s="44">
        <f t="shared" si="4"/>
        <v>347.19299999999998</v>
      </c>
      <c r="T29" s="46"/>
    </row>
    <row r="30" spans="1:30" ht="33.75" customHeight="1" thickBot="1" x14ac:dyDescent="0.3">
      <c r="A30" s="128" t="s">
        <v>16</v>
      </c>
      <c r="B30" s="47">
        <f t="shared" ref="B30" si="5">+(B25/B27)/7*1000</f>
        <v>103</v>
      </c>
      <c r="C30" s="48">
        <f>+(C25/C27)/7*1000</f>
        <v>102.5</v>
      </c>
      <c r="D30" s="48">
        <f t="shared" ref="D30:F30" si="6">+(D25/D27)/7*1000</f>
        <v>101.5</v>
      </c>
      <c r="E30" s="48">
        <f t="shared" si="6"/>
        <v>100.99999999999997</v>
      </c>
      <c r="F30" s="48">
        <f t="shared" si="6"/>
        <v>99.999999999999986</v>
      </c>
      <c r="G30" s="48">
        <f>+(G25/G27)/7*1000</f>
        <v>98.999999999999986</v>
      </c>
      <c r="H30" s="49">
        <f t="shared" ref="H30" si="7">+(H25/H27)/7*1000</f>
        <v>98</v>
      </c>
      <c r="I30" s="47">
        <f>+(I25/I27)/7*1000</f>
        <v>105.50000000000001</v>
      </c>
      <c r="J30" s="48">
        <f t="shared" ref="J30" si="8">+(J25/J27)/7*1000</f>
        <v>104.5</v>
      </c>
      <c r="K30" s="48">
        <f>+(K25/K27)/7*1000</f>
        <v>101.5</v>
      </c>
      <c r="L30" s="47">
        <f t="shared" ref="L30:S30" si="9">+(L25/L27)/7*1000</f>
        <v>104.50000000000001</v>
      </c>
      <c r="M30" s="48">
        <f t="shared" si="9"/>
        <v>104.49999999999997</v>
      </c>
      <c r="N30" s="48">
        <f t="shared" si="9"/>
        <v>102.50000000000001</v>
      </c>
      <c r="O30" s="48">
        <f t="shared" si="9"/>
        <v>102.5</v>
      </c>
      <c r="P30" s="48">
        <f t="shared" si="9"/>
        <v>101.5</v>
      </c>
      <c r="Q30" s="48">
        <f t="shared" si="9"/>
        <v>101</v>
      </c>
      <c r="R30" s="48">
        <f t="shared" si="9"/>
        <v>100.50000000000001</v>
      </c>
      <c r="S30" s="48">
        <f t="shared" si="9"/>
        <v>99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3"/>
      <c r="T36" s="55"/>
      <c r="U36" s="55"/>
      <c r="V36" s="56"/>
      <c r="W36" s="3"/>
      <c r="X36" s="55"/>
      <c r="Y36" s="55"/>
      <c r="Z36" s="55"/>
      <c r="AA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9" t="s">
        <v>10</v>
      </c>
      <c r="T37" s="58"/>
      <c r="U37" s="58"/>
      <c r="V37" s="3"/>
      <c r="W37" s="56"/>
      <c r="X37" s="3"/>
      <c r="Y37" s="55"/>
      <c r="Z37" s="55"/>
      <c r="AA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96"/>
      <c r="T38" s="58"/>
      <c r="U38" s="58"/>
      <c r="V38" s="59"/>
      <c r="W38" s="59"/>
      <c r="X38" s="2"/>
      <c r="Y38" s="2"/>
      <c r="Z38" s="2"/>
      <c r="AA38" s="2"/>
    </row>
    <row r="39" spans="1:30" ht="33.75" customHeight="1" x14ac:dyDescent="0.25">
      <c r="A39" s="87" t="s">
        <v>35</v>
      </c>
      <c r="B39" s="23">
        <v>24.537879999999998</v>
      </c>
      <c r="C39" s="218">
        <v>39.515840000000004</v>
      </c>
      <c r="D39" s="218">
        <v>59.761479999999992</v>
      </c>
      <c r="E39" s="218">
        <v>66.03828</v>
      </c>
      <c r="F39" s="218">
        <v>68.685999999999993</v>
      </c>
      <c r="G39" s="218">
        <v>41.477800000000002</v>
      </c>
      <c r="H39" s="218">
        <v>40.584000000000003</v>
      </c>
      <c r="I39" s="218"/>
      <c r="J39" s="97">
        <f t="shared" ref="J39:J46" si="10">SUM(B39:I39)</f>
        <v>340.60127999999997</v>
      </c>
      <c r="K39" s="138"/>
      <c r="L39" s="137"/>
      <c r="M39" s="87" t="s">
        <v>35</v>
      </c>
      <c r="N39" s="218">
        <v>11.9</v>
      </c>
      <c r="O39" s="218">
        <v>18.899999999999999</v>
      </c>
      <c r="P39" s="218">
        <v>11.4</v>
      </c>
      <c r="Q39" s="218"/>
      <c r="R39" s="218"/>
      <c r="S39" s="97">
        <f t="shared" ref="S39:S46" si="11">SUM(N39:R39)</f>
        <v>42.199999999999996</v>
      </c>
      <c r="T39" s="2"/>
      <c r="U39" s="60"/>
      <c r="V39" s="59"/>
      <c r="W39" s="59"/>
      <c r="X39" s="2"/>
      <c r="Y39" s="2"/>
      <c r="Z39" s="2"/>
      <c r="AA39" s="2"/>
    </row>
    <row r="40" spans="1:30" ht="33.75" customHeight="1" x14ac:dyDescent="0.25">
      <c r="A40" s="88" t="s">
        <v>36</v>
      </c>
      <c r="B40" s="23">
        <v>24.537879999999998</v>
      </c>
      <c r="C40" s="218">
        <v>39.515840000000004</v>
      </c>
      <c r="D40" s="218">
        <v>59.761479999999992</v>
      </c>
      <c r="E40" s="218">
        <v>66.03828</v>
      </c>
      <c r="F40" s="218">
        <v>68.685999999999993</v>
      </c>
      <c r="G40" s="218">
        <v>41.477800000000002</v>
      </c>
      <c r="H40" s="218">
        <v>40.584000000000003</v>
      </c>
      <c r="I40" s="218"/>
      <c r="J40" s="97">
        <f t="shared" si="10"/>
        <v>340.60127999999997</v>
      </c>
      <c r="K40" s="133"/>
      <c r="L40" s="137"/>
      <c r="M40" s="88" t="s">
        <v>36</v>
      </c>
      <c r="N40" s="218">
        <v>11.9</v>
      </c>
      <c r="O40" s="218">
        <v>18.899999999999999</v>
      </c>
      <c r="P40" s="218">
        <v>11.4</v>
      </c>
      <c r="Q40" s="218"/>
      <c r="R40" s="218"/>
      <c r="S40" s="97">
        <f t="shared" si="11"/>
        <v>42.199999999999996</v>
      </c>
      <c r="T40" s="2"/>
      <c r="U40" s="60"/>
      <c r="V40" s="59"/>
      <c r="W40" s="59"/>
      <c r="X40" s="2"/>
      <c r="Y40" s="2"/>
      <c r="Z40" s="2"/>
      <c r="AA40" s="2"/>
    </row>
    <row r="41" spans="1:30" ht="33.75" customHeight="1" x14ac:dyDescent="0.25">
      <c r="A41" s="87" t="s">
        <v>37</v>
      </c>
      <c r="B41" s="23">
        <v>24.4</v>
      </c>
      <c r="C41" s="218">
        <v>41.5</v>
      </c>
      <c r="D41" s="218">
        <v>62.2</v>
      </c>
      <c r="E41" s="218">
        <v>68.5</v>
      </c>
      <c r="F41" s="218">
        <v>71.3</v>
      </c>
      <c r="G41" s="218">
        <v>43</v>
      </c>
      <c r="H41" s="218">
        <v>42.1</v>
      </c>
      <c r="I41" s="218"/>
      <c r="J41" s="97">
        <f t="shared" si="10"/>
        <v>353.00000000000006</v>
      </c>
      <c r="K41" s="133"/>
      <c r="L41" s="137"/>
      <c r="M41" s="87" t="s">
        <v>37</v>
      </c>
      <c r="N41" s="218">
        <v>12.7</v>
      </c>
      <c r="O41" s="218">
        <v>20.5</v>
      </c>
      <c r="P41" s="218">
        <v>12.3</v>
      </c>
      <c r="Q41" s="218"/>
      <c r="R41" s="218"/>
      <c r="S41" s="97">
        <f t="shared" si="11"/>
        <v>45.5</v>
      </c>
      <c r="T41" s="2"/>
      <c r="U41" s="60"/>
      <c r="V41" s="59"/>
      <c r="W41" s="59"/>
      <c r="X41" s="2"/>
      <c r="Y41" s="2"/>
      <c r="Z41" s="2"/>
      <c r="AA41" s="2"/>
    </row>
    <row r="42" spans="1:30" ht="33.75" customHeight="1" x14ac:dyDescent="0.25">
      <c r="A42" s="87" t="s">
        <v>38</v>
      </c>
      <c r="B42" s="23">
        <v>24.4</v>
      </c>
      <c r="C42" s="218">
        <v>41.5</v>
      </c>
      <c r="D42" s="218">
        <v>62.2</v>
      </c>
      <c r="E42" s="218">
        <v>68.5</v>
      </c>
      <c r="F42" s="218">
        <v>71.3</v>
      </c>
      <c r="G42" s="218">
        <v>43</v>
      </c>
      <c r="H42" s="218">
        <v>42.1</v>
      </c>
      <c r="I42" s="218"/>
      <c r="J42" s="97">
        <f t="shared" si="10"/>
        <v>353.00000000000006</v>
      </c>
      <c r="K42" s="133"/>
      <c r="L42" s="137"/>
      <c r="M42" s="87" t="s">
        <v>38</v>
      </c>
      <c r="N42" s="218">
        <v>12.7</v>
      </c>
      <c r="O42" s="218">
        <v>20.5</v>
      </c>
      <c r="P42" s="218">
        <v>12.3</v>
      </c>
      <c r="Q42" s="218"/>
      <c r="R42" s="218"/>
      <c r="S42" s="97">
        <f t="shared" si="11"/>
        <v>45.5</v>
      </c>
      <c r="T42" s="2"/>
      <c r="U42" s="60"/>
      <c r="V42" s="59"/>
      <c r="W42" s="59"/>
      <c r="X42" s="2"/>
      <c r="Y42" s="2"/>
      <c r="Z42" s="2"/>
      <c r="AA42" s="2"/>
    </row>
    <row r="43" spans="1:30" ht="33.75" customHeight="1" x14ac:dyDescent="0.25">
      <c r="A43" s="88" t="s">
        <v>33</v>
      </c>
      <c r="B43" s="23">
        <v>24.4</v>
      </c>
      <c r="C43" s="218">
        <v>41.5</v>
      </c>
      <c r="D43" s="218">
        <v>62.2</v>
      </c>
      <c r="E43" s="218">
        <v>68.5</v>
      </c>
      <c r="F43" s="218">
        <v>71.3</v>
      </c>
      <c r="G43" s="218">
        <v>43</v>
      </c>
      <c r="H43" s="218">
        <v>42.1</v>
      </c>
      <c r="I43" s="218"/>
      <c r="J43" s="97">
        <f t="shared" si="10"/>
        <v>353.00000000000006</v>
      </c>
      <c r="K43" s="133"/>
      <c r="L43" s="137"/>
      <c r="M43" s="88" t="s">
        <v>33</v>
      </c>
      <c r="N43" s="218">
        <v>12.7</v>
      </c>
      <c r="O43" s="218">
        <v>20.5</v>
      </c>
      <c r="P43" s="218">
        <v>12.3</v>
      </c>
      <c r="Q43" s="218"/>
      <c r="R43" s="218"/>
      <c r="S43" s="97">
        <f t="shared" si="11"/>
        <v>45.5</v>
      </c>
      <c r="T43" s="2"/>
      <c r="U43" s="60"/>
      <c r="V43" s="59"/>
      <c r="W43" s="59"/>
      <c r="X43" s="2"/>
      <c r="Y43" s="2"/>
      <c r="Z43" s="2"/>
      <c r="AA43" s="2"/>
    </row>
    <row r="44" spans="1:30" ht="33.75" customHeight="1" x14ac:dyDescent="0.25">
      <c r="A44" s="87" t="s">
        <v>46</v>
      </c>
      <c r="B44" s="23">
        <v>24.4</v>
      </c>
      <c r="C44" s="218">
        <v>41.5</v>
      </c>
      <c r="D44" s="218">
        <v>62.2</v>
      </c>
      <c r="E44" s="218">
        <v>68.5</v>
      </c>
      <c r="F44" s="218">
        <v>71.3</v>
      </c>
      <c r="G44" s="218">
        <v>43</v>
      </c>
      <c r="H44" s="218">
        <v>42.1</v>
      </c>
      <c r="I44" s="218"/>
      <c r="J44" s="97">
        <f t="shared" si="10"/>
        <v>353.00000000000006</v>
      </c>
      <c r="K44" s="133"/>
      <c r="L44" s="137"/>
      <c r="M44" s="87" t="s">
        <v>46</v>
      </c>
      <c r="N44" s="218">
        <v>12.7</v>
      </c>
      <c r="O44" s="218">
        <v>20.5</v>
      </c>
      <c r="P44" s="218">
        <v>12.3</v>
      </c>
      <c r="Q44" s="218"/>
      <c r="R44" s="218"/>
      <c r="S44" s="97">
        <f t="shared" si="11"/>
        <v>45.5</v>
      </c>
      <c r="T44" s="2"/>
      <c r="U44" s="60"/>
      <c r="V44" s="59"/>
      <c r="W44" s="59"/>
      <c r="X44" s="2"/>
      <c r="Y44" s="2"/>
      <c r="Z44" s="2"/>
      <c r="AA44" s="2"/>
    </row>
    <row r="45" spans="1:30" ht="33.75" customHeight="1" x14ac:dyDescent="0.25">
      <c r="A45" s="87" t="s">
        <v>34</v>
      </c>
      <c r="B45" s="23">
        <v>24.4</v>
      </c>
      <c r="C45" s="218">
        <v>41.5</v>
      </c>
      <c r="D45" s="218">
        <v>62.2</v>
      </c>
      <c r="E45" s="218">
        <v>68.5</v>
      </c>
      <c r="F45" s="218">
        <v>71.3</v>
      </c>
      <c r="G45" s="218">
        <v>43</v>
      </c>
      <c r="H45" s="218">
        <v>42.1</v>
      </c>
      <c r="I45" s="218"/>
      <c r="J45" s="97">
        <f t="shared" si="10"/>
        <v>353.00000000000006</v>
      </c>
      <c r="K45" s="133"/>
      <c r="L45" s="137"/>
      <c r="M45" s="87" t="s">
        <v>34</v>
      </c>
      <c r="N45" s="218">
        <v>12.7</v>
      </c>
      <c r="O45" s="218">
        <v>20.5</v>
      </c>
      <c r="P45" s="218">
        <v>12.3</v>
      </c>
      <c r="Q45" s="218"/>
      <c r="R45" s="218"/>
      <c r="S45" s="97">
        <f t="shared" si="11"/>
        <v>45.5</v>
      </c>
      <c r="T45" s="2"/>
      <c r="U45" s="60"/>
      <c r="V45" s="59"/>
      <c r="W45" s="59"/>
      <c r="X45" s="59"/>
      <c r="Y45" s="59"/>
      <c r="Z45" s="2"/>
      <c r="AA45" s="2"/>
      <c r="AB45" s="2"/>
      <c r="AC45" s="2"/>
    </row>
    <row r="46" spans="1:30" ht="33.75" customHeight="1" x14ac:dyDescent="0.25">
      <c r="A46" s="88" t="s">
        <v>10</v>
      </c>
      <c r="B46" s="27">
        <f t="shared" ref="B46:I46" si="12">SUM(B39:B45)</f>
        <v>171.07576</v>
      </c>
      <c r="C46" s="77">
        <f t="shared" si="12"/>
        <v>286.53167999999999</v>
      </c>
      <c r="D46" s="28">
        <f t="shared" si="12"/>
        <v>430.52295999999996</v>
      </c>
      <c r="E46" s="28">
        <f t="shared" si="12"/>
        <v>474.57655999999997</v>
      </c>
      <c r="F46" s="28">
        <f t="shared" si="12"/>
        <v>493.87200000000001</v>
      </c>
      <c r="G46" s="28">
        <f t="shared" si="12"/>
        <v>297.9556</v>
      </c>
      <c r="H46" s="28">
        <f t="shared" si="12"/>
        <v>291.66800000000001</v>
      </c>
      <c r="I46" s="28">
        <f t="shared" si="12"/>
        <v>0</v>
      </c>
      <c r="J46" s="97">
        <f t="shared" si="10"/>
        <v>2446.2025600000002</v>
      </c>
      <c r="K46" s="60"/>
      <c r="M46" s="73" t="s">
        <v>10</v>
      </c>
      <c r="N46" s="77">
        <f>SUM(N39:N45)</f>
        <v>87.300000000000011</v>
      </c>
      <c r="O46" s="28">
        <f>SUM(O39:O45)</f>
        <v>140.30000000000001</v>
      </c>
      <c r="P46" s="28">
        <f>SUM(P39:P45)</f>
        <v>84.3</v>
      </c>
      <c r="Q46" s="28">
        <f>SUM(Q39:Q45)</f>
        <v>0</v>
      </c>
      <c r="R46" s="28">
        <f>SUM(R39:R45)</f>
        <v>0</v>
      </c>
      <c r="S46" s="97">
        <f t="shared" si="11"/>
        <v>311.90000000000003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89" t="s">
        <v>12</v>
      </c>
      <c r="B47" s="30">
        <v>101</v>
      </c>
      <c r="C47" s="78">
        <v>100.5</v>
      </c>
      <c r="D47" s="31">
        <v>99.5</v>
      </c>
      <c r="E47" s="31">
        <v>99</v>
      </c>
      <c r="F47" s="31">
        <v>98</v>
      </c>
      <c r="G47" s="31">
        <v>97</v>
      </c>
      <c r="H47" s="31">
        <v>96.5</v>
      </c>
      <c r="I47" s="31"/>
      <c r="J47" s="98">
        <f>+((J46/J48)/7)*1000</f>
        <v>98.633222853917189</v>
      </c>
      <c r="K47" s="60"/>
      <c r="M47" s="129" t="s">
        <v>12</v>
      </c>
      <c r="N47" s="78">
        <v>110.5</v>
      </c>
      <c r="O47" s="31">
        <v>110</v>
      </c>
      <c r="P47" s="31">
        <v>109.5</v>
      </c>
      <c r="Q47" s="31"/>
      <c r="R47" s="31"/>
      <c r="S47" s="98">
        <f>+((S46/S48)/7)*1000</f>
        <v>110.01763668430335</v>
      </c>
      <c r="T47" s="61"/>
      <c r="U47" s="61"/>
    </row>
    <row r="48" spans="1:30" ht="33.75" customHeight="1" x14ac:dyDescent="0.25">
      <c r="A48" s="90" t="s">
        <v>13</v>
      </c>
      <c r="B48" s="34">
        <v>242</v>
      </c>
      <c r="C48" s="79">
        <v>407</v>
      </c>
      <c r="D48" s="35">
        <v>618</v>
      </c>
      <c r="E48" s="35">
        <v>685</v>
      </c>
      <c r="F48" s="35">
        <v>720</v>
      </c>
      <c r="G48" s="35">
        <v>439</v>
      </c>
      <c r="H48" s="35">
        <v>432</v>
      </c>
      <c r="I48" s="35"/>
      <c r="J48" s="99">
        <f>SUM(B48:I48)</f>
        <v>3543</v>
      </c>
      <c r="K48" s="60"/>
      <c r="L48" s="62"/>
      <c r="M48" s="90" t="s">
        <v>13</v>
      </c>
      <c r="N48" s="102">
        <v>113</v>
      </c>
      <c r="O48" s="102">
        <v>182</v>
      </c>
      <c r="P48" s="102">
        <v>110</v>
      </c>
      <c r="Q48" s="102"/>
      <c r="R48" s="102"/>
      <c r="S48" s="106">
        <f>SUM(N48:R48)</f>
        <v>405</v>
      </c>
      <c r="T48" s="63"/>
      <c r="U48" s="63"/>
    </row>
    <row r="49" spans="1:31" ht="33.75" customHeight="1" x14ac:dyDescent="0.25">
      <c r="A49" s="91" t="s">
        <v>14</v>
      </c>
      <c r="B49" s="38">
        <f t="shared" ref="B49:I49" si="13">((B48*B47)*7/1000-B40-B39)/5</f>
        <v>24.403647999999997</v>
      </c>
      <c r="C49" s="80">
        <f t="shared" si="13"/>
        <v>41.458564000000003</v>
      </c>
      <c r="D49" s="80">
        <f t="shared" si="13"/>
        <v>62.182808000000001</v>
      </c>
      <c r="E49" s="80">
        <f t="shared" si="13"/>
        <v>68.525688000000002</v>
      </c>
      <c r="F49" s="80">
        <f t="shared" si="13"/>
        <v>71.309600000000017</v>
      </c>
      <c r="G49" s="80">
        <f t="shared" si="13"/>
        <v>43.025080000000003</v>
      </c>
      <c r="H49" s="80">
        <f t="shared" si="13"/>
        <v>42.129599999999996</v>
      </c>
      <c r="I49" s="80">
        <f t="shared" si="13"/>
        <v>0</v>
      </c>
      <c r="J49" s="100">
        <f>((J46*1000)/J48)/7</f>
        <v>98.633222853917189</v>
      </c>
      <c r="K49" s="60"/>
      <c r="M49" s="91" t="s">
        <v>14</v>
      </c>
      <c r="N49" s="80">
        <f t="shared" ref="N49:R49" si="14">((N48*N47)*7/1000-N40-N39)/5</f>
        <v>12.7211</v>
      </c>
      <c r="O49" s="39">
        <f t="shared" si="14"/>
        <v>20.467999999999996</v>
      </c>
      <c r="P49" s="39">
        <f t="shared" si="14"/>
        <v>12.302999999999999</v>
      </c>
      <c r="Q49" s="39">
        <f t="shared" si="14"/>
        <v>0</v>
      </c>
      <c r="R49" s="39">
        <f t="shared" si="14"/>
        <v>0</v>
      </c>
      <c r="S49" s="107">
        <f>((S46*1000)/S48)/7</f>
        <v>110.01763668430337</v>
      </c>
      <c r="T49" s="63"/>
      <c r="U49" s="63"/>
    </row>
    <row r="50" spans="1:31" ht="33.75" customHeight="1" x14ac:dyDescent="0.25">
      <c r="A50" s="92" t="s">
        <v>15</v>
      </c>
      <c r="B50" s="42">
        <f t="shared" ref="B50:I50" si="15">((B48*B47)*7)/1000</f>
        <v>171.09399999999999</v>
      </c>
      <c r="C50" s="81">
        <f t="shared" si="15"/>
        <v>286.3245</v>
      </c>
      <c r="D50" s="43">
        <f t="shared" si="15"/>
        <v>430.43700000000001</v>
      </c>
      <c r="E50" s="43">
        <f t="shared" si="15"/>
        <v>474.70499999999998</v>
      </c>
      <c r="F50" s="43">
        <f t="shared" si="15"/>
        <v>493.92</v>
      </c>
      <c r="G50" s="43">
        <f t="shared" si="15"/>
        <v>298.08100000000002</v>
      </c>
      <c r="H50" s="43">
        <f t="shared" si="15"/>
        <v>291.81599999999997</v>
      </c>
      <c r="I50" s="43">
        <f t="shared" si="15"/>
        <v>0</v>
      </c>
      <c r="J50" s="83"/>
      <c r="K50" s="60"/>
      <c r="M50" s="92" t="s">
        <v>15</v>
      </c>
      <c r="N50" s="81">
        <f>((N48*N47)*7)/1000</f>
        <v>87.405500000000004</v>
      </c>
      <c r="O50" s="43">
        <f>((O48*O47)*7)/1000</f>
        <v>140.13999999999999</v>
      </c>
      <c r="P50" s="43">
        <f>((P48*P47)*7)/1000</f>
        <v>84.314999999999998</v>
      </c>
      <c r="Q50" s="43">
        <f>((Q48*Q47)*7)/1000</f>
        <v>0</v>
      </c>
      <c r="R50" s="43">
        <f>((R48*R47)*7)/1000</f>
        <v>0</v>
      </c>
      <c r="S50" s="108"/>
    </row>
    <row r="51" spans="1:31" ht="33.75" customHeight="1" thickBot="1" x14ac:dyDescent="0.3">
      <c r="A51" s="93" t="s">
        <v>16</v>
      </c>
      <c r="B51" s="47">
        <f t="shared" ref="B51:I51" si="16">+(B46/B48)/7*1000</f>
        <v>100.98923258559623</v>
      </c>
      <c r="C51" s="82">
        <f t="shared" si="16"/>
        <v>100.57272025272025</v>
      </c>
      <c r="D51" s="48">
        <f t="shared" si="16"/>
        <v>99.519870550161798</v>
      </c>
      <c r="E51" s="48">
        <f t="shared" si="16"/>
        <v>98.973213764337842</v>
      </c>
      <c r="F51" s="48">
        <f t="shared" si="16"/>
        <v>97.990476190476201</v>
      </c>
      <c r="G51" s="48">
        <f t="shared" si="16"/>
        <v>96.959192971038064</v>
      </c>
      <c r="H51" s="48">
        <f t="shared" si="16"/>
        <v>96.451058201058189</v>
      </c>
      <c r="I51" s="48" t="e">
        <f t="shared" si="16"/>
        <v>#DIV/0!</v>
      </c>
      <c r="J51" s="101"/>
      <c r="K51" s="60"/>
      <c r="L51" s="51"/>
      <c r="M51" s="93" t="s">
        <v>16</v>
      </c>
      <c r="N51" s="82">
        <f>+(N46/N48)/7*1000</f>
        <v>110.36662452591658</v>
      </c>
      <c r="O51" s="48">
        <f>+(O46/O48)/7*1000</f>
        <v>110.12558869701728</v>
      </c>
      <c r="P51" s="48">
        <f>+(P46/P48)/7*1000</f>
        <v>109.48051948051949</v>
      </c>
      <c r="Q51" s="48" t="e">
        <f>+(Q46/Q48)/7*1000</f>
        <v>#DIV/0!</v>
      </c>
      <c r="R51" s="48" t="e">
        <f>+(R46/R48)/7*1000</f>
        <v>#DIV/0!</v>
      </c>
      <c r="S51" s="49"/>
      <c r="T51" s="52"/>
      <c r="U51" s="52"/>
    </row>
    <row r="52" spans="1:31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31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31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31" ht="33.75" customHeight="1" thickBot="1" x14ac:dyDescent="0.3">
      <c r="A55" s="112" t="s">
        <v>21</v>
      </c>
      <c r="B55" s="641" t="s">
        <v>8</v>
      </c>
      <c r="C55" s="642"/>
      <c r="D55" s="642"/>
      <c r="E55" s="642"/>
      <c r="F55" s="642"/>
      <c r="G55" s="642"/>
      <c r="H55" s="643"/>
      <c r="I55" s="67"/>
      <c r="J55" s="67"/>
      <c r="K55" s="68"/>
      <c r="L55" s="68"/>
      <c r="U55" s="53"/>
      <c r="V55" s="53"/>
      <c r="W55" s="53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5" t="s">
        <v>20</v>
      </c>
      <c r="B56" s="200"/>
      <c r="C56" s="193"/>
      <c r="D56" s="193"/>
      <c r="E56" s="193"/>
      <c r="F56" s="193"/>
      <c r="G56" s="193"/>
      <c r="H56" s="199" t="s">
        <v>10</v>
      </c>
      <c r="J56" s="55"/>
      <c r="K56" s="55"/>
      <c r="L56" s="55"/>
      <c r="M56" s="55"/>
      <c r="N56" s="69"/>
      <c r="O56" s="69"/>
      <c r="P56" s="69"/>
      <c r="Q56" s="55"/>
      <c r="R56" s="55"/>
      <c r="S56" s="70"/>
      <c r="T56" s="70"/>
      <c r="U56" s="70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5" t="s">
        <v>11</v>
      </c>
      <c r="B57" s="94">
        <v>1</v>
      </c>
      <c r="C57" s="57">
        <v>2</v>
      </c>
      <c r="D57" s="57">
        <v>3</v>
      </c>
      <c r="E57" s="57">
        <v>4</v>
      </c>
      <c r="F57" s="57" t="s">
        <v>51</v>
      </c>
      <c r="G57" s="57"/>
      <c r="H57" s="96"/>
      <c r="I57" s="55"/>
      <c r="J57" s="55"/>
      <c r="K57" s="55"/>
      <c r="L57" s="55"/>
      <c r="M57" s="55"/>
      <c r="N57" s="69"/>
      <c r="O57" s="69"/>
      <c r="P57" s="69"/>
      <c r="Q57" s="55"/>
      <c r="R57" s="55"/>
      <c r="S57" s="70"/>
      <c r="T57" s="70"/>
      <c r="U57" s="70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7" t="s">
        <v>35</v>
      </c>
      <c r="B58" s="218">
        <v>15.6</v>
      </c>
      <c r="C58" s="218">
        <v>28.1</v>
      </c>
      <c r="D58" s="218">
        <v>50.6</v>
      </c>
      <c r="E58" s="218">
        <v>46.7</v>
      </c>
      <c r="F58" s="218"/>
      <c r="G58" s="218"/>
      <c r="H58" s="97">
        <f t="shared" ref="H58:H65" si="17">SUM(B58:G58)</f>
        <v>141</v>
      </c>
      <c r="I58" s="71"/>
      <c r="J58" s="2"/>
      <c r="K58" s="55"/>
      <c r="L58" s="55"/>
      <c r="M58" s="55"/>
      <c r="N58" s="69"/>
      <c r="O58" s="69"/>
      <c r="P58" s="69"/>
      <c r="Q58" s="55"/>
      <c r="R58" s="55"/>
      <c r="S58" s="70"/>
      <c r="T58" s="70"/>
      <c r="U58" s="70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8" t="s">
        <v>36</v>
      </c>
      <c r="B59" s="218">
        <v>15.6</v>
      </c>
      <c r="C59" s="218">
        <v>28.1</v>
      </c>
      <c r="D59" s="218">
        <v>50.6</v>
      </c>
      <c r="E59" s="218">
        <v>46.7</v>
      </c>
      <c r="F59" s="218"/>
      <c r="G59" s="218"/>
      <c r="H59" s="97">
        <f t="shared" si="17"/>
        <v>141</v>
      </c>
      <c r="I59" s="71"/>
      <c r="J59" s="2"/>
      <c r="K59" s="55"/>
      <c r="L59" s="55"/>
      <c r="M59" s="55"/>
      <c r="N59" s="69"/>
      <c r="O59" s="69"/>
      <c r="P59" s="69"/>
      <c r="Q59" s="55"/>
      <c r="R59" s="55"/>
      <c r="S59" s="70"/>
      <c r="T59" s="70"/>
      <c r="U59" s="70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7" t="s">
        <v>37</v>
      </c>
      <c r="B60" s="218">
        <v>16.600000000000001</v>
      </c>
      <c r="C60" s="218">
        <v>29.8</v>
      </c>
      <c r="D60" s="218">
        <v>53.7</v>
      </c>
      <c r="E60" s="218">
        <v>49.5</v>
      </c>
      <c r="F60" s="218"/>
      <c r="G60" s="218"/>
      <c r="H60" s="97">
        <f t="shared" si="17"/>
        <v>149.60000000000002</v>
      </c>
      <c r="I60" s="71"/>
      <c r="J60" s="2"/>
      <c r="K60" s="55"/>
      <c r="L60" s="55"/>
      <c r="M60" s="55"/>
      <c r="N60" s="69"/>
      <c r="O60" s="69"/>
      <c r="P60" s="69"/>
      <c r="Q60" s="55"/>
      <c r="R60" s="55"/>
      <c r="S60" s="70"/>
      <c r="T60" s="70"/>
      <c r="U60" s="70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7" t="s">
        <v>38</v>
      </c>
      <c r="B61" s="218">
        <v>16.600000000000001</v>
      </c>
      <c r="C61" s="218">
        <v>29.8</v>
      </c>
      <c r="D61" s="218">
        <v>53.7</v>
      </c>
      <c r="E61" s="218">
        <v>49.5</v>
      </c>
      <c r="F61" s="218"/>
      <c r="G61" s="218"/>
      <c r="H61" s="97">
        <f t="shared" si="17"/>
        <v>149.60000000000002</v>
      </c>
      <c r="I61" s="71"/>
      <c r="J61" s="2"/>
      <c r="K61" s="55"/>
      <c r="L61" s="55"/>
      <c r="M61" s="55"/>
      <c r="N61" s="69"/>
      <c r="O61" s="69"/>
      <c r="P61" s="69"/>
      <c r="Q61" s="55"/>
      <c r="R61" s="55"/>
      <c r="S61" s="70"/>
      <c r="T61" s="70"/>
      <c r="U61" s="70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8" t="s">
        <v>33</v>
      </c>
      <c r="B62" s="218">
        <v>16.600000000000001</v>
      </c>
      <c r="C62" s="218">
        <v>29.8</v>
      </c>
      <c r="D62" s="218">
        <v>53.7</v>
      </c>
      <c r="E62" s="218">
        <v>49.5</v>
      </c>
      <c r="F62" s="218"/>
      <c r="G62" s="218"/>
      <c r="H62" s="97">
        <f t="shared" si="17"/>
        <v>149.60000000000002</v>
      </c>
      <c r="I62" s="71"/>
      <c r="J62" s="2"/>
      <c r="K62" s="55"/>
      <c r="L62" s="55"/>
      <c r="M62" s="55"/>
      <c r="N62" s="69"/>
      <c r="O62" s="69"/>
      <c r="P62" s="69"/>
      <c r="Q62" s="55"/>
      <c r="R62" s="55"/>
      <c r="S62" s="70"/>
      <c r="T62" s="70"/>
      <c r="U62" s="70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7" t="s">
        <v>46</v>
      </c>
      <c r="B63" s="218">
        <v>16.600000000000001</v>
      </c>
      <c r="C63" s="218">
        <v>29.8</v>
      </c>
      <c r="D63" s="218">
        <v>53.7</v>
      </c>
      <c r="E63" s="218">
        <v>49.5</v>
      </c>
      <c r="F63" s="218"/>
      <c r="G63" s="218"/>
      <c r="H63" s="97">
        <f t="shared" si="17"/>
        <v>149.60000000000002</v>
      </c>
      <c r="I63" s="71"/>
      <c r="J63" s="2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3"/>
      <c r="W63" s="3"/>
      <c r="Z63" s="2"/>
      <c r="AA63" s="2"/>
      <c r="AB63" s="2"/>
      <c r="AC63" s="2"/>
    </row>
    <row r="64" spans="1:31" ht="33.75" customHeight="1" x14ac:dyDescent="0.25">
      <c r="A64" s="87" t="s">
        <v>34</v>
      </c>
      <c r="B64" s="218">
        <v>16.600000000000001</v>
      </c>
      <c r="C64" s="218">
        <v>29.8</v>
      </c>
      <c r="D64" s="218">
        <v>53.7</v>
      </c>
      <c r="E64" s="218">
        <v>49.5</v>
      </c>
      <c r="F64" s="218"/>
      <c r="G64" s="218"/>
      <c r="H64" s="97">
        <f t="shared" si="17"/>
        <v>149.60000000000002</v>
      </c>
      <c r="I64" s="71"/>
      <c r="J64" s="2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3"/>
      <c r="W64" s="3"/>
      <c r="Z64" s="2"/>
      <c r="AA64" s="2"/>
      <c r="AB64" s="2"/>
      <c r="AC64" s="2"/>
    </row>
    <row r="65" spans="1:29" ht="33.75" customHeight="1" x14ac:dyDescent="0.25">
      <c r="A65" s="113" t="s">
        <v>10</v>
      </c>
      <c r="B65" s="77">
        <f>SUM(B58:B64)</f>
        <v>114.19999999999999</v>
      </c>
      <c r="C65" s="28">
        <f>SUM(C58:C64)</f>
        <v>205.20000000000002</v>
      </c>
      <c r="D65" s="28">
        <f>SUM(D58:D64)</f>
        <v>369.7</v>
      </c>
      <c r="E65" s="28">
        <f>SUM(E58:E64)</f>
        <v>340.9</v>
      </c>
      <c r="F65" s="28">
        <f t="shared" ref="F65:G65" si="18">SUM(F58:F64)</f>
        <v>0</v>
      </c>
      <c r="G65" s="28">
        <f t="shared" si="18"/>
        <v>0</v>
      </c>
      <c r="H65" s="97">
        <f t="shared" si="17"/>
        <v>1030</v>
      </c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9" t="s">
        <v>12</v>
      </c>
      <c r="B66" s="78">
        <v>112.5</v>
      </c>
      <c r="C66" s="31">
        <v>111</v>
      </c>
      <c r="D66" s="31">
        <v>110.5</v>
      </c>
      <c r="E66" s="31">
        <v>110</v>
      </c>
      <c r="F66" s="31"/>
      <c r="G66" s="31"/>
      <c r="H66" s="98">
        <f>+((H65/H67)/7)*1000</f>
        <v>110.63372717508057</v>
      </c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0" t="s">
        <v>13</v>
      </c>
      <c r="B67" s="102">
        <v>145</v>
      </c>
      <c r="C67" s="102">
        <v>264</v>
      </c>
      <c r="D67" s="102">
        <v>478</v>
      </c>
      <c r="E67" s="102">
        <v>443</v>
      </c>
      <c r="F67" s="102"/>
      <c r="G67" s="102"/>
      <c r="H67" s="106">
        <f>SUM(B67:G67)</f>
        <v>1330</v>
      </c>
      <c r="J67" s="72"/>
      <c r="N67" s="3"/>
      <c r="O67" s="3"/>
      <c r="P67" s="3"/>
      <c r="Q67" s="3"/>
      <c r="R67" s="3"/>
    </row>
    <row r="68" spans="1:29" ht="33.75" customHeight="1" x14ac:dyDescent="0.25">
      <c r="A68" s="91" t="s">
        <v>14</v>
      </c>
      <c r="B68" s="80">
        <f t="shared" ref="B68:G68" si="19">((B67*B66)*7/1000-B59-B58)/5</f>
        <v>16.597500000000004</v>
      </c>
      <c r="C68" s="80">
        <f t="shared" si="19"/>
        <v>29.785599999999999</v>
      </c>
      <c r="D68" s="80">
        <f t="shared" si="19"/>
        <v>53.706599999999995</v>
      </c>
      <c r="E68" s="80">
        <f t="shared" si="19"/>
        <v>49.542000000000009</v>
      </c>
      <c r="F68" s="80">
        <f t="shared" si="19"/>
        <v>0</v>
      </c>
      <c r="G68" s="80">
        <f t="shared" si="19"/>
        <v>0</v>
      </c>
      <c r="H68" s="110">
        <f>((H65*1000)/H67)/7</f>
        <v>110.63372717508057</v>
      </c>
      <c r="N68" s="3"/>
      <c r="O68" s="3"/>
      <c r="P68" s="3"/>
      <c r="Q68" s="3"/>
      <c r="R68" s="3"/>
    </row>
    <row r="69" spans="1:29" ht="33.75" customHeight="1" x14ac:dyDescent="0.25">
      <c r="A69" s="92" t="s">
        <v>15</v>
      </c>
      <c r="B69" s="81">
        <f t="shared" ref="B69:G69" si="20">((B67*B66)*7)/1000</f>
        <v>114.1875</v>
      </c>
      <c r="C69" s="43">
        <f t="shared" si="20"/>
        <v>205.12799999999999</v>
      </c>
      <c r="D69" s="43">
        <f t="shared" si="20"/>
        <v>369.733</v>
      </c>
      <c r="E69" s="43">
        <f t="shared" si="20"/>
        <v>341.11</v>
      </c>
      <c r="F69" s="43">
        <f t="shared" si="20"/>
        <v>0</v>
      </c>
      <c r="G69" s="43">
        <f t="shared" si="20"/>
        <v>0</v>
      </c>
      <c r="H69" s="83"/>
      <c r="I69" s="51"/>
      <c r="R69" s="3"/>
    </row>
    <row r="70" spans="1:29" ht="33.75" customHeight="1" thickBot="1" x14ac:dyDescent="0.3">
      <c r="A70" s="93" t="s">
        <v>16</v>
      </c>
      <c r="B70" s="82">
        <f t="shared" ref="B70:G70" si="21">+(B65/B67)/7*1000</f>
        <v>112.51231527093596</v>
      </c>
      <c r="C70" s="48">
        <f t="shared" si="21"/>
        <v>111.03896103896105</v>
      </c>
      <c r="D70" s="48">
        <f t="shared" si="21"/>
        <v>110.49013747758517</v>
      </c>
      <c r="E70" s="48">
        <f t="shared" si="21"/>
        <v>109.93227990970654</v>
      </c>
      <c r="F70" s="48" t="e">
        <f t="shared" si="21"/>
        <v>#DIV/0!</v>
      </c>
      <c r="G70" s="48" t="e">
        <f t="shared" si="21"/>
        <v>#DIV/0!</v>
      </c>
      <c r="H70" s="111"/>
      <c r="R70" s="3"/>
    </row>
    <row r="71" spans="1:29" ht="33.75" customHeight="1" x14ac:dyDescent="0.25"/>
    <row r="72" spans="1:29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29" ht="33.75" customHeight="1" x14ac:dyDescent="0.25"/>
    <row r="74" spans="1:29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29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29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29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29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29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N36:S36"/>
    <mergeCell ref="J54:K54"/>
    <mergeCell ref="B55:H55"/>
    <mergeCell ref="I15:K15"/>
    <mergeCell ref="L15:S15"/>
    <mergeCell ref="A3:C3"/>
    <mergeCell ref="E9:G9"/>
    <mergeCell ref="R9:S9"/>
    <mergeCell ref="K11:L11"/>
    <mergeCell ref="B15:H15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" zoomScale="30" zoomScaleNormal="30" workbookViewId="0">
      <selection activeCell="B58" sqref="B58:F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35.42578125" style="19" bestFit="1" customWidth="1"/>
    <col min="9" max="9" width="28.28515625" style="19" bestFit="1" customWidth="1"/>
    <col min="10" max="12" width="33.42578125" style="19" bestFit="1" customWidth="1"/>
    <col min="13" max="13" width="33.42578125" style="19" customWidth="1"/>
    <col min="14" max="14" width="21.28515625" style="19" customWidth="1"/>
    <col min="15" max="15" width="21.28515625" style="19" bestFit="1" customWidth="1"/>
    <col min="16" max="16" width="22.57031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"/>
      <c r="Z3" s="2"/>
      <c r="AA3" s="2"/>
      <c r="AB3" s="2"/>
      <c r="AC3" s="2"/>
      <c r="AD3" s="2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42" t="s">
        <v>1</v>
      </c>
      <c r="B9" s="242"/>
      <c r="C9" s="242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42"/>
      <c r="B10" s="242"/>
      <c r="C10" s="2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42" t="s">
        <v>4</v>
      </c>
      <c r="B11" s="242"/>
      <c r="C11" s="242"/>
      <c r="D11" s="1"/>
      <c r="E11" s="243">
        <v>2</v>
      </c>
      <c r="F11" s="1"/>
      <c r="G11" s="1"/>
      <c r="H11" s="1"/>
      <c r="I11" s="1"/>
      <c r="J11" s="1"/>
      <c r="K11" s="628" t="s">
        <v>77</v>
      </c>
      <c r="L11" s="628"/>
      <c r="M11" s="244"/>
      <c r="N11" s="2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42"/>
      <c r="B12" s="242"/>
      <c r="C12" s="242"/>
      <c r="D12" s="1"/>
      <c r="E12" s="5"/>
      <c r="F12" s="1"/>
      <c r="G12" s="1"/>
      <c r="H12" s="1"/>
      <c r="I12" s="1"/>
      <c r="J12" s="1"/>
      <c r="K12" s="244"/>
      <c r="L12" s="244"/>
      <c r="M12" s="244"/>
      <c r="N12" s="244"/>
      <c r="O12" s="1"/>
      <c r="P12" s="1"/>
      <c r="Q12" s="1"/>
      <c r="R12" s="1"/>
      <c r="S12" s="8"/>
      <c r="T12" s="8"/>
      <c r="U12" s="8"/>
      <c r="V12" s="8">
        <v>15</v>
      </c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42"/>
      <c r="B13" s="242"/>
      <c r="C13" s="242"/>
      <c r="D13" s="242"/>
      <c r="E13" s="242"/>
      <c r="F13" s="242"/>
      <c r="G13" s="242"/>
      <c r="H13" s="242"/>
      <c r="I13" s="242"/>
      <c r="J13" s="242"/>
      <c r="K13" s="242"/>
      <c r="L13" s="244"/>
      <c r="M13" s="244"/>
      <c r="N13" s="244"/>
      <c r="O13" s="244"/>
      <c r="P13" s="244"/>
      <c r="Q13" s="244"/>
      <c r="R13" s="244"/>
      <c r="S13" s="244"/>
      <c r="T13" s="244"/>
      <c r="U13" s="244"/>
      <c r="V13" s="244"/>
      <c r="W13" s="1"/>
      <c r="X13" s="1"/>
      <c r="Y13" s="1"/>
    </row>
    <row r="14" spans="1:30" s="3" customFormat="1" ht="27" thickBot="1" x14ac:dyDescent="0.3">
      <c r="A14" s="2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38" t="s">
        <v>53</v>
      </c>
      <c r="C15" s="639"/>
      <c r="D15" s="639"/>
      <c r="E15" s="639"/>
      <c r="F15" s="639"/>
      <c r="G15" s="639"/>
      <c r="H15" s="640"/>
      <c r="I15" s="650" t="s">
        <v>54</v>
      </c>
      <c r="J15" s="651"/>
      <c r="K15" s="652"/>
      <c r="L15" s="644" t="s">
        <v>8</v>
      </c>
      <c r="M15" s="645"/>
      <c r="N15" s="645"/>
      <c r="O15" s="645"/>
      <c r="P15" s="645"/>
      <c r="Q15" s="645"/>
      <c r="R15" s="645"/>
      <c r="S15" s="645"/>
      <c r="T15" s="245"/>
    </row>
    <row r="16" spans="1:30" ht="39.950000000000003" customHeight="1" x14ac:dyDescent="0.25">
      <c r="A16" s="120" t="s">
        <v>9</v>
      </c>
      <c r="B16" s="194"/>
      <c r="C16" s="192"/>
      <c r="D16" s="193"/>
      <c r="E16" s="193"/>
      <c r="F16" s="193"/>
      <c r="G16" s="193"/>
      <c r="H16" s="197"/>
      <c r="I16" s="194"/>
      <c r="J16" s="193"/>
      <c r="K16" s="192"/>
      <c r="L16" s="231"/>
      <c r="M16" s="232"/>
      <c r="N16" s="232"/>
      <c r="O16" s="232"/>
      <c r="P16" s="232"/>
      <c r="Q16" s="232"/>
      <c r="R16" s="232"/>
      <c r="S16" s="232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2">
        <v>7</v>
      </c>
      <c r="I17" s="14">
        <v>1</v>
      </c>
      <c r="J17" s="21">
        <v>2</v>
      </c>
      <c r="K17" s="21">
        <v>3</v>
      </c>
      <c r="L17" s="14">
        <v>1</v>
      </c>
      <c r="M17" s="21">
        <v>2</v>
      </c>
      <c r="N17" s="21">
        <v>3</v>
      </c>
      <c r="O17" s="21">
        <v>4</v>
      </c>
      <c r="P17" s="21">
        <v>5</v>
      </c>
      <c r="Q17" s="21">
        <v>6</v>
      </c>
      <c r="R17" s="21">
        <v>7</v>
      </c>
      <c r="S17" s="21">
        <v>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23">
        <v>52.118296000000008</v>
      </c>
      <c r="C18" s="24">
        <v>59.650220000000004</v>
      </c>
      <c r="D18" s="24">
        <v>85.45374799999999</v>
      </c>
      <c r="E18" s="24">
        <v>63.155151999999987</v>
      </c>
      <c r="F18" s="24">
        <v>72.731999999999999</v>
      </c>
      <c r="G18" s="24">
        <v>63.659296000000005</v>
      </c>
      <c r="H18" s="25">
        <v>57.046272000000009</v>
      </c>
      <c r="I18" s="23">
        <v>42.027979999999999</v>
      </c>
      <c r="J18" s="24">
        <v>57.300299999999993</v>
      </c>
      <c r="K18" s="24">
        <v>83.936400000000006</v>
      </c>
      <c r="L18" s="23">
        <v>44.563748000000004</v>
      </c>
      <c r="M18" s="24">
        <v>70.205299999999994</v>
      </c>
      <c r="N18" s="24">
        <v>76.923600000000008</v>
      </c>
      <c r="O18" s="24">
        <v>80.685844000000003</v>
      </c>
      <c r="P18" s="24">
        <v>64.277495999999999</v>
      </c>
      <c r="Q18" s="24">
        <v>57.924088000000005</v>
      </c>
      <c r="R18" s="24">
        <v>52.933599999999998</v>
      </c>
      <c r="S18" s="24">
        <v>50.123735999999994</v>
      </c>
      <c r="T18" s="26">
        <f t="shared" ref="T18:T25" si="0">SUM(B18:S18)</f>
        <v>1134.7170760000001</v>
      </c>
      <c r="V18" s="2"/>
      <c r="W18" s="20"/>
    </row>
    <row r="19" spans="1:30" ht="39.950000000000003" customHeight="1" x14ac:dyDescent="0.25">
      <c r="A19" s="123" t="s">
        <v>36</v>
      </c>
      <c r="B19" s="23">
        <v>52.118296000000008</v>
      </c>
      <c r="C19" s="24">
        <v>59.650220000000004</v>
      </c>
      <c r="D19" s="24">
        <v>85.45374799999999</v>
      </c>
      <c r="E19" s="24">
        <v>63.155151999999987</v>
      </c>
      <c r="F19" s="24">
        <v>72.731999999999999</v>
      </c>
      <c r="G19" s="24">
        <v>63.659296000000005</v>
      </c>
      <c r="H19" s="25">
        <v>57.046272000000009</v>
      </c>
      <c r="I19" s="23">
        <v>42.027979999999999</v>
      </c>
      <c r="J19" s="24">
        <v>57.300299999999993</v>
      </c>
      <c r="K19" s="24">
        <v>83.936400000000006</v>
      </c>
      <c r="L19" s="23">
        <v>44.563748000000004</v>
      </c>
      <c r="M19" s="24">
        <v>70.205299999999994</v>
      </c>
      <c r="N19" s="24">
        <v>76.923600000000008</v>
      </c>
      <c r="O19" s="24">
        <v>80.685844000000003</v>
      </c>
      <c r="P19" s="24">
        <v>64.277495999999999</v>
      </c>
      <c r="Q19" s="24">
        <v>57.924088000000005</v>
      </c>
      <c r="R19" s="24">
        <v>52.933599999999998</v>
      </c>
      <c r="S19" s="24">
        <v>50.123735999999994</v>
      </c>
      <c r="T19" s="26">
        <f t="shared" si="0"/>
        <v>1134.7170760000001</v>
      </c>
      <c r="V19" s="2"/>
      <c r="W19" s="20"/>
    </row>
    <row r="20" spans="1:30" ht="39.75" customHeight="1" x14ac:dyDescent="0.25">
      <c r="A20" s="122" t="s">
        <v>37</v>
      </c>
      <c r="B20" s="23">
        <v>54.601481600000014</v>
      </c>
      <c r="C20" s="24">
        <v>62.376412000000002</v>
      </c>
      <c r="D20" s="24">
        <v>89.720600799999985</v>
      </c>
      <c r="E20" s="24">
        <v>66.449139200000005</v>
      </c>
      <c r="F20" s="24">
        <v>76.306200000000018</v>
      </c>
      <c r="G20" s="24">
        <v>66.6926816</v>
      </c>
      <c r="H20" s="25">
        <v>60.240691200000001</v>
      </c>
      <c r="I20" s="23">
        <v>43.83120799999999</v>
      </c>
      <c r="J20" s="24">
        <v>60.015180000000001</v>
      </c>
      <c r="K20" s="24">
        <v>87.816639999999992</v>
      </c>
      <c r="L20" s="23">
        <v>46.560500800000007</v>
      </c>
      <c r="M20" s="24">
        <v>72.019980000000004</v>
      </c>
      <c r="N20" s="24">
        <v>79.932759999999988</v>
      </c>
      <c r="O20" s="24">
        <v>84.664162400000009</v>
      </c>
      <c r="P20" s="24">
        <v>67.62560160000001</v>
      </c>
      <c r="Q20" s="24">
        <v>60.428564800000004</v>
      </c>
      <c r="R20" s="24">
        <v>54.972560000000001</v>
      </c>
      <c r="S20" s="24">
        <v>52.545405599999995</v>
      </c>
      <c r="T20" s="26">
        <f t="shared" si="0"/>
        <v>1186.7997696000002</v>
      </c>
      <c r="V20" s="2"/>
      <c r="W20" s="20"/>
    </row>
    <row r="21" spans="1:30" ht="39.950000000000003" customHeight="1" x14ac:dyDescent="0.25">
      <c r="A21" s="122" t="s">
        <v>38</v>
      </c>
      <c r="B21" s="23">
        <v>54.601481600000014</v>
      </c>
      <c r="C21" s="24">
        <v>62.376412000000002</v>
      </c>
      <c r="D21" s="24">
        <v>89.720600799999985</v>
      </c>
      <c r="E21" s="24">
        <v>66.449139200000005</v>
      </c>
      <c r="F21" s="24">
        <v>76.306200000000018</v>
      </c>
      <c r="G21" s="24">
        <v>66.6926816</v>
      </c>
      <c r="H21" s="25">
        <v>60.240691200000001</v>
      </c>
      <c r="I21" s="23">
        <v>43.83120799999999</v>
      </c>
      <c r="J21" s="24">
        <v>60.015180000000001</v>
      </c>
      <c r="K21" s="24">
        <v>87.816639999999992</v>
      </c>
      <c r="L21" s="23">
        <v>46.560500800000007</v>
      </c>
      <c r="M21" s="24">
        <v>72.019980000000004</v>
      </c>
      <c r="N21" s="24">
        <v>79.932759999999988</v>
      </c>
      <c r="O21" s="24">
        <v>84.664162400000009</v>
      </c>
      <c r="P21" s="24">
        <v>67.62560160000001</v>
      </c>
      <c r="Q21" s="24">
        <v>60.428564800000004</v>
      </c>
      <c r="R21" s="24">
        <v>54.972560000000001</v>
      </c>
      <c r="S21" s="24">
        <v>52.545405599999995</v>
      </c>
      <c r="T21" s="26">
        <f t="shared" si="0"/>
        <v>1186.7997696000002</v>
      </c>
      <c r="V21" s="2"/>
      <c r="W21" s="20"/>
    </row>
    <row r="22" spans="1:30" ht="39.950000000000003" customHeight="1" x14ac:dyDescent="0.25">
      <c r="A22" s="123" t="s">
        <v>33</v>
      </c>
      <c r="B22" s="23">
        <v>54.601481600000014</v>
      </c>
      <c r="C22" s="24">
        <v>62.376412000000002</v>
      </c>
      <c r="D22" s="24">
        <v>89.720600799999985</v>
      </c>
      <c r="E22" s="24">
        <v>66.449139200000005</v>
      </c>
      <c r="F22" s="24">
        <v>76.306200000000018</v>
      </c>
      <c r="G22" s="24">
        <v>66.6926816</v>
      </c>
      <c r="H22" s="25">
        <v>60.240691200000001</v>
      </c>
      <c r="I22" s="23">
        <v>43.83120799999999</v>
      </c>
      <c r="J22" s="24">
        <v>60.015180000000001</v>
      </c>
      <c r="K22" s="24">
        <v>87.816639999999992</v>
      </c>
      <c r="L22" s="23">
        <v>46.560500800000007</v>
      </c>
      <c r="M22" s="24">
        <v>72.019980000000004</v>
      </c>
      <c r="N22" s="24">
        <v>79.932759999999988</v>
      </c>
      <c r="O22" s="24">
        <v>84.664162400000009</v>
      </c>
      <c r="P22" s="24">
        <v>67.62560160000001</v>
      </c>
      <c r="Q22" s="24">
        <v>60.428564800000004</v>
      </c>
      <c r="R22" s="24">
        <v>54.972560000000001</v>
      </c>
      <c r="S22" s="24">
        <v>52.545405599999995</v>
      </c>
      <c r="T22" s="26">
        <f t="shared" si="0"/>
        <v>1186.7997696000002</v>
      </c>
      <c r="V22" s="2"/>
      <c r="W22" s="20"/>
    </row>
    <row r="23" spans="1:30" ht="39.950000000000003" customHeight="1" x14ac:dyDescent="0.25">
      <c r="A23" s="122" t="s">
        <v>46</v>
      </c>
      <c r="B23" s="23">
        <v>54.601481600000014</v>
      </c>
      <c r="C23" s="24">
        <v>62.376412000000002</v>
      </c>
      <c r="D23" s="24">
        <v>89.720600799999985</v>
      </c>
      <c r="E23" s="24">
        <v>66.449139200000005</v>
      </c>
      <c r="F23" s="24">
        <v>76.306200000000018</v>
      </c>
      <c r="G23" s="24">
        <v>66.6926816</v>
      </c>
      <c r="H23" s="25">
        <v>60.240691200000001</v>
      </c>
      <c r="I23" s="23">
        <v>43.83120799999999</v>
      </c>
      <c r="J23" s="24">
        <v>60.015180000000001</v>
      </c>
      <c r="K23" s="24">
        <v>87.816639999999992</v>
      </c>
      <c r="L23" s="23">
        <v>46.560500800000007</v>
      </c>
      <c r="M23" s="24">
        <v>72.019980000000004</v>
      </c>
      <c r="N23" s="24">
        <v>79.932759999999988</v>
      </c>
      <c r="O23" s="24">
        <v>84.664162400000009</v>
      </c>
      <c r="P23" s="24">
        <v>67.62560160000001</v>
      </c>
      <c r="Q23" s="24">
        <v>60.428564800000004</v>
      </c>
      <c r="R23" s="24">
        <v>54.972560000000001</v>
      </c>
      <c r="S23" s="24">
        <v>52.545405599999995</v>
      </c>
      <c r="T23" s="26">
        <f t="shared" si="0"/>
        <v>1186.7997696000002</v>
      </c>
      <c r="V23" s="2"/>
      <c r="W23" s="20"/>
    </row>
    <row r="24" spans="1:30" ht="39.950000000000003" customHeight="1" x14ac:dyDescent="0.25">
      <c r="A24" s="122" t="s">
        <v>34</v>
      </c>
      <c r="B24" s="23">
        <v>54.601481600000014</v>
      </c>
      <c r="C24" s="24">
        <v>62.376412000000002</v>
      </c>
      <c r="D24" s="24">
        <v>89.720600799999985</v>
      </c>
      <c r="E24" s="24">
        <v>66.449139200000005</v>
      </c>
      <c r="F24" s="24">
        <v>76.306200000000018</v>
      </c>
      <c r="G24" s="24">
        <v>66.6926816</v>
      </c>
      <c r="H24" s="25">
        <v>60.240691200000001</v>
      </c>
      <c r="I24" s="23">
        <v>43.83120799999999</v>
      </c>
      <c r="J24" s="24">
        <v>60.015180000000001</v>
      </c>
      <c r="K24" s="24">
        <v>87.816639999999992</v>
      </c>
      <c r="L24" s="23">
        <v>46.560500800000007</v>
      </c>
      <c r="M24" s="24">
        <v>72.019980000000004</v>
      </c>
      <c r="N24" s="24">
        <v>79.932759999999988</v>
      </c>
      <c r="O24" s="24">
        <v>84.664162400000009</v>
      </c>
      <c r="P24" s="24">
        <v>67.62560160000001</v>
      </c>
      <c r="Q24" s="24">
        <v>60.428564800000004</v>
      </c>
      <c r="R24" s="24">
        <v>54.972560000000001</v>
      </c>
      <c r="S24" s="24">
        <v>52.545405599999995</v>
      </c>
      <c r="T24" s="26">
        <f t="shared" si="0"/>
        <v>1186.7997696000002</v>
      </c>
      <c r="V24" s="2"/>
    </row>
    <row r="25" spans="1:30" ht="41.45" customHeight="1" x14ac:dyDescent="0.25">
      <c r="A25" s="123" t="s">
        <v>10</v>
      </c>
      <c r="B25" s="27">
        <f t="shared" ref="B25:S25" si="1">SUM(B18:B24)</f>
        <v>377.24400000000003</v>
      </c>
      <c r="C25" s="28">
        <f t="shared" si="1"/>
        <v>431.18250000000006</v>
      </c>
      <c r="D25" s="28">
        <f t="shared" si="1"/>
        <v>619.51049999999987</v>
      </c>
      <c r="E25" s="28">
        <f t="shared" si="1"/>
        <v>458.55599999999993</v>
      </c>
      <c r="F25" s="28">
        <f t="shared" si="1"/>
        <v>526.995</v>
      </c>
      <c r="G25" s="28">
        <f t="shared" si="1"/>
        <v>460.78200000000004</v>
      </c>
      <c r="H25" s="29">
        <f t="shared" si="1"/>
        <v>415.29600000000005</v>
      </c>
      <c r="I25" s="27">
        <f t="shared" si="1"/>
        <v>303.21199999999999</v>
      </c>
      <c r="J25" s="28">
        <f t="shared" si="1"/>
        <v>414.67649999999992</v>
      </c>
      <c r="K25" s="28">
        <f t="shared" si="1"/>
        <v>606.95600000000002</v>
      </c>
      <c r="L25" s="27">
        <f t="shared" si="1"/>
        <v>321.93</v>
      </c>
      <c r="M25" s="28">
        <f t="shared" si="1"/>
        <v>500.51050000000009</v>
      </c>
      <c r="N25" s="28">
        <f t="shared" si="1"/>
        <v>553.51099999999997</v>
      </c>
      <c r="O25" s="28">
        <f t="shared" si="1"/>
        <v>584.69250000000011</v>
      </c>
      <c r="P25" s="28">
        <f t="shared" si="1"/>
        <v>466.68299999999999</v>
      </c>
      <c r="Q25" s="28">
        <f t="shared" si="1"/>
        <v>417.99100000000004</v>
      </c>
      <c r="R25" s="28">
        <f t="shared" si="1"/>
        <v>380.72999999999996</v>
      </c>
      <c r="S25" s="28">
        <f t="shared" si="1"/>
        <v>362.97449999999992</v>
      </c>
      <c r="T25" s="26">
        <f t="shared" si="0"/>
        <v>8203.4330000000009</v>
      </c>
    </row>
    <row r="26" spans="1:30" s="2" customFormat="1" ht="36.75" customHeight="1" x14ac:dyDescent="0.25">
      <c r="A26" s="124" t="s">
        <v>12</v>
      </c>
      <c r="B26" s="30">
        <v>108</v>
      </c>
      <c r="C26" s="31">
        <v>107.5</v>
      </c>
      <c r="D26" s="31">
        <v>106.5</v>
      </c>
      <c r="E26" s="31">
        <v>106</v>
      </c>
      <c r="F26" s="31">
        <v>105</v>
      </c>
      <c r="G26" s="31">
        <v>103.5</v>
      </c>
      <c r="H26" s="32">
        <v>103</v>
      </c>
      <c r="I26" s="30">
        <v>110.5</v>
      </c>
      <c r="J26" s="31">
        <v>109.5</v>
      </c>
      <c r="K26" s="31">
        <v>106</v>
      </c>
      <c r="L26" s="30">
        <v>109.5</v>
      </c>
      <c r="M26" s="31">
        <v>108.5</v>
      </c>
      <c r="N26" s="31">
        <v>107</v>
      </c>
      <c r="O26" s="31">
        <v>107.5</v>
      </c>
      <c r="P26" s="31">
        <v>106.5</v>
      </c>
      <c r="Q26" s="31">
        <v>105.5</v>
      </c>
      <c r="R26" s="31">
        <v>105</v>
      </c>
      <c r="S26" s="31">
        <v>103.5</v>
      </c>
      <c r="T26" s="33">
        <f>+((T25/T27)/7)*1000</f>
        <v>106.47033705823569</v>
      </c>
    </row>
    <row r="27" spans="1:30" s="2" customFormat="1" ht="33" customHeight="1" x14ac:dyDescent="0.25">
      <c r="A27" s="125" t="s">
        <v>13</v>
      </c>
      <c r="B27" s="34">
        <v>499</v>
      </c>
      <c r="C27" s="35">
        <v>573</v>
      </c>
      <c r="D27" s="35">
        <v>831</v>
      </c>
      <c r="E27" s="35">
        <v>618</v>
      </c>
      <c r="F27" s="35">
        <v>717</v>
      </c>
      <c r="G27" s="35">
        <v>636</v>
      </c>
      <c r="H27" s="36">
        <v>576</v>
      </c>
      <c r="I27" s="34">
        <v>392</v>
      </c>
      <c r="J27" s="35">
        <v>541</v>
      </c>
      <c r="K27" s="35">
        <v>818</v>
      </c>
      <c r="L27" s="34">
        <v>420</v>
      </c>
      <c r="M27" s="35">
        <v>659</v>
      </c>
      <c r="N27" s="35">
        <v>739</v>
      </c>
      <c r="O27" s="35">
        <v>777</v>
      </c>
      <c r="P27" s="35">
        <v>626</v>
      </c>
      <c r="Q27" s="35">
        <v>566</v>
      </c>
      <c r="R27" s="35">
        <v>518</v>
      </c>
      <c r="S27" s="35">
        <v>501</v>
      </c>
      <c r="T27" s="37">
        <f>SUM(B27:S27)</f>
        <v>11007</v>
      </c>
      <c r="U27" s="2">
        <f>((T25*1000)/T27)/7</f>
        <v>106.47033705823569</v>
      </c>
    </row>
    <row r="28" spans="1:30" s="2" customFormat="1" ht="33" customHeight="1" x14ac:dyDescent="0.25">
      <c r="A28" s="126" t="s">
        <v>14</v>
      </c>
      <c r="B28" s="38">
        <f>((B27*B26)*7/1000-B19-B18)/5</f>
        <v>54.601481600000014</v>
      </c>
      <c r="C28" s="39">
        <f t="shared" ref="C28:S28" si="2">((C27*C26)*7/1000-C19-C18)/5</f>
        <v>62.376412000000002</v>
      </c>
      <c r="D28" s="39">
        <f t="shared" si="2"/>
        <v>89.720600799999985</v>
      </c>
      <c r="E28" s="39">
        <f t="shared" si="2"/>
        <v>66.449139200000005</v>
      </c>
      <c r="F28" s="39">
        <f t="shared" si="2"/>
        <v>76.306200000000018</v>
      </c>
      <c r="G28" s="39">
        <f t="shared" si="2"/>
        <v>66.6926816</v>
      </c>
      <c r="H28" s="40">
        <f t="shared" si="2"/>
        <v>60.240691200000001</v>
      </c>
      <c r="I28" s="38">
        <f t="shared" si="2"/>
        <v>43.83120799999999</v>
      </c>
      <c r="J28" s="39">
        <f t="shared" si="2"/>
        <v>60.015180000000001</v>
      </c>
      <c r="K28" s="39">
        <f t="shared" si="2"/>
        <v>87.816639999999992</v>
      </c>
      <c r="L28" s="38">
        <f t="shared" si="2"/>
        <v>46.560500800000007</v>
      </c>
      <c r="M28" s="39">
        <f t="shared" si="2"/>
        <v>72.019980000000004</v>
      </c>
      <c r="N28" s="39">
        <f t="shared" si="2"/>
        <v>79.932759999999988</v>
      </c>
      <c r="O28" s="39">
        <f t="shared" si="2"/>
        <v>84.664162400000009</v>
      </c>
      <c r="P28" s="39">
        <f t="shared" si="2"/>
        <v>67.62560160000001</v>
      </c>
      <c r="Q28" s="39">
        <f t="shared" si="2"/>
        <v>60.428564800000004</v>
      </c>
      <c r="R28" s="39">
        <f t="shared" si="2"/>
        <v>54.972560000000001</v>
      </c>
      <c r="S28" s="39">
        <f t="shared" si="2"/>
        <v>52.545405599999995</v>
      </c>
      <c r="T28" s="41"/>
    </row>
    <row r="29" spans="1:30" ht="33.75" customHeight="1" x14ac:dyDescent="0.25">
      <c r="A29" s="127" t="s">
        <v>15</v>
      </c>
      <c r="B29" s="42">
        <f t="shared" ref="B29" si="3">((B27*B26)*7)/1000</f>
        <v>377.24400000000003</v>
      </c>
      <c r="C29" s="43">
        <f>((C27*C26)*7)/1000</f>
        <v>431.1825</v>
      </c>
      <c r="D29" s="43">
        <f>((D27*D26)*7)/1000</f>
        <v>619.51049999999998</v>
      </c>
      <c r="E29" s="43">
        <f t="shared" ref="E29:S29" si="4">((E27*E26)*7)/1000</f>
        <v>458.55599999999998</v>
      </c>
      <c r="F29" s="43">
        <f t="shared" si="4"/>
        <v>526.995</v>
      </c>
      <c r="G29" s="43">
        <f t="shared" si="4"/>
        <v>460.78199999999998</v>
      </c>
      <c r="H29" s="83">
        <f t="shared" si="4"/>
        <v>415.29599999999999</v>
      </c>
      <c r="I29" s="42">
        <f t="shared" si="4"/>
        <v>303.21199999999999</v>
      </c>
      <c r="J29" s="43">
        <f t="shared" si="4"/>
        <v>414.67649999999998</v>
      </c>
      <c r="K29" s="43">
        <f t="shared" si="4"/>
        <v>606.95600000000002</v>
      </c>
      <c r="L29" s="42">
        <f t="shared" si="4"/>
        <v>321.93</v>
      </c>
      <c r="M29" s="43">
        <f t="shared" si="4"/>
        <v>500.51049999999998</v>
      </c>
      <c r="N29" s="43">
        <f t="shared" si="4"/>
        <v>553.51099999999997</v>
      </c>
      <c r="O29" s="44">
        <f t="shared" si="4"/>
        <v>584.6925</v>
      </c>
      <c r="P29" s="44">
        <f t="shared" si="4"/>
        <v>466.68299999999999</v>
      </c>
      <c r="Q29" s="44">
        <f t="shared" si="4"/>
        <v>417.99099999999999</v>
      </c>
      <c r="R29" s="44">
        <f t="shared" si="4"/>
        <v>380.73</v>
      </c>
      <c r="S29" s="44">
        <f t="shared" si="4"/>
        <v>362.97449999999998</v>
      </c>
      <c r="T29" s="46"/>
    </row>
    <row r="30" spans="1:30" ht="33.75" customHeight="1" thickBot="1" x14ac:dyDescent="0.3">
      <c r="A30" s="128" t="s">
        <v>16</v>
      </c>
      <c r="B30" s="47">
        <f t="shared" ref="B30" si="5">+(B25/B27)/7*1000</f>
        <v>108</v>
      </c>
      <c r="C30" s="48">
        <f>+(C25/C27)/7*1000</f>
        <v>107.50000000000001</v>
      </c>
      <c r="D30" s="48">
        <f t="shared" ref="D30:F30" si="6">+(D25/D27)/7*1000</f>
        <v>106.49999999999997</v>
      </c>
      <c r="E30" s="48">
        <f t="shared" si="6"/>
        <v>105.99999999999999</v>
      </c>
      <c r="F30" s="48">
        <f t="shared" si="6"/>
        <v>105</v>
      </c>
      <c r="G30" s="48">
        <f>+(G25/G27)/7*1000</f>
        <v>103.50000000000001</v>
      </c>
      <c r="H30" s="49">
        <f t="shared" ref="H30" si="7">+(H25/H27)/7*1000</f>
        <v>103.00000000000001</v>
      </c>
      <c r="I30" s="47">
        <f>+(I25/I27)/7*1000</f>
        <v>110.5</v>
      </c>
      <c r="J30" s="48">
        <f t="shared" ref="J30" si="8">+(J25/J27)/7*1000</f>
        <v>109.49999999999997</v>
      </c>
      <c r="K30" s="48">
        <f>+(K25/K27)/7*1000</f>
        <v>106</v>
      </c>
      <c r="L30" s="47">
        <f t="shared" ref="L30:S30" si="9">+(L25/L27)/7*1000</f>
        <v>109.50000000000001</v>
      </c>
      <c r="M30" s="48">
        <f t="shared" si="9"/>
        <v>108.50000000000003</v>
      </c>
      <c r="N30" s="48">
        <f t="shared" si="9"/>
        <v>107</v>
      </c>
      <c r="O30" s="48">
        <f t="shared" si="9"/>
        <v>107.50000000000003</v>
      </c>
      <c r="P30" s="48">
        <f t="shared" si="9"/>
        <v>106.5</v>
      </c>
      <c r="Q30" s="48">
        <f t="shared" si="9"/>
        <v>105.50000000000001</v>
      </c>
      <c r="R30" s="48">
        <f t="shared" si="9"/>
        <v>104.99999999999999</v>
      </c>
      <c r="S30" s="48">
        <f t="shared" si="9"/>
        <v>103.49999999999997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3"/>
      <c r="T36" s="55"/>
      <c r="U36" s="55"/>
      <c r="V36" s="56"/>
      <c r="W36" s="3"/>
      <c r="X36" s="55"/>
      <c r="Y36" s="55"/>
      <c r="Z36" s="55"/>
      <c r="AA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9" t="s">
        <v>10</v>
      </c>
      <c r="T37" s="58"/>
      <c r="U37" s="58"/>
      <c r="V37" s="3"/>
      <c r="W37" s="56"/>
      <c r="X37" s="3"/>
      <c r="Y37" s="55"/>
      <c r="Z37" s="55"/>
      <c r="AA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96"/>
      <c r="T38" s="58"/>
      <c r="U38" s="58"/>
      <c r="V38" s="59"/>
      <c r="W38" s="59"/>
      <c r="X38" s="2"/>
      <c r="Y38" s="2"/>
      <c r="Z38" s="2"/>
      <c r="AA38" s="2"/>
    </row>
    <row r="39" spans="1:30" ht="33.75" customHeight="1" x14ac:dyDescent="0.25">
      <c r="A39" s="87" t="s">
        <v>35</v>
      </c>
      <c r="B39" s="23">
        <v>24.4</v>
      </c>
      <c r="C39" s="218">
        <v>41.5</v>
      </c>
      <c r="D39" s="218">
        <v>62.2</v>
      </c>
      <c r="E39" s="218">
        <v>68.5</v>
      </c>
      <c r="F39" s="218">
        <v>71.3</v>
      </c>
      <c r="G39" s="218">
        <v>43</v>
      </c>
      <c r="H39" s="218">
        <v>42.1</v>
      </c>
      <c r="I39" s="218"/>
      <c r="J39" s="97">
        <f t="shared" ref="J39:J46" si="10">SUM(B39:I39)</f>
        <v>353.00000000000006</v>
      </c>
      <c r="K39" s="138"/>
      <c r="L39" s="137"/>
      <c r="M39" s="87" t="s">
        <v>35</v>
      </c>
      <c r="N39" s="218">
        <v>12.5</v>
      </c>
      <c r="O39" s="218">
        <v>20.399999999999999</v>
      </c>
      <c r="P39" s="218">
        <v>12.3</v>
      </c>
      <c r="Q39" s="218"/>
      <c r="R39" s="218"/>
      <c r="S39" s="97">
        <f t="shared" ref="S39:S46" si="11">SUM(N39:R39)</f>
        <v>45.2</v>
      </c>
      <c r="T39" s="2"/>
      <c r="U39" s="60"/>
      <c r="V39" s="59"/>
      <c r="W39" s="59"/>
      <c r="X39" s="2"/>
      <c r="Y39" s="2"/>
      <c r="Z39" s="2"/>
      <c r="AA39" s="2"/>
    </row>
    <row r="40" spans="1:30" ht="33.75" customHeight="1" x14ac:dyDescent="0.25">
      <c r="A40" s="88" t="s">
        <v>36</v>
      </c>
      <c r="B40" s="23">
        <v>24.4</v>
      </c>
      <c r="C40" s="218">
        <v>41.5</v>
      </c>
      <c r="D40" s="218">
        <v>62.2</v>
      </c>
      <c r="E40" s="218">
        <v>68.5</v>
      </c>
      <c r="F40" s="218">
        <v>71.3</v>
      </c>
      <c r="G40" s="218">
        <v>43</v>
      </c>
      <c r="H40" s="218">
        <v>42.1</v>
      </c>
      <c r="I40" s="218"/>
      <c r="J40" s="97">
        <f t="shared" si="10"/>
        <v>353.00000000000006</v>
      </c>
      <c r="K40" s="133"/>
      <c r="L40" s="137"/>
      <c r="M40" s="88" t="s">
        <v>36</v>
      </c>
      <c r="N40" s="218">
        <v>12.5</v>
      </c>
      <c r="O40" s="218">
        <v>20.399999999999999</v>
      </c>
      <c r="P40" s="218">
        <v>12.3</v>
      </c>
      <c r="Q40" s="218"/>
      <c r="R40" s="218"/>
      <c r="S40" s="97">
        <f t="shared" si="11"/>
        <v>45.2</v>
      </c>
      <c r="T40" s="2"/>
      <c r="U40" s="60"/>
      <c r="V40" s="59"/>
      <c r="W40" s="59"/>
      <c r="X40" s="2"/>
      <c r="Y40" s="2"/>
      <c r="Z40" s="2"/>
      <c r="AA40" s="2"/>
    </row>
    <row r="41" spans="1:30" ht="33.75" customHeight="1" x14ac:dyDescent="0.25">
      <c r="A41" s="87" t="s">
        <v>37</v>
      </c>
      <c r="B41" s="23">
        <v>25.7</v>
      </c>
      <c r="C41" s="218">
        <v>43.1</v>
      </c>
      <c r="D41" s="218">
        <v>65</v>
      </c>
      <c r="E41" s="218">
        <v>71.400000000000006</v>
      </c>
      <c r="F41" s="218">
        <v>74.2</v>
      </c>
      <c r="G41" s="218">
        <v>45.2</v>
      </c>
      <c r="H41" s="218">
        <v>43.9</v>
      </c>
      <c r="I41" s="218"/>
      <c r="J41" s="97">
        <f t="shared" si="10"/>
        <v>368.5</v>
      </c>
      <c r="K41" s="133"/>
      <c r="L41" s="137"/>
      <c r="M41" s="87" t="s">
        <v>37</v>
      </c>
      <c r="N41" s="218">
        <v>12.9</v>
      </c>
      <c r="O41" s="218">
        <v>21.1</v>
      </c>
      <c r="P41" s="218">
        <v>12.9</v>
      </c>
      <c r="Q41" s="218"/>
      <c r="R41" s="218"/>
      <c r="S41" s="97">
        <f t="shared" si="11"/>
        <v>46.9</v>
      </c>
      <c r="T41" s="2"/>
      <c r="U41" s="60"/>
      <c r="V41" s="59"/>
      <c r="W41" s="59"/>
      <c r="X41" s="2"/>
      <c r="Y41" s="2"/>
      <c r="Z41" s="2"/>
      <c r="AA41" s="2"/>
    </row>
    <row r="42" spans="1:30" ht="33.75" customHeight="1" x14ac:dyDescent="0.25">
      <c r="A42" s="87" t="s">
        <v>38</v>
      </c>
      <c r="B42" s="23">
        <v>25.7</v>
      </c>
      <c r="C42" s="218">
        <v>43.1</v>
      </c>
      <c r="D42" s="218">
        <v>65</v>
      </c>
      <c r="E42" s="218">
        <v>71.400000000000006</v>
      </c>
      <c r="F42" s="218">
        <v>74.2</v>
      </c>
      <c r="G42" s="218">
        <v>45.2</v>
      </c>
      <c r="H42" s="218">
        <v>43.9</v>
      </c>
      <c r="I42" s="218"/>
      <c r="J42" s="97">
        <f t="shared" si="10"/>
        <v>368.5</v>
      </c>
      <c r="K42" s="133"/>
      <c r="L42" s="137"/>
      <c r="M42" s="87" t="s">
        <v>38</v>
      </c>
      <c r="N42" s="218">
        <v>15.3</v>
      </c>
      <c r="O42" s="218">
        <v>10.7</v>
      </c>
      <c r="P42" s="218">
        <v>11</v>
      </c>
      <c r="Q42" s="218">
        <v>9.6999999999999993</v>
      </c>
      <c r="R42" s="218"/>
      <c r="S42" s="97">
        <f t="shared" si="11"/>
        <v>46.7</v>
      </c>
      <c r="T42" s="2"/>
      <c r="U42" s="60"/>
      <c r="V42" s="59"/>
      <c r="W42" s="59"/>
      <c r="X42" s="2"/>
      <c r="Y42" s="2"/>
      <c r="Z42" s="2"/>
      <c r="AA42" s="2"/>
    </row>
    <row r="43" spans="1:30" ht="33.75" customHeight="1" x14ac:dyDescent="0.25">
      <c r="A43" s="88" t="s">
        <v>33</v>
      </c>
      <c r="B43" s="23">
        <v>25.7</v>
      </c>
      <c r="C43" s="218">
        <v>43.1</v>
      </c>
      <c r="D43" s="218">
        <v>65</v>
      </c>
      <c r="E43" s="218">
        <v>71.400000000000006</v>
      </c>
      <c r="F43" s="218">
        <v>74.2</v>
      </c>
      <c r="G43" s="218">
        <v>45.2</v>
      </c>
      <c r="H43" s="218">
        <v>43.9</v>
      </c>
      <c r="I43" s="218"/>
      <c r="J43" s="97">
        <f t="shared" si="10"/>
        <v>368.5</v>
      </c>
      <c r="K43" s="133"/>
      <c r="L43" s="137"/>
      <c r="M43" s="88" t="s">
        <v>33</v>
      </c>
      <c r="N43" s="218">
        <v>15.3</v>
      </c>
      <c r="O43" s="218">
        <v>10.7</v>
      </c>
      <c r="P43" s="218">
        <v>11</v>
      </c>
      <c r="Q43" s="218">
        <v>9.6999999999999993</v>
      </c>
      <c r="R43" s="218"/>
      <c r="S43" s="97">
        <f t="shared" si="11"/>
        <v>46.7</v>
      </c>
      <c r="T43" s="2"/>
      <c r="U43" s="60"/>
      <c r="V43" s="59"/>
      <c r="W43" s="59"/>
      <c r="X43" s="2"/>
      <c r="Y43" s="2"/>
      <c r="Z43" s="2"/>
      <c r="AA43" s="2"/>
    </row>
    <row r="44" spans="1:30" ht="33.75" customHeight="1" x14ac:dyDescent="0.25">
      <c r="A44" s="87" t="s">
        <v>46</v>
      </c>
      <c r="B44" s="23">
        <v>25.7</v>
      </c>
      <c r="C44" s="218">
        <v>43.1</v>
      </c>
      <c r="D44" s="218">
        <v>65</v>
      </c>
      <c r="E44" s="218">
        <v>71.400000000000006</v>
      </c>
      <c r="F44" s="218">
        <v>74.2</v>
      </c>
      <c r="G44" s="218">
        <v>45.2</v>
      </c>
      <c r="H44" s="218">
        <v>43.9</v>
      </c>
      <c r="I44" s="218"/>
      <c r="J44" s="97">
        <f t="shared" si="10"/>
        <v>368.5</v>
      </c>
      <c r="K44" s="133"/>
      <c r="L44" s="137"/>
      <c r="M44" s="87" t="s">
        <v>46</v>
      </c>
      <c r="N44" s="218">
        <v>15.3</v>
      </c>
      <c r="O44" s="218">
        <v>10.7</v>
      </c>
      <c r="P44" s="218">
        <v>11</v>
      </c>
      <c r="Q44" s="218">
        <v>9.6</v>
      </c>
      <c r="R44" s="218"/>
      <c r="S44" s="97">
        <f t="shared" si="11"/>
        <v>46.6</v>
      </c>
      <c r="T44" s="2"/>
      <c r="U44" s="60"/>
      <c r="V44" s="59"/>
      <c r="W44" s="59"/>
      <c r="X44" s="2"/>
      <c r="Y44" s="2"/>
      <c r="Z44" s="2"/>
      <c r="AA44" s="2"/>
    </row>
    <row r="45" spans="1:30" ht="33.75" customHeight="1" x14ac:dyDescent="0.25">
      <c r="A45" s="87" t="s">
        <v>34</v>
      </c>
      <c r="B45" s="23">
        <v>25.7</v>
      </c>
      <c r="C45" s="218">
        <v>43.1</v>
      </c>
      <c r="D45" s="218">
        <v>65</v>
      </c>
      <c r="E45" s="218">
        <v>71.400000000000006</v>
      </c>
      <c r="F45" s="218">
        <v>74.2</v>
      </c>
      <c r="G45" s="218">
        <v>45.2</v>
      </c>
      <c r="H45" s="218">
        <v>43.9</v>
      </c>
      <c r="I45" s="218"/>
      <c r="J45" s="97">
        <f t="shared" si="10"/>
        <v>368.5</v>
      </c>
      <c r="K45" s="133"/>
      <c r="L45" s="137"/>
      <c r="M45" s="87" t="s">
        <v>34</v>
      </c>
      <c r="N45" s="218">
        <v>15.3</v>
      </c>
      <c r="O45" s="218">
        <v>10.7</v>
      </c>
      <c r="P45" s="218">
        <v>11</v>
      </c>
      <c r="Q45" s="218">
        <v>9.6</v>
      </c>
      <c r="R45" s="218"/>
      <c r="S45" s="97">
        <f t="shared" si="11"/>
        <v>46.6</v>
      </c>
      <c r="T45" s="2"/>
      <c r="U45" s="60"/>
      <c r="V45" s="59"/>
      <c r="W45" s="59"/>
      <c r="X45" s="59"/>
      <c r="Y45" s="59"/>
      <c r="Z45" s="2"/>
      <c r="AA45" s="2"/>
      <c r="AB45" s="2"/>
      <c r="AC45" s="2"/>
    </row>
    <row r="46" spans="1:30" ht="33.75" customHeight="1" x14ac:dyDescent="0.25">
      <c r="A46" s="88" t="s">
        <v>10</v>
      </c>
      <c r="B46" s="27">
        <f t="shared" ref="B46:I46" si="12">SUM(B39:B45)</f>
        <v>177.29999999999998</v>
      </c>
      <c r="C46" s="77">
        <f t="shared" si="12"/>
        <v>298.5</v>
      </c>
      <c r="D46" s="28">
        <f t="shared" si="12"/>
        <v>449.4</v>
      </c>
      <c r="E46" s="28">
        <f t="shared" si="12"/>
        <v>494</v>
      </c>
      <c r="F46" s="28">
        <f t="shared" si="12"/>
        <v>513.6</v>
      </c>
      <c r="G46" s="28">
        <f t="shared" si="12"/>
        <v>311.99999999999994</v>
      </c>
      <c r="H46" s="28">
        <f t="shared" si="12"/>
        <v>303.7</v>
      </c>
      <c r="I46" s="28">
        <f t="shared" si="12"/>
        <v>0</v>
      </c>
      <c r="J46" s="97">
        <f t="shared" si="10"/>
        <v>2548.4999999999995</v>
      </c>
      <c r="K46" s="60"/>
      <c r="M46" s="73" t="s">
        <v>10</v>
      </c>
      <c r="N46" s="77">
        <f>SUM(N39:N45)</f>
        <v>99.1</v>
      </c>
      <c r="O46" s="28">
        <f>SUM(O39:O45)</f>
        <v>104.7</v>
      </c>
      <c r="P46" s="28">
        <f>SUM(P39:P45)</f>
        <v>81.5</v>
      </c>
      <c r="Q46" s="28">
        <f>SUM(Q39:Q45)</f>
        <v>38.6</v>
      </c>
      <c r="R46" s="28">
        <f>SUM(R39:R45)</f>
        <v>0</v>
      </c>
      <c r="S46" s="97">
        <f t="shared" si="11"/>
        <v>323.90000000000003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89" t="s">
        <v>12</v>
      </c>
      <c r="B47" s="30">
        <v>105.5</v>
      </c>
      <c r="C47" s="78">
        <v>105</v>
      </c>
      <c r="D47" s="31">
        <v>104</v>
      </c>
      <c r="E47" s="31">
        <v>103</v>
      </c>
      <c r="F47" s="31">
        <v>102</v>
      </c>
      <c r="G47" s="31">
        <v>101.5</v>
      </c>
      <c r="H47" s="31">
        <v>100.5</v>
      </c>
      <c r="I47" s="31"/>
      <c r="J47" s="98">
        <f>+((J46/J48)/7)*1000</f>
        <v>102.90317370588708</v>
      </c>
      <c r="K47" s="60"/>
      <c r="M47" s="129" t="s">
        <v>12</v>
      </c>
      <c r="N47" s="78"/>
      <c r="O47" s="31"/>
      <c r="P47" s="31"/>
      <c r="Q47" s="31"/>
      <c r="R47" s="31"/>
      <c r="S47" s="98">
        <f>+((S46/S48)/7)*1000</f>
        <v>115.968492660222</v>
      </c>
      <c r="T47" s="61"/>
      <c r="U47" s="61"/>
    </row>
    <row r="48" spans="1:30" ht="33.75" customHeight="1" x14ac:dyDescent="0.25">
      <c r="A48" s="90" t="s">
        <v>13</v>
      </c>
      <c r="B48" s="34">
        <v>240</v>
      </c>
      <c r="C48" s="79">
        <v>406</v>
      </c>
      <c r="D48" s="35">
        <v>617</v>
      </c>
      <c r="E48" s="35">
        <v>685</v>
      </c>
      <c r="F48" s="35">
        <v>719</v>
      </c>
      <c r="G48" s="35">
        <v>439</v>
      </c>
      <c r="H48" s="35">
        <v>432</v>
      </c>
      <c r="I48" s="35"/>
      <c r="J48" s="99">
        <f>SUM(B48:I48)</f>
        <v>3538</v>
      </c>
      <c r="K48" s="60"/>
      <c r="L48" s="62"/>
      <c r="M48" s="90" t="s">
        <v>13</v>
      </c>
      <c r="N48" s="102">
        <v>128</v>
      </c>
      <c r="O48" s="102">
        <v>91</v>
      </c>
      <c r="P48" s="102">
        <v>95</v>
      </c>
      <c r="Q48" s="102">
        <v>85</v>
      </c>
      <c r="R48" s="102"/>
      <c r="S48" s="106">
        <f>SUM(N48:R48)</f>
        <v>399</v>
      </c>
      <c r="T48" s="63"/>
      <c r="U48" s="63"/>
    </row>
    <row r="49" spans="1:31" ht="33.75" customHeight="1" x14ac:dyDescent="0.25">
      <c r="A49" s="91" t="s">
        <v>14</v>
      </c>
      <c r="B49" s="38">
        <f t="shared" ref="B49:I49" si="13">((B48*B47)*7/1000-B40-B39)/5</f>
        <v>25.687999999999999</v>
      </c>
      <c r="C49" s="80">
        <f t="shared" si="13"/>
        <v>43.082000000000008</v>
      </c>
      <c r="D49" s="80">
        <f t="shared" si="13"/>
        <v>64.955200000000005</v>
      </c>
      <c r="E49" s="80">
        <f t="shared" si="13"/>
        <v>71.376999999999995</v>
      </c>
      <c r="F49" s="80">
        <f t="shared" si="13"/>
        <v>74.153199999999998</v>
      </c>
      <c r="G49" s="80">
        <f t="shared" si="13"/>
        <v>45.181899999999999</v>
      </c>
      <c r="H49" s="80">
        <f t="shared" si="13"/>
        <v>43.942399999999992</v>
      </c>
      <c r="I49" s="80">
        <f t="shared" si="13"/>
        <v>0</v>
      </c>
      <c r="J49" s="100">
        <f>((J46*1000)/J48)/7</f>
        <v>102.90317370588708</v>
      </c>
      <c r="K49" s="60"/>
      <c r="M49" s="91" t="s">
        <v>14</v>
      </c>
      <c r="N49" s="80">
        <f t="shared" ref="N49:R49" si="14">((N48*N47)*7/1000-N40-N39)/5</f>
        <v>-5</v>
      </c>
      <c r="O49" s="39">
        <f t="shared" si="14"/>
        <v>-8.16</v>
      </c>
      <c r="P49" s="39">
        <f t="shared" si="14"/>
        <v>-4.92</v>
      </c>
      <c r="Q49" s="39">
        <f t="shared" si="14"/>
        <v>0</v>
      </c>
      <c r="R49" s="39">
        <f t="shared" si="14"/>
        <v>0</v>
      </c>
      <c r="S49" s="107">
        <f>((S46*1000)/S48)/7</f>
        <v>115.968492660222</v>
      </c>
      <c r="T49" s="63"/>
      <c r="U49" s="63"/>
    </row>
    <row r="50" spans="1:31" ht="33.75" customHeight="1" x14ac:dyDescent="0.25">
      <c r="A50" s="92" t="s">
        <v>15</v>
      </c>
      <c r="B50" s="42">
        <f t="shared" ref="B50:I50" si="15">((B48*B47)*7)/1000</f>
        <v>177.24</v>
      </c>
      <c r="C50" s="81">
        <f t="shared" si="15"/>
        <v>298.41000000000003</v>
      </c>
      <c r="D50" s="43">
        <f t="shared" si="15"/>
        <v>449.17599999999999</v>
      </c>
      <c r="E50" s="43">
        <f t="shared" si="15"/>
        <v>493.88499999999999</v>
      </c>
      <c r="F50" s="43">
        <f t="shared" si="15"/>
        <v>513.36599999999999</v>
      </c>
      <c r="G50" s="43">
        <f t="shared" si="15"/>
        <v>311.90949999999998</v>
      </c>
      <c r="H50" s="43">
        <f t="shared" si="15"/>
        <v>303.91199999999998</v>
      </c>
      <c r="I50" s="43">
        <f t="shared" si="15"/>
        <v>0</v>
      </c>
      <c r="J50" s="83"/>
      <c r="K50" s="60"/>
      <c r="M50" s="92" t="s">
        <v>15</v>
      </c>
      <c r="N50" s="81">
        <f>((N48*N47)*7)/1000</f>
        <v>0</v>
      </c>
      <c r="O50" s="43">
        <f>((O48*O47)*7)/1000</f>
        <v>0</v>
      </c>
      <c r="P50" s="43">
        <f>((P48*P47)*7)/1000</f>
        <v>0</v>
      </c>
      <c r="Q50" s="43">
        <f>((Q48*Q47)*7)/1000</f>
        <v>0</v>
      </c>
      <c r="R50" s="43">
        <f>((R48*R47)*7)/1000</f>
        <v>0</v>
      </c>
      <c r="S50" s="108"/>
    </row>
    <row r="51" spans="1:31" ht="33.75" customHeight="1" thickBot="1" x14ac:dyDescent="0.3">
      <c r="A51" s="93" t="s">
        <v>16</v>
      </c>
      <c r="B51" s="47">
        <f t="shared" ref="B51:I51" si="16">+(B46/B48)/7*1000</f>
        <v>105.53571428571428</v>
      </c>
      <c r="C51" s="82">
        <f t="shared" si="16"/>
        <v>105.03166783954961</v>
      </c>
      <c r="D51" s="48">
        <f t="shared" si="16"/>
        <v>104.05186385737439</v>
      </c>
      <c r="E51" s="48">
        <f t="shared" si="16"/>
        <v>103.02398331595411</v>
      </c>
      <c r="F51" s="48">
        <f t="shared" si="16"/>
        <v>102.0464931452414</v>
      </c>
      <c r="G51" s="48">
        <f t="shared" si="16"/>
        <v>101.52945004881221</v>
      </c>
      <c r="H51" s="48">
        <f t="shared" si="16"/>
        <v>100.42989417989419</v>
      </c>
      <c r="I51" s="48" t="e">
        <f t="shared" si="16"/>
        <v>#DIV/0!</v>
      </c>
      <c r="J51" s="101"/>
      <c r="K51" s="60"/>
      <c r="L51" s="51"/>
      <c r="M51" s="93" t="s">
        <v>16</v>
      </c>
      <c r="N51" s="82">
        <f>+(N46/N48)/7*1000</f>
        <v>110.60267857142857</v>
      </c>
      <c r="O51" s="48">
        <f>+(O46/O48)/7*1000</f>
        <v>164.36420722135009</v>
      </c>
      <c r="P51" s="48">
        <f>+(P46/P48)/7*1000</f>
        <v>122.55639097744361</v>
      </c>
      <c r="Q51" s="48">
        <f>+(Q46/Q48)/7*1000</f>
        <v>64.87394957983193</v>
      </c>
      <c r="R51" s="48" t="e">
        <f>+(R46/R48)/7*1000</f>
        <v>#DIV/0!</v>
      </c>
      <c r="S51" s="49"/>
      <c r="T51" s="52"/>
      <c r="U51" s="52"/>
    </row>
    <row r="52" spans="1:31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31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31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31" ht="33.75" customHeight="1" thickBot="1" x14ac:dyDescent="0.3">
      <c r="A55" s="112" t="s">
        <v>21</v>
      </c>
      <c r="B55" s="641" t="s">
        <v>8</v>
      </c>
      <c r="C55" s="642"/>
      <c r="D55" s="642"/>
      <c r="E55" s="642"/>
      <c r="F55" s="642"/>
      <c r="G55" s="642"/>
      <c r="H55" s="643"/>
      <c r="I55" s="67"/>
      <c r="J55" s="67"/>
      <c r="K55" s="68"/>
      <c r="L55" s="68"/>
      <c r="U55" s="53"/>
      <c r="V55" s="53"/>
      <c r="W55" s="53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5" t="s">
        <v>20</v>
      </c>
      <c r="B56" s="200"/>
      <c r="C56" s="193"/>
      <c r="D56" s="193"/>
      <c r="E56" s="193"/>
      <c r="F56" s="193"/>
      <c r="G56" s="193"/>
      <c r="H56" s="199" t="s">
        <v>10</v>
      </c>
      <c r="J56" s="55"/>
      <c r="K56" s="55"/>
      <c r="L56" s="55"/>
      <c r="M56" s="55"/>
      <c r="N56" s="69"/>
      <c r="O56" s="69"/>
      <c r="P56" s="69"/>
      <c r="Q56" s="55"/>
      <c r="R56" s="55"/>
      <c r="S56" s="70"/>
      <c r="T56" s="70"/>
      <c r="U56" s="70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5" t="s">
        <v>11</v>
      </c>
      <c r="B57" s="94">
        <v>1</v>
      </c>
      <c r="C57" s="57">
        <v>2</v>
      </c>
      <c r="D57" s="57">
        <v>3</v>
      </c>
      <c r="E57" s="57">
        <v>4</v>
      </c>
      <c r="F57" s="57" t="s">
        <v>51</v>
      </c>
      <c r="G57" s="57"/>
      <c r="H57" s="96"/>
      <c r="I57" s="55"/>
      <c r="J57" s="55"/>
      <c r="K57" s="55"/>
      <c r="L57" s="55"/>
      <c r="M57" s="55"/>
      <c r="N57" s="69"/>
      <c r="O57" s="69"/>
      <c r="P57" s="69"/>
      <c r="Q57" s="55"/>
      <c r="R57" s="55"/>
      <c r="S57" s="70"/>
      <c r="T57" s="70"/>
      <c r="U57" s="70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7" t="s">
        <v>35</v>
      </c>
      <c r="B58" s="218">
        <v>16.5</v>
      </c>
      <c r="C58" s="218">
        <v>29.8</v>
      </c>
      <c r="D58" s="218">
        <v>53.7</v>
      </c>
      <c r="E58" s="218">
        <v>49.5</v>
      </c>
      <c r="F58" s="218"/>
      <c r="G58" s="218"/>
      <c r="H58" s="97">
        <f t="shared" ref="H58:H65" si="17">SUM(B58:G58)</f>
        <v>149.5</v>
      </c>
      <c r="I58" s="71"/>
      <c r="J58" s="2"/>
      <c r="K58" s="55"/>
      <c r="L58" s="55"/>
      <c r="M58" s="55"/>
      <c r="N58" s="69"/>
      <c r="O58" s="69"/>
      <c r="P58" s="69"/>
      <c r="Q58" s="55"/>
      <c r="R58" s="55"/>
      <c r="S58" s="70"/>
      <c r="T58" s="70"/>
      <c r="U58" s="70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8" t="s">
        <v>36</v>
      </c>
      <c r="B59" s="218">
        <v>16.5</v>
      </c>
      <c r="C59" s="218">
        <v>29.8</v>
      </c>
      <c r="D59" s="218">
        <v>53.7</v>
      </c>
      <c r="E59" s="218">
        <v>49.5</v>
      </c>
      <c r="F59" s="218"/>
      <c r="G59" s="218"/>
      <c r="H59" s="97">
        <f t="shared" si="17"/>
        <v>149.5</v>
      </c>
      <c r="I59" s="71"/>
      <c r="J59" s="2"/>
      <c r="K59" s="55"/>
      <c r="L59" s="55"/>
      <c r="M59" s="55"/>
      <c r="N59" s="69"/>
      <c r="O59" s="69"/>
      <c r="P59" s="69"/>
      <c r="Q59" s="55"/>
      <c r="R59" s="55"/>
      <c r="S59" s="70"/>
      <c r="T59" s="70"/>
      <c r="U59" s="70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7" t="s">
        <v>37</v>
      </c>
      <c r="B60" s="218">
        <v>17.3</v>
      </c>
      <c r="C60" s="218">
        <v>31.1</v>
      </c>
      <c r="D60" s="218">
        <v>56.1</v>
      </c>
      <c r="E60" s="218">
        <v>51.8</v>
      </c>
      <c r="F60" s="218"/>
      <c r="G60" s="218"/>
      <c r="H60" s="97">
        <f t="shared" si="17"/>
        <v>156.30000000000001</v>
      </c>
      <c r="I60" s="71"/>
      <c r="J60" s="2"/>
      <c r="K60" s="55"/>
      <c r="L60" s="55"/>
      <c r="M60" s="55"/>
      <c r="N60" s="69"/>
      <c r="O60" s="69"/>
      <c r="P60" s="69"/>
      <c r="Q60" s="55"/>
      <c r="R60" s="55"/>
      <c r="S60" s="70"/>
      <c r="T60" s="70"/>
      <c r="U60" s="70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7" t="s">
        <v>38</v>
      </c>
      <c r="B61" s="218">
        <v>26</v>
      </c>
      <c r="C61" s="218">
        <v>20.7</v>
      </c>
      <c r="D61" s="218">
        <v>39.6</v>
      </c>
      <c r="E61" s="218">
        <v>30.3</v>
      </c>
      <c r="F61" s="218">
        <v>39.6</v>
      </c>
      <c r="G61" s="218"/>
      <c r="H61" s="97">
        <f t="shared" si="17"/>
        <v>156.20000000000002</v>
      </c>
      <c r="I61" s="71"/>
      <c r="J61" s="2"/>
      <c r="K61" s="55"/>
      <c r="L61" s="55"/>
      <c r="M61" s="55"/>
      <c r="N61" s="69"/>
      <c r="O61" s="69"/>
      <c r="P61" s="69"/>
      <c r="Q61" s="55"/>
      <c r="R61" s="55"/>
      <c r="S61" s="70"/>
      <c r="T61" s="70"/>
      <c r="U61" s="70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8" t="s">
        <v>33</v>
      </c>
      <c r="B62" s="218">
        <v>26.1</v>
      </c>
      <c r="C62" s="218">
        <v>20.7</v>
      </c>
      <c r="D62" s="218">
        <v>39.6</v>
      </c>
      <c r="E62" s="218">
        <v>30.3</v>
      </c>
      <c r="F62" s="218">
        <v>39.6</v>
      </c>
      <c r="G62" s="218"/>
      <c r="H62" s="97">
        <f t="shared" si="17"/>
        <v>156.30000000000001</v>
      </c>
      <c r="I62" s="71"/>
      <c r="J62" s="2"/>
      <c r="K62" s="55"/>
      <c r="L62" s="55"/>
      <c r="M62" s="55"/>
      <c r="N62" s="69"/>
      <c r="O62" s="69"/>
      <c r="P62" s="69"/>
      <c r="Q62" s="55"/>
      <c r="R62" s="55"/>
      <c r="S62" s="70"/>
      <c r="T62" s="70"/>
      <c r="U62" s="70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7" t="s">
        <v>46</v>
      </c>
      <c r="B63" s="218">
        <v>26.1</v>
      </c>
      <c r="C63" s="218">
        <v>20.7</v>
      </c>
      <c r="D63" s="218">
        <v>39.6</v>
      </c>
      <c r="E63" s="218">
        <v>30.3</v>
      </c>
      <c r="F63" s="218">
        <v>39.6</v>
      </c>
      <c r="G63" s="218"/>
      <c r="H63" s="97">
        <f t="shared" si="17"/>
        <v>156.30000000000001</v>
      </c>
      <c r="I63" s="71"/>
      <c r="J63" s="2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3"/>
      <c r="W63" s="3"/>
      <c r="Z63" s="2"/>
      <c r="AA63" s="2"/>
      <c r="AB63" s="2"/>
      <c r="AC63" s="2"/>
    </row>
    <row r="64" spans="1:31" ht="33.75" customHeight="1" x14ac:dyDescent="0.25">
      <c r="A64" s="87" t="s">
        <v>34</v>
      </c>
      <c r="B64" s="218">
        <v>26.1</v>
      </c>
      <c r="C64" s="218">
        <v>20.7</v>
      </c>
      <c r="D64" s="218">
        <v>39.6</v>
      </c>
      <c r="E64" s="218">
        <v>30.3</v>
      </c>
      <c r="F64" s="218">
        <v>39.6</v>
      </c>
      <c r="G64" s="218"/>
      <c r="H64" s="97">
        <f t="shared" si="17"/>
        <v>156.30000000000001</v>
      </c>
      <c r="I64" s="71"/>
      <c r="J64" s="2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3"/>
      <c r="W64" s="3"/>
      <c r="Z64" s="2"/>
      <c r="AA64" s="2"/>
      <c r="AB64" s="2"/>
      <c r="AC64" s="2"/>
    </row>
    <row r="65" spans="1:29" ht="33.75" customHeight="1" x14ac:dyDescent="0.25">
      <c r="A65" s="113" t="s">
        <v>10</v>
      </c>
      <c r="B65" s="77">
        <f>SUM(B58:B64)</f>
        <v>154.6</v>
      </c>
      <c r="C65" s="28">
        <f>SUM(C58:C64)</f>
        <v>173.49999999999997</v>
      </c>
      <c r="D65" s="28">
        <f>SUM(D58:D64)</f>
        <v>321.90000000000003</v>
      </c>
      <c r="E65" s="28">
        <f>SUM(E58:E64)</f>
        <v>272.00000000000006</v>
      </c>
      <c r="F65" s="28">
        <f t="shared" ref="F65:G65" si="18">SUM(F58:F64)</f>
        <v>158.4</v>
      </c>
      <c r="G65" s="28">
        <f t="shared" si="18"/>
        <v>0</v>
      </c>
      <c r="H65" s="97">
        <f t="shared" si="17"/>
        <v>1080.4000000000001</v>
      </c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9" t="s">
        <v>12</v>
      </c>
      <c r="B66" s="78">
        <v>118.5</v>
      </c>
      <c r="C66" s="31">
        <v>116.5</v>
      </c>
      <c r="D66" s="31">
        <v>116</v>
      </c>
      <c r="E66" s="31">
        <v>115.5</v>
      </c>
      <c r="F66" s="31">
        <v>115.5</v>
      </c>
      <c r="G66" s="31"/>
      <c r="H66" s="98">
        <f>+((H65/H67)/7)*1000</f>
        <v>116.1345802429324</v>
      </c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0" t="s">
        <v>13</v>
      </c>
      <c r="B67" s="102">
        <v>218</v>
      </c>
      <c r="C67" s="102">
        <v>176</v>
      </c>
      <c r="D67" s="102">
        <v>337</v>
      </c>
      <c r="E67" s="102">
        <v>259</v>
      </c>
      <c r="F67" s="102">
        <v>339</v>
      </c>
      <c r="G67" s="102"/>
      <c r="H67" s="106">
        <f>SUM(B67:G67)</f>
        <v>1329</v>
      </c>
      <c r="J67" s="72"/>
      <c r="N67" s="3"/>
      <c r="O67" s="3"/>
      <c r="P67" s="3"/>
      <c r="Q67" s="3"/>
      <c r="R67" s="3"/>
    </row>
    <row r="68" spans="1:29" ht="33.75" customHeight="1" x14ac:dyDescent="0.25">
      <c r="A68" s="91" t="s">
        <v>14</v>
      </c>
      <c r="B68" s="80">
        <f t="shared" ref="B68:G68" si="19">((B67*B66)*7/1000-B59-B58)/5</f>
        <v>29.566199999999998</v>
      </c>
      <c r="C68" s="80">
        <f t="shared" si="19"/>
        <v>16.785599999999999</v>
      </c>
      <c r="D68" s="80">
        <f t="shared" si="19"/>
        <v>33.248800000000003</v>
      </c>
      <c r="E68" s="80">
        <f t="shared" si="19"/>
        <v>22.080300000000001</v>
      </c>
      <c r="F68" s="80">
        <f t="shared" si="19"/>
        <v>54.816299999999998</v>
      </c>
      <c r="G68" s="80">
        <f t="shared" si="19"/>
        <v>0</v>
      </c>
      <c r="H68" s="110">
        <f>((H65*1000)/H67)/7</f>
        <v>116.13458024293239</v>
      </c>
      <c r="N68" s="3"/>
      <c r="O68" s="3"/>
      <c r="P68" s="3"/>
      <c r="Q68" s="3"/>
      <c r="R68" s="3"/>
    </row>
    <row r="69" spans="1:29" ht="33.75" customHeight="1" x14ac:dyDescent="0.25">
      <c r="A69" s="92" t="s">
        <v>15</v>
      </c>
      <c r="B69" s="81">
        <f t="shared" ref="B69:G69" si="20">((B67*B66)*7)/1000</f>
        <v>180.83099999999999</v>
      </c>
      <c r="C69" s="43">
        <f t="shared" si="20"/>
        <v>143.52799999999999</v>
      </c>
      <c r="D69" s="43">
        <f t="shared" si="20"/>
        <v>273.64400000000001</v>
      </c>
      <c r="E69" s="43">
        <f t="shared" si="20"/>
        <v>209.4015</v>
      </c>
      <c r="F69" s="43">
        <f t="shared" si="20"/>
        <v>274.08150000000001</v>
      </c>
      <c r="G69" s="43">
        <f t="shared" si="20"/>
        <v>0</v>
      </c>
      <c r="H69" s="83"/>
      <c r="I69" s="51"/>
      <c r="R69" s="3"/>
    </row>
    <row r="70" spans="1:29" ht="33.75" customHeight="1" thickBot="1" x14ac:dyDescent="0.3">
      <c r="A70" s="93" t="s">
        <v>16</v>
      </c>
      <c r="B70" s="82">
        <f t="shared" ref="B70:G70" si="21">+(B65/B67)/7*1000</f>
        <v>101.31061598951507</v>
      </c>
      <c r="C70" s="48">
        <f t="shared" si="21"/>
        <v>140.82792207792204</v>
      </c>
      <c r="D70" s="48">
        <f t="shared" si="21"/>
        <v>136.456125476897</v>
      </c>
      <c r="E70" s="48">
        <f t="shared" si="21"/>
        <v>150.0275785990072</v>
      </c>
      <c r="F70" s="48">
        <f t="shared" si="21"/>
        <v>66.750948166877365</v>
      </c>
      <c r="G70" s="48" t="e">
        <f t="shared" si="21"/>
        <v>#DIV/0!</v>
      </c>
      <c r="H70" s="111"/>
      <c r="R70" s="3"/>
    </row>
    <row r="71" spans="1:29" ht="33.75" customHeight="1" x14ac:dyDescent="0.25"/>
    <row r="72" spans="1:29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29" ht="33.75" customHeight="1" x14ac:dyDescent="0.25"/>
    <row r="74" spans="1:29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29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29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29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29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29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N36:S36"/>
    <mergeCell ref="J54:K54"/>
    <mergeCell ref="B55:H55"/>
    <mergeCell ref="A3:C3"/>
    <mergeCell ref="E9:G9"/>
    <mergeCell ref="R9:S9"/>
    <mergeCell ref="K11:L11"/>
    <mergeCell ref="B15:H15"/>
    <mergeCell ref="I15:K15"/>
    <mergeCell ref="L15:S1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13" zoomScale="30" zoomScaleNormal="30" workbookViewId="0">
      <selection activeCell="F58" sqref="F5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35.42578125" style="19" bestFit="1" customWidth="1"/>
    <col min="9" max="9" width="28.28515625" style="19" bestFit="1" customWidth="1"/>
    <col min="10" max="12" width="33.42578125" style="19" bestFit="1" customWidth="1"/>
    <col min="13" max="13" width="33.42578125" style="19" customWidth="1"/>
    <col min="14" max="14" width="21.28515625" style="19" customWidth="1"/>
    <col min="15" max="15" width="21.28515625" style="19" bestFit="1" customWidth="1"/>
    <col min="16" max="16" width="22.57031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246"/>
      <c r="E3" s="246"/>
      <c r="F3" s="246"/>
      <c r="G3" s="246"/>
      <c r="H3" s="246"/>
      <c r="I3" s="246"/>
      <c r="J3" s="246"/>
      <c r="K3" s="246"/>
      <c r="L3" s="246"/>
      <c r="M3" s="246"/>
      <c r="N3" s="246"/>
      <c r="O3" s="246"/>
      <c r="P3" s="246"/>
      <c r="Q3" s="246"/>
      <c r="R3" s="246"/>
      <c r="S3" s="246"/>
      <c r="T3" s="246"/>
      <c r="U3" s="246"/>
      <c r="V3" s="246"/>
      <c r="W3" s="246"/>
      <c r="X3" s="246"/>
      <c r="Y3" s="2"/>
      <c r="Z3" s="2"/>
      <c r="AA3" s="2"/>
      <c r="AB3" s="2"/>
      <c r="AC3" s="2"/>
      <c r="AD3" s="2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46" t="s">
        <v>1</v>
      </c>
      <c r="B9" s="246"/>
      <c r="C9" s="246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46"/>
      <c r="B10" s="246"/>
      <c r="C10" s="2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46" t="s">
        <v>4</v>
      </c>
      <c r="B11" s="246"/>
      <c r="C11" s="246"/>
      <c r="D11" s="1"/>
      <c r="E11" s="247">
        <v>2</v>
      </c>
      <c r="F11" s="1"/>
      <c r="G11" s="1"/>
      <c r="H11" s="1"/>
      <c r="I11" s="1"/>
      <c r="J11" s="1"/>
      <c r="K11" s="628" t="s">
        <v>78</v>
      </c>
      <c r="L11" s="628"/>
      <c r="M11" s="248"/>
      <c r="N11" s="2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46"/>
      <c r="B12" s="246"/>
      <c r="C12" s="246"/>
      <c r="D12" s="1"/>
      <c r="E12" s="5"/>
      <c r="F12" s="1"/>
      <c r="G12" s="1"/>
      <c r="H12" s="1"/>
      <c r="I12" s="1"/>
      <c r="J12" s="1"/>
      <c r="K12" s="248"/>
      <c r="L12" s="248"/>
      <c r="M12" s="248"/>
      <c r="N12" s="248"/>
      <c r="O12" s="1"/>
      <c r="P12" s="1"/>
      <c r="Q12" s="1"/>
      <c r="R12" s="1"/>
      <c r="S12" s="8"/>
      <c r="T12" s="8"/>
      <c r="U12" s="8"/>
      <c r="V12" s="8">
        <v>15</v>
      </c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46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8"/>
      <c r="M13" s="248"/>
      <c r="N13" s="248"/>
      <c r="O13" s="248"/>
      <c r="P13" s="248"/>
      <c r="Q13" s="248"/>
      <c r="R13" s="248"/>
      <c r="S13" s="248"/>
      <c r="T13" s="248"/>
      <c r="U13" s="248"/>
      <c r="V13" s="248"/>
      <c r="W13" s="1"/>
      <c r="X13" s="1"/>
      <c r="Y13" s="1"/>
    </row>
    <row r="14" spans="1:30" s="3" customFormat="1" ht="27" thickBot="1" x14ac:dyDescent="0.3">
      <c r="A14" s="24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4" t="s">
        <v>7</v>
      </c>
      <c r="B15" s="638" t="s">
        <v>53</v>
      </c>
      <c r="C15" s="639"/>
      <c r="D15" s="639"/>
      <c r="E15" s="639"/>
      <c r="F15" s="639"/>
      <c r="G15" s="640"/>
      <c r="H15" s="650" t="s">
        <v>54</v>
      </c>
      <c r="I15" s="651"/>
      <c r="J15" s="651"/>
      <c r="K15" s="651"/>
      <c r="L15" s="652"/>
      <c r="M15" s="644" t="s">
        <v>8</v>
      </c>
      <c r="N15" s="645"/>
      <c r="O15" s="645"/>
      <c r="P15" s="645"/>
      <c r="Q15" s="645"/>
      <c r="R15" s="645"/>
      <c r="S15" s="646"/>
      <c r="T15" s="249"/>
    </row>
    <row r="16" spans="1:30" ht="39.950000000000003" customHeight="1" x14ac:dyDescent="0.25">
      <c r="A16" s="85" t="s">
        <v>9</v>
      </c>
      <c r="B16" s="250"/>
      <c r="C16" s="193"/>
      <c r="D16" s="193"/>
      <c r="E16" s="193"/>
      <c r="F16" s="193"/>
      <c r="G16" s="197"/>
      <c r="H16" s="194"/>
      <c r="I16" s="191"/>
      <c r="J16" s="191"/>
      <c r="K16" s="193"/>
      <c r="L16" s="195"/>
      <c r="M16" s="231"/>
      <c r="N16" s="232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86" t="s">
        <v>11</v>
      </c>
      <c r="B17" s="7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1</v>
      </c>
      <c r="I17" s="74">
        <v>2</v>
      </c>
      <c r="J17" s="74">
        <v>3</v>
      </c>
      <c r="K17" s="21">
        <v>4</v>
      </c>
      <c r="L17" s="22">
        <v>5</v>
      </c>
      <c r="M17" s="14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22">
        <v>7</v>
      </c>
      <c r="T17" s="18"/>
      <c r="V17" s="2"/>
      <c r="W17" s="20"/>
    </row>
    <row r="18" spans="1:30" ht="39.950000000000003" customHeight="1" x14ac:dyDescent="0.25">
      <c r="A18" s="87" t="s">
        <v>35</v>
      </c>
      <c r="B18" s="218">
        <v>62.376412000000002</v>
      </c>
      <c r="C18" s="24">
        <v>89.720600799999985</v>
      </c>
      <c r="D18" s="24">
        <v>66.449139200000005</v>
      </c>
      <c r="E18" s="24">
        <v>76.306200000000018</v>
      </c>
      <c r="F18" s="24">
        <v>66.6926816</v>
      </c>
      <c r="G18" s="25">
        <v>60.240691200000001</v>
      </c>
      <c r="H18" s="23">
        <v>54.601481600000014</v>
      </c>
      <c r="I18" s="218">
        <v>46.560500800000007</v>
      </c>
      <c r="J18" s="218">
        <v>43.83120799999999</v>
      </c>
      <c r="K18" s="24">
        <v>60.015180000000001</v>
      </c>
      <c r="L18" s="25">
        <v>87.816639999999992</v>
      </c>
      <c r="M18" s="23">
        <v>72.019980000000004</v>
      </c>
      <c r="N18" s="24">
        <v>79.932759999999988</v>
      </c>
      <c r="O18" s="24">
        <v>84.664162400000009</v>
      </c>
      <c r="P18" s="24">
        <v>67.62560160000001</v>
      </c>
      <c r="Q18" s="24">
        <v>60.428564800000004</v>
      </c>
      <c r="R18" s="24">
        <v>54.972560000000001</v>
      </c>
      <c r="S18" s="25">
        <v>52.545405599999995</v>
      </c>
      <c r="T18" s="26">
        <f t="shared" ref="T18:T25" si="0">SUM(B18:S18)</f>
        <v>1186.7997696000002</v>
      </c>
      <c r="V18" s="2"/>
      <c r="W18" s="20"/>
    </row>
    <row r="19" spans="1:30" ht="39.950000000000003" customHeight="1" x14ac:dyDescent="0.25">
      <c r="A19" s="88" t="s">
        <v>36</v>
      </c>
      <c r="B19" s="218">
        <v>62.376412000000002</v>
      </c>
      <c r="C19" s="24">
        <v>89.720600799999985</v>
      </c>
      <c r="D19" s="24">
        <v>66.449139200000005</v>
      </c>
      <c r="E19" s="24">
        <v>76.306200000000018</v>
      </c>
      <c r="F19" s="24">
        <v>66.6926816</v>
      </c>
      <c r="G19" s="25">
        <v>60.240691200000001</v>
      </c>
      <c r="H19" s="23">
        <v>54.601481600000014</v>
      </c>
      <c r="I19" s="218">
        <v>46.560500800000007</v>
      </c>
      <c r="J19" s="218">
        <v>43.83120799999999</v>
      </c>
      <c r="K19" s="24">
        <v>60.015180000000001</v>
      </c>
      <c r="L19" s="25">
        <v>87.816639999999992</v>
      </c>
      <c r="M19" s="23">
        <v>72.019980000000004</v>
      </c>
      <c r="N19" s="24">
        <v>79.932759999999988</v>
      </c>
      <c r="O19" s="24">
        <v>84.664162400000009</v>
      </c>
      <c r="P19" s="24">
        <v>67.62560160000001</v>
      </c>
      <c r="Q19" s="24">
        <v>60.428564800000004</v>
      </c>
      <c r="R19" s="24">
        <v>54.972560000000001</v>
      </c>
      <c r="S19" s="25">
        <v>52.545405599999995</v>
      </c>
      <c r="T19" s="26">
        <f t="shared" si="0"/>
        <v>1186.7997696000002</v>
      </c>
      <c r="V19" s="2"/>
      <c r="W19" s="20"/>
    </row>
    <row r="20" spans="1:30" ht="39.75" customHeight="1" x14ac:dyDescent="0.25">
      <c r="A20" s="87" t="s">
        <v>37</v>
      </c>
      <c r="B20" s="218">
        <v>64.895835199999993</v>
      </c>
      <c r="C20" s="24">
        <v>93.830859680000017</v>
      </c>
      <c r="D20" s="24">
        <v>69.302144319999996</v>
      </c>
      <c r="E20" s="24">
        <v>79.240319999999997</v>
      </c>
      <c r="F20" s="24">
        <v>69.931327359999983</v>
      </c>
      <c r="G20" s="25">
        <v>62.84372351999999</v>
      </c>
      <c r="H20" s="23">
        <v>53.286907360000001</v>
      </c>
      <c r="I20" s="218">
        <v>45.534999679999999</v>
      </c>
      <c r="J20" s="218">
        <v>45.5795168</v>
      </c>
      <c r="K20" s="24">
        <v>62.555928000000009</v>
      </c>
      <c r="L20" s="25">
        <v>91.417943999999991</v>
      </c>
      <c r="M20" s="23">
        <v>75.907107999999994</v>
      </c>
      <c r="N20" s="24">
        <v>83.902096</v>
      </c>
      <c r="O20" s="24">
        <v>87.96793504</v>
      </c>
      <c r="P20" s="24">
        <v>70.668359359999997</v>
      </c>
      <c r="Q20" s="24">
        <v>63.388774079999997</v>
      </c>
      <c r="R20" s="24">
        <v>57.782976000000005</v>
      </c>
      <c r="S20" s="25">
        <v>55.083737760000005</v>
      </c>
      <c r="T20" s="26">
        <f t="shared" si="0"/>
        <v>1233.1204921600001</v>
      </c>
      <c r="V20" s="2"/>
      <c r="W20" s="20"/>
    </row>
    <row r="21" spans="1:30" ht="39.950000000000003" customHeight="1" x14ac:dyDescent="0.25">
      <c r="A21" s="87" t="s">
        <v>38</v>
      </c>
      <c r="B21" s="218">
        <v>64.895835199999993</v>
      </c>
      <c r="C21" s="24">
        <v>93.830859680000017</v>
      </c>
      <c r="D21" s="24">
        <v>69.302144319999996</v>
      </c>
      <c r="E21" s="24">
        <v>79.240319999999997</v>
      </c>
      <c r="F21" s="24">
        <v>69.931327359999983</v>
      </c>
      <c r="G21" s="25">
        <v>62.84372351999999</v>
      </c>
      <c r="H21" s="23">
        <v>53.286907360000001</v>
      </c>
      <c r="I21" s="218">
        <v>45.534999679999999</v>
      </c>
      <c r="J21" s="218">
        <v>45.5795168</v>
      </c>
      <c r="K21" s="24">
        <v>62.555928000000009</v>
      </c>
      <c r="L21" s="25">
        <v>91.417943999999991</v>
      </c>
      <c r="M21" s="23">
        <v>75.907107999999994</v>
      </c>
      <c r="N21" s="24">
        <v>83.902096</v>
      </c>
      <c r="O21" s="24">
        <v>87.96793504</v>
      </c>
      <c r="P21" s="24">
        <v>70.668359359999997</v>
      </c>
      <c r="Q21" s="24">
        <v>63.388774079999997</v>
      </c>
      <c r="R21" s="24">
        <v>57.782976000000005</v>
      </c>
      <c r="S21" s="25">
        <v>55.083737760000005</v>
      </c>
      <c r="T21" s="26">
        <f t="shared" si="0"/>
        <v>1233.1204921600001</v>
      </c>
      <c r="V21" s="2"/>
      <c r="W21" s="20"/>
    </row>
    <row r="22" spans="1:30" ht="39.950000000000003" customHeight="1" x14ac:dyDescent="0.25">
      <c r="A22" s="88" t="s">
        <v>33</v>
      </c>
      <c r="B22" s="218">
        <v>64.895835199999993</v>
      </c>
      <c r="C22" s="24">
        <v>93.830859680000017</v>
      </c>
      <c r="D22" s="24">
        <v>69.302144319999996</v>
      </c>
      <c r="E22" s="24">
        <v>79.240319999999997</v>
      </c>
      <c r="F22" s="24">
        <v>69.931327359999983</v>
      </c>
      <c r="G22" s="25">
        <v>62.84372351999999</v>
      </c>
      <c r="H22" s="23">
        <v>53.286907360000001</v>
      </c>
      <c r="I22" s="218">
        <v>45.534999679999999</v>
      </c>
      <c r="J22" s="218">
        <v>45.5795168</v>
      </c>
      <c r="K22" s="24">
        <v>62.555928000000009</v>
      </c>
      <c r="L22" s="25">
        <v>91.417943999999991</v>
      </c>
      <c r="M22" s="23">
        <v>75.907107999999994</v>
      </c>
      <c r="N22" s="24">
        <v>83.902096</v>
      </c>
      <c r="O22" s="24">
        <v>87.96793504</v>
      </c>
      <c r="P22" s="24">
        <v>70.668359359999997</v>
      </c>
      <c r="Q22" s="24">
        <v>63.388774079999997</v>
      </c>
      <c r="R22" s="24">
        <v>57.782976000000005</v>
      </c>
      <c r="S22" s="25">
        <v>55.083737760000005</v>
      </c>
      <c r="T22" s="26">
        <f t="shared" si="0"/>
        <v>1233.1204921600001</v>
      </c>
      <c r="V22" s="2"/>
      <c r="W22" s="20"/>
    </row>
    <row r="23" spans="1:30" ht="39.950000000000003" customHeight="1" x14ac:dyDescent="0.25">
      <c r="A23" s="87" t="s">
        <v>46</v>
      </c>
      <c r="B23" s="218">
        <v>64.895835199999993</v>
      </c>
      <c r="C23" s="24">
        <v>93.830859680000017</v>
      </c>
      <c r="D23" s="24">
        <v>69.302144319999996</v>
      </c>
      <c r="E23" s="24">
        <v>79.240319999999997</v>
      </c>
      <c r="F23" s="24">
        <v>69.931327359999983</v>
      </c>
      <c r="G23" s="25">
        <v>62.84372351999999</v>
      </c>
      <c r="H23" s="23">
        <v>53.286907360000001</v>
      </c>
      <c r="I23" s="218">
        <v>45.534999679999999</v>
      </c>
      <c r="J23" s="218">
        <v>45.5795168</v>
      </c>
      <c r="K23" s="24">
        <v>62.555928000000009</v>
      </c>
      <c r="L23" s="25">
        <v>91.417943999999991</v>
      </c>
      <c r="M23" s="23">
        <v>75.907107999999994</v>
      </c>
      <c r="N23" s="24">
        <v>83.902096</v>
      </c>
      <c r="O23" s="24">
        <v>87.96793504</v>
      </c>
      <c r="P23" s="24">
        <v>70.668359359999997</v>
      </c>
      <c r="Q23" s="24">
        <v>63.388774079999997</v>
      </c>
      <c r="R23" s="24">
        <v>57.782976000000005</v>
      </c>
      <c r="S23" s="25">
        <v>55.083737760000005</v>
      </c>
      <c r="T23" s="26">
        <f t="shared" si="0"/>
        <v>1233.1204921600001</v>
      </c>
      <c r="V23" s="2"/>
      <c r="W23" s="20"/>
    </row>
    <row r="24" spans="1:30" ht="39.950000000000003" customHeight="1" x14ac:dyDescent="0.25">
      <c r="A24" s="87" t="s">
        <v>34</v>
      </c>
      <c r="B24" s="218">
        <v>64.895835199999993</v>
      </c>
      <c r="C24" s="24">
        <v>93.830859680000017</v>
      </c>
      <c r="D24" s="24">
        <v>69.302144319999996</v>
      </c>
      <c r="E24" s="24">
        <v>79.240319999999997</v>
      </c>
      <c r="F24" s="24">
        <v>69.931327359999983</v>
      </c>
      <c r="G24" s="25">
        <v>62.84372351999999</v>
      </c>
      <c r="H24" s="23">
        <v>53.286907360000001</v>
      </c>
      <c r="I24" s="218">
        <v>45.534999679999999</v>
      </c>
      <c r="J24" s="218">
        <v>45.5795168</v>
      </c>
      <c r="K24" s="24">
        <v>62.555928000000009</v>
      </c>
      <c r="L24" s="25">
        <v>91.417943999999991</v>
      </c>
      <c r="M24" s="23">
        <v>75.907107999999994</v>
      </c>
      <c r="N24" s="24">
        <v>83.902096</v>
      </c>
      <c r="O24" s="24">
        <v>87.96793504</v>
      </c>
      <c r="P24" s="24">
        <v>70.668359359999997</v>
      </c>
      <c r="Q24" s="24">
        <v>63.388774079999997</v>
      </c>
      <c r="R24" s="24">
        <v>57.782976000000005</v>
      </c>
      <c r="S24" s="25">
        <v>55.083737760000005</v>
      </c>
      <c r="T24" s="26">
        <f t="shared" si="0"/>
        <v>1233.1204921600001</v>
      </c>
      <c r="V24" s="2"/>
    </row>
    <row r="25" spans="1:30" ht="41.45" customHeight="1" x14ac:dyDescent="0.25">
      <c r="A25" s="88" t="s">
        <v>10</v>
      </c>
      <c r="B25" s="77">
        <f t="shared" ref="B25:S25" si="1">SUM(B18:B24)</f>
        <v>449.23199999999997</v>
      </c>
      <c r="C25" s="28">
        <f t="shared" si="1"/>
        <v>648.59550000000002</v>
      </c>
      <c r="D25" s="28">
        <f t="shared" si="1"/>
        <v>479.40900000000011</v>
      </c>
      <c r="E25" s="28">
        <f t="shared" si="1"/>
        <v>548.81400000000008</v>
      </c>
      <c r="F25" s="28">
        <f t="shared" si="1"/>
        <v>483.0419999999998</v>
      </c>
      <c r="G25" s="29">
        <f t="shared" si="1"/>
        <v>434.69999999999993</v>
      </c>
      <c r="H25" s="27">
        <f t="shared" si="1"/>
        <v>375.63749999999999</v>
      </c>
      <c r="I25" s="28">
        <f t="shared" si="1"/>
        <v>320.79599999999999</v>
      </c>
      <c r="J25" s="28">
        <f t="shared" si="1"/>
        <v>315.56</v>
      </c>
      <c r="K25" s="28">
        <f t="shared" si="1"/>
        <v>432.81</v>
      </c>
      <c r="L25" s="29">
        <f t="shared" si="1"/>
        <v>632.72299999999996</v>
      </c>
      <c r="M25" s="27">
        <f t="shared" si="1"/>
        <v>523.57549999999992</v>
      </c>
      <c r="N25" s="28">
        <f t="shared" si="1"/>
        <v>579.37600000000009</v>
      </c>
      <c r="O25" s="28">
        <f t="shared" si="1"/>
        <v>609.16800000000001</v>
      </c>
      <c r="P25" s="28">
        <f t="shared" si="1"/>
        <v>488.59300000000007</v>
      </c>
      <c r="Q25" s="28">
        <f t="shared" si="1"/>
        <v>437.80100000000004</v>
      </c>
      <c r="R25" s="28">
        <f t="shared" si="1"/>
        <v>398.86000000000007</v>
      </c>
      <c r="S25" s="29">
        <f t="shared" si="1"/>
        <v>380.50950000000006</v>
      </c>
      <c r="T25" s="26">
        <f t="shared" si="0"/>
        <v>8539.2019999999993</v>
      </c>
    </row>
    <row r="26" spans="1:30" s="2" customFormat="1" ht="36.75" customHeight="1" x14ac:dyDescent="0.25">
      <c r="A26" s="89" t="s">
        <v>12</v>
      </c>
      <c r="B26" s="78">
        <v>112</v>
      </c>
      <c r="C26" s="31">
        <v>111.5</v>
      </c>
      <c r="D26" s="31">
        <v>111</v>
      </c>
      <c r="E26" s="31">
        <v>109.5</v>
      </c>
      <c r="F26" s="31">
        <v>108.5</v>
      </c>
      <c r="G26" s="32">
        <v>108</v>
      </c>
      <c r="H26" s="30">
        <v>112.5</v>
      </c>
      <c r="I26" s="78">
        <v>114</v>
      </c>
      <c r="J26" s="78">
        <v>115</v>
      </c>
      <c r="K26" s="31">
        <v>114.5</v>
      </c>
      <c r="L26" s="32">
        <v>110.5</v>
      </c>
      <c r="M26" s="30">
        <v>113.5</v>
      </c>
      <c r="N26" s="31">
        <v>112</v>
      </c>
      <c r="O26" s="31">
        <v>112</v>
      </c>
      <c r="P26" s="31">
        <v>111.5</v>
      </c>
      <c r="Q26" s="31">
        <v>110.5</v>
      </c>
      <c r="R26" s="31">
        <v>110</v>
      </c>
      <c r="S26" s="32">
        <v>108.5</v>
      </c>
      <c r="T26" s="33">
        <f>+((T25/T27)/7)*1000</f>
        <v>111.27300921280671</v>
      </c>
    </row>
    <row r="27" spans="1:30" s="2" customFormat="1" ht="33" customHeight="1" x14ac:dyDescent="0.25">
      <c r="A27" s="90" t="s">
        <v>13</v>
      </c>
      <c r="B27" s="79">
        <v>573</v>
      </c>
      <c r="C27" s="35">
        <v>831</v>
      </c>
      <c r="D27" s="35">
        <v>617</v>
      </c>
      <c r="E27" s="35">
        <v>716</v>
      </c>
      <c r="F27" s="35">
        <v>636</v>
      </c>
      <c r="G27" s="36">
        <v>575</v>
      </c>
      <c r="H27" s="34">
        <v>477</v>
      </c>
      <c r="I27" s="35">
        <v>402</v>
      </c>
      <c r="J27" s="35">
        <v>392</v>
      </c>
      <c r="K27" s="35">
        <v>540</v>
      </c>
      <c r="L27" s="36">
        <v>818</v>
      </c>
      <c r="M27" s="34">
        <v>659</v>
      </c>
      <c r="N27" s="35">
        <v>739</v>
      </c>
      <c r="O27" s="35">
        <v>777</v>
      </c>
      <c r="P27" s="35">
        <v>626</v>
      </c>
      <c r="Q27" s="35">
        <v>566</v>
      </c>
      <c r="R27" s="35">
        <v>518</v>
      </c>
      <c r="S27" s="36">
        <v>501</v>
      </c>
      <c r="T27" s="37">
        <f>SUM(B27:S27)</f>
        <v>10963</v>
      </c>
      <c r="U27" s="2">
        <f>((T25*1000)/T27)/7</f>
        <v>111.27300921280671</v>
      </c>
    </row>
    <row r="28" spans="1:30" s="2" customFormat="1" ht="33" customHeight="1" x14ac:dyDescent="0.25">
      <c r="A28" s="91" t="s">
        <v>14</v>
      </c>
      <c r="B28" s="80">
        <f t="shared" ref="B28:S28" si="2">((B27*B26)*7/1000-B19-B18)/5</f>
        <v>64.895835199999993</v>
      </c>
      <c r="C28" s="39">
        <f t="shared" si="2"/>
        <v>93.830859680000017</v>
      </c>
      <c r="D28" s="39">
        <f t="shared" si="2"/>
        <v>69.302144319999996</v>
      </c>
      <c r="E28" s="39">
        <f t="shared" si="2"/>
        <v>79.240319999999997</v>
      </c>
      <c r="F28" s="39">
        <f t="shared" si="2"/>
        <v>69.931327359999983</v>
      </c>
      <c r="G28" s="40">
        <f t="shared" si="2"/>
        <v>62.84372351999999</v>
      </c>
      <c r="H28" s="38">
        <f t="shared" si="2"/>
        <v>53.286907360000001</v>
      </c>
      <c r="I28" s="39">
        <f t="shared" ref="I28:K28" si="3">((I27*I26)*7/1000-I19-I18)/5</f>
        <v>45.534999679999999</v>
      </c>
      <c r="J28" s="39">
        <f t="shared" si="3"/>
        <v>45.5795168</v>
      </c>
      <c r="K28" s="39">
        <f t="shared" si="3"/>
        <v>62.555928000000009</v>
      </c>
      <c r="L28" s="40">
        <f t="shared" si="2"/>
        <v>91.417943999999991</v>
      </c>
      <c r="M28" s="38">
        <f t="shared" si="2"/>
        <v>75.907107999999994</v>
      </c>
      <c r="N28" s="39">
        <f t="shared" si="2"/>
        <v>83.902096</v>
      </c>
      <c r="O28" s="39">
        <f t="shared" si="2"/>
        <v>87.96793504</v>
      </c>
      <c r="P28" s="39">
        <f t="shared" si="2"/>
        <v>70.668359359999997</v>
      </c>
      <c r="Q28" s="39">
        <f t="shared" si="2"/>
        <v>63.388774079999997</v>
      </c>
      <c r="R28" s="39">
        <f t="shared" si="2"/>
        <v>57.782976000000005</v>
      </c>
      <c r="S28" s="40">
        <f t="shared" si="2"/>
        <v>55.083737760000005</v>
      </c>
      <c r="T28" s="41"/>
    </row>
    <row r="29" spans="1:30" ht="33.75" customHeight="1" x14ac:dyDescent="0.25">
      <c r="A29" s="92" t="s">
        <v>15</v>
      </c>
      <c r="B29" s="81">
        <f>((B27*B26)*7)/1000</f>
        <v>449.23200000000003</v>
      </c>
      <c r="C29" s="43">
        <f>((C27*C26)*7)/1000</f>
        <v>648.59550000000002</v>
      </c>
      <c r="D29" s="43">
        <f t="shared" ref="D29:S29" si="4">((D27*D26)*7)/1000</f>
        <v>479.40899999999999</v>
      </c>
      <c r="E29" s="43">
        <f t="shared" si="4"/>
        <v>548.81399999999996</v>
      </c>
      <c r="F29" s="43">
        <f t="shared" si="4"/>
        <v>483.04199999999997</v>
      </c>
      <c r="G29" s="83">
        <f t="shared" si="4"/>
        <v>434.7</v>
      </c>
      <c r="H29" s="42">
        <f t="shared" si="4"/>
        <v>375.63749999999999</v>
      </c>
      <c r="I29" s="43">
        <f t="shared" ref="I29:J29" si="5">((I27*I26)*7)/1000</f>
        <v>320.79599999999999</v>
      </c>
      <c r="J29" s="43">
        <f t="shared" si="5"/>
        <v>315.56</v>
      </c>
      <c r="K29" s="43">
        <f t="shared" si="4"/>
        <v>432.81</v>
      </c>
      <c r="L29" s="83">
        <f t="shared" si="4"/>
        <v>632.72299999999996</v>
      </c>
      <c r="M29" s="42">
        <f t="shared" si="4"/>
        <v>523.57550000000003</v>
      </c>
      <c r="N29" s="43">
        <f t="shared" si="4"/>
        <v>579.37599999999998</v>
      </c>
      <c r="O29" s="44">
        <f t="shared" si="4"/>
        <v>609.16800000000001</v>
      </c>
      <c r="P29" s="44">
        <f t="shared" si="4"/>
        <v>488.59300000000002</v>
      </c>
      <c r="Q29" s="44">
        <f t="shared" si="4"/>
        <v>437.80099999999999</v>
      </c>
      <c r="R29" s="44">
        <f t="shared" si="4"/>
        <v>398.86</v>
      </c>
      <c r="S29" s="45">
        <f t="shared" si="4"/>
        <v>380.5095</v>
      </c>
      <c r="T29" s="46"/>
    </row>
    <row r="30" spans="1:30" ht="33.75" customHeight="1" thickBot="1" x14ac:dyDescent="0.3">
      <c r="A30" s="93" t="s">
        <v>16</v>
      </c>
      <c r="B30" s="82">
        <f>+(B25/B27)/7*1000</f>
        <v>111.99999999999999</v>
      </c>
      <c r="C30" s="48">
        <f t="shared" ref="C30:E30" si="6">+(C25/C27)/7*1000</f>
        <v>111.5</v>
      </c>
      <c r="D30" s="48">
        <f t="shared" si="6"/>
        <v>111.00000000000001</v>
      </c>
      <c r="E30" s="48">
        <f t="shared" si="6"/>
        <v>109.50000000000001</v>
      </c>
      <c r="F30" s="48">
        <f>+(F25/F27)/7*1000</f>
        <v>108.49999999999996</v>
      </c>
      <c r="G30" s="49">
        <f t="shared" ref="G30" si="7">+(G25/G27)/7*1000</f>
        <v>107.99999999999999</v>
      </c>
      <c r="H30" s="47">
        <f>+(H25/H27)/7*1000</f>
        <v>112.5</v>
      </c>
      <c r="I30" s="48">
        <f t="shared" ref="I30:K30" si="8">+(I25/I27)/7*1000</f>
        <v>113.99999999999999</v>
      </c>
      <c r="J30" s="48">
        <f t="shared" si="8"/>
        <v>115</v>
      </c>
      <c r="K30" s="48">
        <f t="shared" si="8"/>
        <v>114.5</v>
      </c>
      <c r="L30" s="49">
        <f>+(L25/L27)/7*1000</f>
        <v>110.5</v>
      </c>
      <c r="M30" s="47">
        <f t="shared" ref="M30:S30" si="9">+(M25/M27)/7*1000</f>
        <v>113.49999999999997</v>
      </c>
      <c r="N30" s="48">
        <f t="shared" si="9"/>
        <v>112.00000000000001</v>
      </c>
      <c r="O30" s="48">
        <f t="shared" si="9"/>
        <v>112</v>
      </c>
      <c r="P30" s="48">
        <f t="shared" si="9"/>
        <v>111.50000000000001</v>
      </c>
      <c r="Q30" s="48">
        <f t="shared" si="9"/>
        <v>110.50000000000001</v>
      </c>
      <c r="R30" s="48">
        <f t="shared" si="9"/>
        <v>110.00000000000001</v>
      </c>
      <c r="S30" s="49">
        <f t="shared" si="9"/>
        <v>108.50000000000001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3"/>
      <c r="T36" s="55"/>
      <c r="U36" s="55"/>
      <c r="V36" s="56"/>
      <c r="W36" s="3"/>
      <c r="X36" s="55"/>
      <c r="Y36" s="55"/>
      <c r="Z36" s="55"/>
      <c r="AA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9" t="s">
        <v>10</v>
      </c>
      <c r="T37" s="58"/>
      <c r="U37" s="58"/>
      <c r="V37" s="3"/>
      <c r="W37" s="56"/>
      <c r="X37" s="3"/>
      <c r="Y37" s="55"/>
      <c r="Z37" s="55"/>
      <c r="AA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96"/>
      <c r="T38" s="58"/>
      <c r="U38" s="58"/>
      <c r="V38" s="59"/>
      <c r="W38" s="59"/>
      <c r="X38" s="2"/>
      <c r="Y38" s="2"/>
      <c r="Z38" s="2"/>
      <c r="AA38" s="2"/>
    </row>
    <row r="39" spans="1:30" ht="33.75" customHeight="1" x14ac:dyDescent="0.25">
      <c r="A39" s="87" t="s">
        <v>35</v>
      </c>
      <c r="B39" s="23">
        <v>25.7</v>
      </c>
      <c r="C39" s="218">
        <v>43.1</v>
      </c>
      <c r="D39" s="218">
        <v>65</v>
      </c>
      <c r="E39" s="218">
        <v>71.400000000000006</v>
      </c>
      <c r="F39" s="218">
        <v>74.2</v>
      </c>
      <c r="G39" s="218">
        <v>45.2</v>
      </c>
      <c r="H39" s="218">
        <v>43.9</v>
      </c>
      <c r="I39" s="218"/>
      <c r="J39" s="97">
        <f t="shared" ref="J39:J46" si="10">SUM(B39:I39)</f>
        <v>368.5</v>
      </c>
      <c r="K39" s="138"/>
      <c r="L39" s="137"/>
      <c r="M39" s="87" t="s">
        <v>35</v>
      </c>
      <c r="N39" s="218">
        <v>15.3</v>
      </c>
      <c r="O39" s="218">
        <v>10.7</v>
      </c>
      <c r="P39" s="218">
        <v>11</v>
      </c>
      <c r="Q39" s="218">
        <v>9.5</v>
      </c>
      <c r="R39" s="218"/>
      <c r="S39" s="97">
        <f t="shared" ref="S39:S46" si="11">SUM(N39:R39)</f>
        <v>46.5</v>
      </c>
      <c r="T39" s="2"/>
      <c r="U39" s="60"/>
      <c r="V39" s="59"/>
      <c r="W39" s="59"/>
      <c r="X39" s="2"/>
      <c r="Y39" s="2"/>
      <c r="Z39" s="2"/>
      <c r="AA39" s="2"/>
    </row>
    <row r="40" spans="1:30" ht="33.75" customHeight="1" x14ac:dyDescent="0.25">
      <c r="A40" s="88" t="s">
        <v>36</v>
      </c>
      <c r="B40" s="23">
        <v>25.7</v>
      </c>
      <c r="C40" s="218">
        <v>43.1</v>
      </c>
      <c r="D40" s="218">
        <v>65</v>
      </c>
      <c r="E40" s="218">
        <v>71.400000000000006</v>
      </c>
      <c r="F40" s="218">
        <v>74.2</v>
      </c>
      <c r="G40" s="218">
        <v>45.2</v>
      </c>
      <c r="H40" s="218">
        <v>43.9</v>
      </c>
      <c r="I40" s="218"/>
      <c r="J40" s="97">
        <f t="shared" si="10"/>
        <v>368.5</v>
      </c>
      <c r="K40" s="133"/>
      <c r="L40" s="137"/>
      <c r="M40" s="88" t="s">
        <v>36</v>
      </c>
      <c r="N40" s="218">
        <v>15.3</v>
      </c>
      <c r="O40" s="218">
        <v>10.7</v>
      </c>
      <c r="P40" s="218">
        <v>11</v>
      </c>
      <c r="Q40" s="218"/>
      <c r="R40" s="218"/>
      <c r="S40" s="97">
        <f t="shared" si="11"/>
        <v>37</v>
      </c>
      <c r="T40" s="2"/>
      <c r="U40" s="60"/>
      <c r="V40" s="59"/>
      <c r="W40" s="59"/>
      <c r="X40" s="2"/>
      <c r="Y40" s="2"/>
      <c r="Z40" s="2"/>
      <c r="AA40" s="2"/>
    </row>
    <row r="41" spans="1:30" ht="33.75" customHeight="1" x14ac:dyDescent="0.25">
      <c r="A41" s="87" t="s">
        <v>37</v>
      </c>
      <c r="B41" s="23">
        <v>25.745500000000003</v>
      </c>
      <c r="C41" s="218">
        <v>44.410399999999996</v>
      </c>
      <c r="D41" s="218">
        <v>67.418499999999995</v>
      </c>
      <c r="E41" s="218">
        <v>74.532499999999999</v>
      </c>
      <c r="F41" s="218">
        <v>77.373800000000003</v>
      </c>
      <c r="G41" s="218">
        <v>46.612600000000008</v>
      </c>
      <c r="H41" s="218">
        <v>45.797000000000011</v>
      </c>
      <c r="I41" s="218"/>
      <c r="J41" s="97">
        <f t="shared" si="10"/>
        <v>381.89030000000002</v>
      </c>
      <c r="K41" s="133"/>
      <c r="L41" s="137"/>
      <c r="M41" s="87" t="s">
        <v>37</v>
      </c>
      <c r="N41" s="218">
        <v>15.6</v>
      </c>
      <c r="O41" s="218">
        <v>11.1</v>
      </c>
      <c r="P41" s="218">
        <v>11.6</v>
      </c>
      <c r="Q41" s="218"/>
      <c r="R41" s="218"/>
      <c r="S41" s="97">
        <f t="shared" si="11"/>
        <v>38.299999999999997</v>
      </c>
      <c r="T41" s="2"/>
      <c r="U41" s="60"/>
      <c r="V41" s="59"/>
      <c r="W41" s="59"/>
      <c r="X41" s="2"/>
      <c r="Y41" s="2"/>
      <c r="Z41" s="2"/>
      <c r="AA41" s="2"/>
    </row>
    <row r="42" spans="1:30" ht="33.75" customHeight="1" x14ac:dyDescent="0.25">
      <c r="A42" s="87" t="s">
        <v>38</v>
      </c>
      <c r="B42" s="23">
        <v>25.745500000000003</v>
      </c>
      <c r="C42" s="218">
        <v>44.410399999999996</v>
      </c>
      <c r="D42" s="218">
        <v>67.418499999999995</v>
      </c>
      <c r="E42" s="218">
        <v>74.532499999999999</v>
      </c>
      <c r="F42" s="218">
        <v>77.373800000000003</v>
      </c>
      <c r="G42" s="218">
        <v>46.612600000000008</v>
      </c>
      <c r="H42" s="218">
        <v>45.797000000000011</v>
      </c>
      <c r="I42" s="218"/>
      <c r="J42" s="97">
        <f t="shared" si="10"/>
        <v>381.89030000000002</v>
      </c>
      <c r="K42" s="133"/>
      <c r="L42" s="137"/>
      <c r="M42" s="87" t="s">
        <v>38</v>
      </c>
      <c r="N42" s="218">
        <v>15.6</v>
      </c>
      <c r="O42" s="218">
        <v>11.1</v>
      </c>
      <c r="P42" s="218">
        <v>11.6</v>
      </c>
      <c r="Q42" s="218"/>
      <c r="R42" s="218"/>
      <c r="S42" s="97">
        <f t="shared" si="11"/>
        <v>38.299999999999997</v>
      </c>
      <c r="T42" s="2"/>
      <c r="U42" s="60"/>
      <c r="V42" s="59"/>
      <c r="W42" s="59"/>
      <c r="X42" s="2"/>
      <c r="Y42" s="2"/>
      <c r="Z42" s="2"/>
      <c r="AA42" s="2"/>
    </row>
    <row r="43" spans="1:30" ht="33.75" customHeight="1" x14ac:dyDescent="0.25">
      <c r="A43" s="88" t="s">
        <v>33</v>
      </c>
      <c r="B43" s="23">
        <v>25.745500000000003</v>
      </c>
      <c r="C43" s="218">
        <v>44.410399999999996</v>
      </c>
      <c r="D43" s="218">
        <v>67.418499999999995</v>
      </c>
      <c r="E43" s="218">
        <v>74.532499999999999</v>
      </c>
      <c r="F43" s="218">
        <v>77.373800000000003</v>
      </c>
      <c r="G43" s="218">
        <v>46.612600000000008</v>
      </c>
      <c r="H43" s="218">
        <v>45.797000000000011</v>
      </c>
      <c r="I43" s="218"/>
      <c r="J43" s="97">
        <f t="shared" si="10"/>
        <v>381.89030000000002</v>
      </c>
      <c r="K43" s="133"/>
      <c r="L43" s="137"/>
      <c r="M43" s="88" t="s">
        <v>33</v>
      </c>
      <c r="N43" s="218">
        <v>15.6</v>
      </c>
      <c r="O43" s="218">
        <v>11.1</v>
      </c>
      <c r="P43" s="218">
        <v>11.6</v>
      </c>
      <c r="Q43" s="218"/>
      <c r="R43" s="218"/>
      <c r="S43" s="97">
        <f t="shared" si="11"/>
        <v>38.299999999999997</v>
      </c>
      <c r="T43" s="2"/>
      <c r="U43" s="60"/>
      <c r="V43" s="59"/>
      <c r="W43" s="59"/>
      <c r="X43" s="2"/>
      <c r="Y43" s="2"/>
      <c r="Z43" s="2"/>
      <c r="AA43" s="2"/>
    </row>
    <row r="44" spans="1:30" ht="33.75" customHeight="1" x14ac:dyDescent="0.25">
      <c r="A44" s="87" t="s">
        <v>46</v>
      </c>
      <c r="B44" s="23">
        <v>25.745500000000003</v>
      </c>
      <c r="C44" s="218">
        <v>44.410399999999996</v>
      </c>
      <c r="D44" s="218">
        <v>67.418499999999995</v>
      </c>
      <c r="E44" s="218">
        <v>74.532499999999999</v>
      </c>
      <c r="F44" s="218">
        <v>77.373800000000003</v>
      </c>
      <c r="G44" s="218">
        <v>46.612600000000008</v>
      </c>
      <c r="H44" s="218">
        <v>45.797000000000011</v>
      </c>
      <c r="I44" s="218"/>
      <c r="J44" s="97">
        <f t="shared" si="10"/>
        <v>381.89030000000002</v>
      </c>
      <c r="K44" s="133"/>
      <c r="L44" s="137"/>
      <c r="M44" s="87" t="s">
        <v>46</v>
      </c>
      <c r="N44" s="218">
        <v>15.6</v>
      </c>
      <c r="O44" s="218">
        <v>11.1</v>
      </c>
      <c r="P44" s="218">
        <v>11.5</v>
      </c>
      <c r="Q44" s="218"/>
      <c r="R44" s="218"/>
      <c r="S44" s="97">
        <f t="shared" si="11"/>
        <v>38.200000000000003</v>
      </c>
      <c r="T44" s="2"/>
      <c r="U44" s="60"/>
      <c r="V44" s="59"/>
      <c r="W44" s="59"/>
      <c r="X44" s="2"/>
      <c r="Y44" s="2"/>
      <c r="Z44" s="2"/>
      <c r="AA44" s="2"/>
    </row>
    <row r="45" spans="1:30" ht="33.75" customHeight="1" x14ac:dyDescent="0.25">
      <c r="A45" s="87" t="s">
        <v>34</v>
      </c>
      <c r="B45" s="23">
        <v>25.745500000000003</v>
      </c>
      <c r="C45" s="218">
        <v>44.410399999999996</v>
      </c>
      <c r="D45" s="218">
        <v>67.418499999999995</v>
      </c>
      <c r="E45" s="218">
        <v>74.532499999999999</v>
      </c>
      <c r="F45" s="218">
        <v>77.373800000000003</v>
      </c>
      <c r="G45" s="218">
        <v>46.612600000000008</v>
      </c>
      <c r="H45" s="218">
        <v>45.797000000000011</v>
      </c>
      <c r="I45" s="218"/>
      <c r="J45" s="97">
        <f t="shared" si="10"/>
        <v>381.89030000000002</v>
      </c>
      <c r="K45" s="133"/>
      <c r="L45" s="137"/>
      <c r="M45" s="87" t="s">
        <v>34</v>
      </c>
      <c r="N45" s="218">
        <v>15.6</v>
      </c>
      <c r="O45" s="218">
        <v>11.1</v>
      </c>
      <c r="P45" s="218">
        <v>11.5</v>
      </c>
      <c r="Q45" s="218"/>
      <c r="R45" s="218"/>
      <c r="S45" s="97">
        <f t="shared" si="11"/>
        <v>38.200000000000003</v>
      </c>
      <c r="T45" s="2"/>
      <c r="U45" s="60"/>
      <c r="V45" s="59"/>
      <c r="W45" s="59"/>
      <c r="X45" s="59"/>
      <c r="Y45" s="59"/>
      <c r="Z45" s="2"/>
      <c r="AA45" s="2"/>
      <c r="AB45" s="2"/>
      <c r="AC45" s="2"/>
    </row>
    <row r="46" spans="1:30" ht="33.75" customHeight="1" x14ac:dyDescent="0.25">
      <c r="A46" s="88" t="s">
        <v>10</v>
      </c>
      <c r="B46" s="27">
        <f t="shared" ref="B46:I46" si="12">SUM(B39:B45)</f>
        <v>180.1275</v>
      </c>
      <c r="C46" s="77">
        <f t="shared" si="12"/>
        <v>308.25199999999995</v>
      </c>
      <c r="D46" s="28">
        <f t="shared" si="12"/>
        <v>467.09249999999997</v>
      </c>
      <c r="E46" s="28">
        <f t="shared" si="12"/>
        <v>515.46250000000009</v>
      </c>
      <c r="F46" s="28">
        <f t="shared" si="12"/>
        <v>535.26900000000001</v>
      </c>
      <c r="G46" s="28">
        <f t="shared" si="12"/>
        <v>323.46300000000002</v>
      </c>
      <c r="H46" s="28">
        <f t="shared" si="12"/>
        <v>316.78500000000008</v>
      </c>
      <c r="I46" s="28">
        <f t="shared" si="12"/>
        <v>0</v>
      </c>
      <c r="J46" s="97">
        <f t="shared" si="10"/>
        <v>2646.4515000000001</v>
      </c>
      <c r="K46" s="60"/>
      <c r="M46" s="73" t="s">
        <v>10</v>
      </c>
      <c r="N46" s="77">
        <f>SUM(N39:N45)</f>
        <v>108.6</v>
      </c>
      <c r="O46" s="28">
        <f>SUM(O39:O45)</f>
        <v>76.899999999999991</v>
      </c>
      <c r="P46" s="28">
        <f>SUM(P39:P45)</f>
        <v>79.800000000000011</v>
      </c>
      <c r="Q46" s="28">
        <f>SUM(Q39:Q45)</f>
        <v>9.5</v>
      </c>
      <c r="R46" s="28">
        <f>SUM(R39:R45)</f>
        <v>0</v>
      </c>
      <c r="S46" s="97">
        <f t="shared" si="11"/>
        <v>274.8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89" t="s">
        <v>12</v>
      </c>
      <c r="B47" s="30">
        <v>109.5</v>
      </c>
      <c r="C47" s="78">
        <v>109</v>
      </c>
      <c r="D47" s="31">
        <v>108.5</v>
      </c>
      <c r="E47" s="31">
        <v>107.5</v>
      </c>
      <c r="F47" s="31">
        <v>106.5</v>
      </c>
      <c r="G47" s="31">
        <v>105.5</v>
      </c>
      <c r="H47" s="31">
        <v>105</v>
      </c>
      <c r="I47" s="31"/>
      <c r="J47" s="98">
        <f>+((J46/J48)/7)*1000</f>
        <v>107.22192285876349</v>
      </c>
      <c r="K47" s="60"/>
      <c r="M47" s="129" t="s">
        <v>12</v>
      </c>
      <c r="N47" s="78">
        <v>121</v>
      </c>
      <c r="O47" s="31">
        <v>121</v>
      </c>
      <c r="P47" s="31">
        <v>120.5</v>
      </c>
      <c r="Q47" s="31"/>
      <c r="R47" s="31"/>
      <c r="S47" s="98">
        <f>+((S46/S48)/7)*1000</f>
        <v>125.02274795268426</v>
      </c>
      <c r="T47" s="61"/>
      <c r="U47" s="61"/>
    </row>
    <row r="48" spans="1:30" ht="33.75" customHeight="1" x14ac:dyDescent="0.25">
      <c r="A48" s="90" t="s">
        <v>13</v>
      </c>
      <c r="B48" s="34">
        <v>235</v>
      </c>
      <c r="C48" s="79">
        <v>404</v>
      </c>
      <c r="D48" s="35">
        <v>615</v>
      </c>
      <c r="E48" s="35">
        <v>685</v>
      </c>
      <c r="F48" s="35">
        <v>718</v>
      </c>
      <c r="G48" s="35">
        <v>438</v>
      </c>
      <c r="H48" s="35">
        <v>431</v>
      </c>
      <c r="I48" s="35"/>
      <c r="J48" s="99">
        <f>SUM(B48:I48)</f>
        <v>3526</v>
      </c>
      <c r="K48" s="60"/>
      <c r="L48" s="62"/>
      <c r="M48" s="90" t="s">
        <v>13</v>
      </c>
      <c r="N48" s="102">
        <v>128</v>
      </c>
      <c r="O48" s="102">
        <v>91</v>
      </c>
      <c r="P48" s="102">
        <v>95</v>
      </c>
      <c r="Q48" s="102"/>
      <c r="R48" s="102"/>
      <c r="S48" s="106">
        <f>SUM(N48:R48)</f>
        <v>314</v>
      </c>
      <c r="T48" s="63"/>
      <c r="U48" s="63"/>
    </row>
    <row r="49" spans="1:31" ht="33.75" customHeight="1" x14ac:dyDescent="0.25">
      <c r="A49" s="91" t="s">
        <v>14</v>
      </c>
      <c r="B49" s="38">
        <f t="shared" ref="B49:I49" si="13">((B48*B47)*7/1000-B40-B39)/5</f>
        <v>25.745500000000003</v>
      </c>
      <c r="C49" s="80">
        <f t="shared" si="13"/>
        <v>44.410399999999996</v>
      </c>
      <c r="D49" s="80">
        <f t="shared" si="13"/>
        <v>67.418499999999995</v>
      </c>
      <c r="E49" s="80">
        <f t="shared" si="13"/>
        <v>74.532499999999999</v>
      </c>
      <c r="F49" s="80">
        <f t="shared" si="13"/>
        <v>77.373800000000003</v>
      </c>
      <c r="G49" s="80">
        <f t="shared" si="13"/>
        <v>46.612600000000008</v>
      </c>
      <c r="H49" s="80">
        <f t="shared" si="13"/>
        <v>45.797000000000011</v>
      </c>
      <c r="I49" s="80">
        <f t="shared" si="13"/>
        <v>0</v>
      </c>
      <c r="J49" s="100">
        <f>((J46*1000)/J48)/7</f>
        <v>107.22192285876348</v>
      </c>
      <c r="K49" s="60"/>
      <c r="M49" s="91" t="s">
        <v>14</v>
      </c>
      <c r="N49" s="80">
        <f t="shared" ref="N49:R49" si="14">((N48*N47)*7/1000-N40-N39)/5</f>
        <v>15.5632</v>
      </c>
      <c r="O49" s="39">
        <f t="shared" si="14"/>
        <v>11.135399999999999</v>
      </c>
      <c r="P49" s="39">
        <f t="shared" si="14"/>
        <v>11.626499999999998</v>
      </c>
      <c r="Q49" s="39">
        <f t="shared" si="14"/>
        <v>-1.9</v>
      </c>
      <c r="R49" s="39">
        <f t="shared" si="14"/>
        <v>0</v>
      </c>
      <c r="S49" s="107">
        <f>((S46*1000)/S48)/7</f>
        <v>125.02274795268427</v>
      </c>
      <c r="T49" s="63"/>
      <c r="U49" s="63"/>
    </row>
    <row r="50" spans="1:31" ht="33.75" customHeight="1" x14ac:dyDescent="0.25">
      <c r="A50" s="92" t="s">
        <v>15</v>
      </c>
      <c r="B50" s="42">
        <f t="shared" ref="B50:I50" si="15">((B48*B47)*7)/1000</f>
        <v>180.1275</v>
      </c>
      <c r="C50" s="81">
        <f t="shared" si="15"/>
        <v>308.25200000000001</v>
      </c>
      <c r="D50" s="43">
        <f t="shared" si="15"/>
        <v>467.09249999999997</v>
      </c>
      <c r="E50" s="43">
        <f t="shared" si="15"/>
        <v>515.46249999999998</v>
      </c>
      <c r="F50" s="43">
        <f t="shared" si="15"/>
        <v>535.26900000000001</v>
      </c>
      <c r="G50" s="43">
        <f t="shared" si="15"/>
        <v>323.46300000000002</v>
      </c>
      <c r="H50" s="43">
        <f t="shared" si="15"/>
        <v>316.78500000000003</v>
      </c>
      <c r="I50" s="43">
        <f t="shared" si="15"/>
        <v>0</v>
      </c>
      <c r="J50" s="83"/>
      <c r="K50" s="60"/>
      <c r="M50" s="92" t="s">
        <v>15</v>
      </c>
      <c r="N50" s="81">
        <f>((N48*N47)*7)/1000</f>
        <v>108.416</v>
      </c>
      <c r="O50" s="43">
        <f>((O48*O47)*7)/1000</f>
        <v>77.076999999999998</v>
      </c>
      <c r="P50" s="43">
        <f>((P48*P47)*7)/1000</f>
        <v>80.132499999999993</v>
      </c>
      <c r="Q50" s="43">
        <f>((Q48*Q47)*7)/1000</f>
        <v>0</v>
      </c>
      <c r="R50" s="43">
        <f>((R48*R47)*7)/1000</f>
        <v>0</v>
      </c>
      <c r="S50" s="108"/>
    </row>
    <row r="51" spans="1:31" ht="33.75" customHeight="1" thickBot="1" x14ac:dyDescent="0.3">
      <c r="A51" s="93" t="s">
        <v>16</v>
      </c>
      <c r="B51" s="47">
        <f t="shared" ref="B51:I51" si="16">+(B46/B48)/7*1000</f>
        <v>109.5</v>
      </c>
      <c r="C51" s="82">
        <f t="shared" si="16"/>
        <v>108.99999999999999</v>
      </c>
      <c r="D51" s="48">
        <f t="shared" si="16"/>
        <v>108.5</v>
      </c>
      <c r="E51" s="48">
        <f t="shared" si="16"/>
        <v>107.50000000000003</v>
      </c>
      <c r="F51" s="48">
        <f t="shared" si="16"/>
        <v>106.50000000000001</v>
      </c>
      <c r="G51" s="48">
        <f t="shared" si="16"/>
        <v>105.50000000000001</v>
      </c>
      <c r="H51" s="48">
        <f t="shared" si="16"/>
        <v>105.00000000000003</v>
      </c>
      <c r="I51" s="48" t="e">
        <f t="shared" si="16"/>
        <v>#DIV/0!</v>
      </c>
      <c r="J51" s="101"/>
      <c r="K51" s="60"/>
      <c r="L51" s="51"/>
      <c r="M51" s="93" t="s">
        <v>16</v>
      </c>
      <c r="N51" s="82">
        <f>+(N46/N48)/7*1000</f>
        <v>121.20535714285714</v>
      </c>
      <c r="O51" s="48">
        <f>+(O46/O48)/7*1000</f>
        <v>120.72213500784927</v>
      </c>
      <c r="P51" s="48">
        <f>+(P46/P48)/7*1000</f>
        <v>120.00000000000001</v>
      </c>
      <c r="Q51" s="48" t="e">
        <f>+(Q46/Q48)/7*1000</f>
        <v>#DIV/0!</v>
      </c>
      <c r="R51" s="48" t="e">
        <f>+(R46/R48)/7*1000</f>
        <v>#DIV/0!</v>
      </c>
      <c r="S51" s="49"/>
      <c r="T51" s="52"/>
      <c r="U51" s="52"/>
    </row>
    <row r="52" spans="1:31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31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31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31" ht="33.75" customHeight="1" thickBot="1" x14ac:dyDescent="0.3">
      <c r="A55" s="112" t="s">
        <v>21</v>
      </c>
      <c r="B55" s="641" t="s">
        <v>8</v>
      </c>
      <c r="C55" s="642"/>
      <c r="D55" s="642"/>
      <c r="E55" s="642"/>
      <c r="F55" s="642"/>
      <c r="G55" s="642"/>
      <c r="H55" s="643"/>
      <c r="I55" s="67"/>
      <c r="J55" s="67"/>
      <c r="K55" s="68"/>
      <c r="L55" s="68"/>
      <c r="U55" s="53"/>
      <c r="V55" s="53"/>
      <c r="W55" s="53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5" t="s">
        <v>20</v>
      </c>
      <c r="B56" s="200"/>
      <c r="C56" s="193"/>
      <c r="D56" s="193"/>
      <c r="E56" s="193"/>
      <c r="F56" s="193"/>
      <c r="G56" s="193"/>
      <c r="H56" s="199" t="s">
        <v>10</v>
      </c>
      <c r="J56" s="55"/>
      <c r="K56" s="55"/>
      <c r="L56" s="55"/>
      <c r="M56" s="55"/>
      <c r="N56" s="69"/>
      <c r="O56" s="69"/>
      <c r="P56" s="69"/>
      <c r="Q56" s="55"/>
      <c r="R56" s="55"/>
      <c r="S56" s="70"/>
      <c r="T56" s="70"/>
      <c r="U56" s="70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5" t="s">
        <v>11</v>
      </c>
      <c r="B57" s="94">
        <v>1</v>
      </c>
      <c r="C57" s="57">
        <v>2</v>
      </c>
      <c r="D57" s="57">
        <v>3</v>
      </c>
      <c r="E57" s="57">
        <v>4</v>
      </c>
      <c r="F57" s="57" t="s">
        <v>51</v>
      </c>
      <c r="G57" s="57"/>
      <c r="H57" s="96"/>
      <c r="I57" s="55"/>
      <c r="J57" s="55"/>
      <c r="K57" s="55"/>
      <c r="L57" s="55"/>
      <c r="M57" s="55"/>
      <c r="N57" s="69"/>
      <c r="O57" s="69"/>
      <c r="P57" s="69"/>
      <c r="Q57" s="55"/>
      <c r="R57" s="55"/>
      <c r="S57" s="70"/>
      <c r="T57" s="70"/>
      <c r="U57" s="70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7" t="s">
        <v>35</v>
      </c>
      <c r="B58" s="218">
        <v>26.1</v>
      </c>
      <c r="C58" s="218">
        <v>20.7</v>
      </c>
      <c r="D58" s="218">
        <v>39.6</v>
      </c>
      <c r="E58" s="218">
        <v>30.3</v>
      </c>
      <c r="F58" s="218"/>
      <c r="G58" s="218"/>
      <c r="H58" s="97">
        <f t="shared" ref="H58:H65" si="17">SUM(B58:G58)</f>
        <v>116.7</v>
      </c>
      <c r="I58" s="71"/>
      <c r="J58" s="2"/>
      <c r="K58" s="55"/>
      <c r="L58" s="55"/>
      <c r="M58" s="55"/>
      <c r="N58" s="69"/>
      <c r="O58" s="69"/>
      <c r="P58" s="69"/>
      <c r="Q58" s="55"/>
      <c r="R58" s="55"/>
      <c r="S58" s="70"/>
      <c r="T58" s="70"/>
      <c r="U58" s="70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8" t="s">
        <v>36</v>
      </c>
      <c r="B59" s="218">
        <v>26.1</v>
      </c>
      <c r="C59" s="218">
        <v>20.7</v>
      </c>
      <c r="D59" s="218">
        <v>39.6</v>
      </c>
      <c r="E59" s="218">
        <v>30.3</v>
      </c>
      <c r="F59" s="218"/>
      <c r="G59" s="218"/>
      <c r="H59" s="97">
        <f t="shared" si="17"/>
        <v>116.7</v>
      </c>
      <c r="I59" s="71"/>
      <c r="J59" s="2"/>
      <c r="K59" s="55"/>
      <c r="L59" s="55"/>
      <c r="M59" s="55"/>
      <c r="N59" s="69"/>
      <c r="O59" s="69"/>
      <c r="P59" s="69"/>
      <c r="Q59" s="55"/>
      <c r="R59" s="55"/>
      <c r="S59" s="70"/>
      <c r="T59" s="70"/>
      <c r="U59" s="70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7" t="s">
        <v>37</v>
      </c>
      <c r="B60" s="218">
        <v>27.4</v>
      </c>
      <c r="C60" s="218">
        <v>21.8</v>
      </c>
      <c r="D60" s="218">
        <v>41.5</v>
      </c>
      <c r="E60" s="218">
        <v>31.6</v>
      </c>
      <c r="F60" s="218"/>
      <c r="G60" s="218"/>
      <c r="H60" s="97">
        <f t="shared" si="17"/>
        <v>122.30000000000001</v>
      </c>
      <c r="I60" s="71"/>
      <c r="J60" s="2"/>
      <c r="K60" s="55"/>
      <c r="L60" s="55"/>
      <c r="M60" s="55"/>
      <c r="N60" s="69"/>
      <c r="O60" s="69"/>
      <c r="P60" s="69"/>
      <c r="Q60" s="55"/>
      <c r="R60" s="55"/>
      <c r="S60" s="70"/>
      <c r="T60" s="70"/>
      <c r="U60" s="70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7" t="s">
        <v>38</v>
      </c>
      <c r="B61" s="218">
        <v>27.4</v>
      </c>
      <c r="C61" s="218">
        <v>21.8</v>
      </c>
      <c r="D61" s="218">
        <v>41.5</v>
      </c>
      <c r="E61" s="218">
        <v>31.6</v>
      </c>
      <c r="F61" s="218"/>
      <c r="G61" s="218"/>
      <c r="H61" s="97">
        <f t="shared" si="17"/>
        <v>122.30000000000001</v>
      </c>
      <c r="I61" s="71"/>
      <c r="J61" s="2"/>
      <c r="K61" s="55"/>
      <c r="L61" s="55"/>
      <c r="M61" s="55"/>
      <c r="N61" s="69"/>
      <c r="O61" s="69"/>
      <c r="P61" s="69"/>
      <c r="Q61" s="55"/>
      <c r="R61" s="55"/>
      <c r="S61" s="70"/>
      <c r="T61" s="70"/>
      <c r="U61" s="70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8" t="s">
        <v>33</v>
      </c>
      <c r="B62" s="218">
        <v>27.4</v>
      </c>
      <c r="C62" s="218">
        <v>21.8</v>
      </c>
      <c r="D62" s="218">
        <v>41.5</v>
      </c>
      <c r="E62" s="218">
        <v>31.6</v>
      </c>
      <c r="F62" s="218"/>
      <c r="G62" s="218"/>
      <c r="H62" s="97">
        <f t="shared" si="17"/>
        <v>122.30000000000001</v>
      </c>
      <c r="I62" s="71"/>
      <c r="J62" s="2"/>
      <c r="K62" s="55"/>
      <c r="L62" s="55"/>
      <c r="M62" s="55"/>
      <c r="N62" s="69"/>
      <c r="O62" s="69"/>
      <c r="P62" s="69"/>
      <c r="Q62" s="55"/>
      <c r="R62" s="55"/>
      <c r="S62" s="70"/>
      <c r="T62" s="70"/>
      <c r="U62" s="70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7" t="s">
        <v>46</v>
      </c>
      <c r="B63" s="218">
        <v>27.3</v>
      </c>
      <c r="C63" s="218">
        <v>21.8</v>
      </c>
      <c r="D63" s="218">
        <v>41.5</v>
      </c>
      <c r="E63" s="218">
        <v>31.6</v>
      </c>
      <c r="F63" s="218"/>
      <c r="G63" s="218"/>
      <c r="H63" s="97">
        <f t="shared" si="17"/>
        <v>122.19999999999999</v>
      </c>
      <c r="I63" s="71"/>
      <c r="J63" s="2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3"/>
      <c r="W63" s="3"/>
      <c r="Z63" s="2"/>
      <c r="AA63" s="2"/>
      <c r="AB63" s="2"/>
      <c r="AC63" s="2"/>
    </row>
    <row r="64" spans="1:31" ht="33.75" customHeight="1" x14ac:dyDescent="0.25">
      <c r="A64" s="87" t="s">
        <v>34</v>
      </c>
      <c r="B64" s="218">
        <v>27.3</v>
      </c>
      <c r="C64" s="218">
        <v>21.8</v>
      </c>
      <c r="D64" s="218">
        <v>41.5</v>
      </c>
      <c r="E64" s="218">
        <v>31.6</v>
      </c>
      <c r="F64" s="218"/>
      <c r="G64" s="218"/>
      <c r="H64" s="97">
        <f t="shared" si="17"/>
        <v>122.19999999999999</v>
      </c>
      <c r="I64" s="71"/>
      <c r="J64" s="2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3"/>
      <c r="W64" s="3"/>
      <c r="Z64" s="2"/>
      <c r="AA64" s="2"/>
      <c r="AB64" s="2"/>
      <c r="AC64" s="2"/>
    </row>
    <row r="65" spans="1:29" ht="33.75" customHeight="1" x14ac:dyDescent="0.25">
      <c r="A65" s="113" t="s">
        <v>10</v>
      </c>
      <c r="B65" s="77">
        <f>SUM(B58:B64)</f>
        <v>189.00000000000003</v>
      </c>
      <c r="C65" s="28">
        <f>SUM(C58:C64)</f>
        <v>150.4</v>
      </c>
      <c r="D65" s="28">
        <f>SUM(D58:D64)</f>
        <v>286.7</v>
      </c>
      <c r="E65" s="28">
        <f>SUM(E58:E64)</f>
        <v>218.6</v>
      </c>
      <c r="F65" s="28">
        <f t="shared" ref="F65:G65" si="18">SUM(F58:F64)</f>
        <v>0</v>
      </c>
      <c r="G65" s="28">
        <f t="shared" si="18"/>
        <v>0</v>
      </c>
      <c r="H65" s="97">
        <f t="shared" si="17"/>
        <v>844.7</v>
      </c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9" t="s">
        <v>12</v>
      </c>
      <c r="B66" s="78">
        <v>124</v>
      </c>
      <c r="C66" s="31">
        <v>122</v>
      </c>
      <c r="D66" s="31">
        <v>121.5</v>
      </c>
      <c r="E66" s="31">
        <v>120.5</v>
      </c>
      <c r="F66" s="31"/>
      <c r="G66" s="31"/>
      <c r="H66" s="98">
        <f>+((H65/H67)/7)*1000</f>
        <v>121.89033189033189</v>
      </c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0" t="s">
        <v>13</v>
      </c>
      <c r="B67" s="102">
        <v>218</v>
      </c>
      <c r="C67" s="102">
        <v>176</v>
      </c>
      <c r="D67" s="102">
        <v>337</v>
      </c>
      <c r="E67" s="102">
        <v>259</v>
      </c>
      <c r="F67" s="102"/>
      <c r="G67" s="102"/>
      <c r="H67" s="106">
        <f>SUM(B67:G67)</f>
        <v>990</v>
      </c>
      <c r="J67" s="72"/>
      <c r="N67" s="3"/>
      <c r="O67" s="3"/>
      <c r="P67" s="3"/>
      <c r="Q67" s="3"/>
      <c r="R67" s="3"/>
    </row>
    <row r="68" spans="1:29" ht="33.75" customHeight="1" x14ac:dyDescent="0.25">
      <c r="A68" s="91" t="s">
        <v>14</v>
      </c>
      <c r="B68" s="80">
        <f t="shared" ref="B68:G68" si="19">((B67*B66)*7/1000-B59-B58)/5</f>
        <v>27.404800000000002</v>
      </c>
      <c r="C68" s="80">
        <f t="shared" si="19"/>
        <v>21.780800000000003</v>
      </c>
      <c r="D68" s="80">
        <f t="shared" si="19"/>
        <v>41.483699999999999</v>
      </c>
      <c r="E68" s="80">
        <f t="shared" si="19"/>
        <v>31.573299999999996</v>
      </c>
      <c r="F68" s="80">
        <f t="shared" si="19"/>
        <v>0</v>
      </c>
      <c r="G68" s="80">
        <f t="shared" si="19"/>
        <v>0</v>
      </c>
      <c r="H68" s="110">
        <f>((H65*1000)/H67)/7</f>
        <v>121.89033189033189</v>
      </c>
      <c r="N68" s="3"/>
      <c r="O68" s="3"/>
      <c r="P68" s="3"/>
      <c r="Q68" s="3"/>
      <c r="R68" s="3"/>
    </row>
    <row r="69" spans="1:29" ht="33.75" customHeight="1" x14ac:dyDescent="0.25">
      <c r="A69" s="92" t="s">
        <v>15</v>
      </c>
      <c r="B69" s="81">
        <f t="shared" ref="B69:G69" si="20">((B67*B66)*7)/1000</f>
        <v>189.22399999999999</v>
      </c>
      <c r="C69" s="43">
        <f t="shared" si="20"/>
        <v>150.304</v>
      </c>
      <c r="D69" s="43">
        <f t="shared" si="20"/>
        <v>286.61849999999998</v>
      </c>
      <c r="E69" s="43">
        <f t="shared" si="20"/>
        <v>218.4665</v>
      </c>
      <c r="F69" s="43">
        <f t="shared" si="20"/>
        <v>0</v>
      </c>
      <c r="G69" s="43">
        <f t="shared" si="20"/>
        <v>0</v>
      </c>
      <c r="H69" s="83"/>
      <c r="I69" s="51"/>
      <c r="R69" s="3"/>
    </row>
    <row r="70" spans="1:29" ht="33.75" customHeight="1" thickBot="1" x14ac:dyDescent="0.3">
      <c r="A70" s="93" t="s">
        <v>16</v>
      </c>
      <c r="B70" s="82">
        <f t="shared" ref="B70:G70" si="21">+(B65/B67)/7*1000</f>
        <v>123.85321100917433</v>
      </c>
      <c r="C70" s="48">
        <f t="shared" si="21"/>
        <v>122.0779220779221</v>
      </c>
      <c r="D70" s="48">
        <f t="shared" si="21"/>
        <v>121.53454853751589</v>
      </c>
      <c r="E70" s="48">
        <f t="shared" si="21"/>
        <v>120.57363485934914</v>
      </c>
      <c r="F70" s="48" t="e">
        <f t="shared" si="21"/>
        <v>#DIV/0!</v>
      </c>
      <c r="G70" s="48" t="e">
        <f t="shared" si="21"/>
        <v>#DIV/0!</v>
      </c>
      <c r="H70" s="111"/>
      <c r="R70" s="3"/>
    </row>
    <row r="71" spans="1:29" ht="33.75" customHeight="1" x14ac:dyDescent="0.25"/>
    <row r="72" spans="1:29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29" ht="33.75" customHeight="1" x14ac:dyDescent="0.25"/>
    <row r="74" spans="1:29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29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29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29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29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29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J36"/>
    <mergeCell ref="N36:S36"/>
    <mergeCell ref="J54:K54"/>
    <mergeCell ref="B55:H55"/>
    <mergeCell ref="H15:L15"/>
    <mergeCell ref="B15:G15"/>
    <mergeCell ref="M15:S15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1" zoomScale="30" zoomScaleNormal="30" workbookViewId="0">
      <selection activeCell="N39" sqref="N39:S45"/>
    </sheetView>
  </sheetViews>
  <sheetFormatPr baseColWidth="10" defaultRowHeight="15" x14ac:dyDescent="0.25"/>
  <cols>
    <col min="1" max="1" width="52.42578125" style="19" bestFit="1" customWidth="1"/>
    <col min="2" max="12" width="22.42578125" style="19" customWidth="1"/>
    <col min="13" max="13" width="33.42578125" style="19" bestFit="1" customWidth="1"/>
    <col min="14" max="19" width="22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253"/>
      <c r="E3" s="253"/>
      <c r="F3" s="253"/>
      <c r="G3" s="253"/>
      <c r="H3" s="253"/>
      <c r="I3" s="253"/>
      <c r="J3" s="253"/>
      <c r="K3" s="253"/>
      <c r="L3" s="253"/>
      <c r="M3" s="253"/>
      <c r="N3" s="253"/>
      <c r="O3" s="253"/>
      <c r="P3" s="253"/>
      <c r="Q3" s="253"/>
      <c r="R3" s="253"/>
      <c r="S3" s="253"/>
      <c r="T3" s="253"/>
      <c r="U3" s="253"/>
      <c r="V3" s="253"/>
      <c r="W3" s="253"/>
      <c r="X3" s="253"/>
      <c r="Y3" s="2"/>
      <c r="Z3" s="2"/>
      <c r="AA3" s="2"/>
      <c r="AB3" s="2"/>
      <c r="AC3" s="2"/>
      <c r="AD3" s="25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53" t="s">
        <v>1</v>
      </c>
      <c r="B9" s="253"/>
      <c r="C9" s="253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53"/>
      <c r="B10" s="253"/>
      <c r="C10" s="25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53" t="s">
        <v>4</v>
      </c>
      <c r="B11" s="253"/>
      <c r="C11" s="253"/>
      <c r="D11" s="1"/>
      <c r="E11" s="251">
        <v>2</v>
      </c>
      <c r="F11" s="1"/>
      <c r="G11" s="1"/>
      <c r="H11" s="1"/>
      <c r="I11" s="1"/>
      <c r="J11" s="1"/>
      <c r="K11" s="628" t="s">
        <v>79</v>
      </c>
      <c r="L11" s="628"/>
      <c r="M11" s="252"/>
      <c r="N11" s="2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53"/>
      <c r="B12" s="253"/>
      <c r="C12" s="253"/>
      <c r="D12" s="1"/>
      <c r="E12" s="5"/>
      <c r="F12" s="1"/>
      <c r="G12" s="1"/>
      <c r="H12" s="1"/>
      <c r="I12" s="1"/>
      <c r="J12" s="1"/>
      <c r="K12" s="252"/>
      <c r="L12" s="252"/>
      <c r="M12" s="252"/>
      <c r="N12" s="2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53"/>
      <c r="B13" s="253"/>
      <c r="C13" s="253"/>
      <c r="D13" s="253"/>
      <c r="E13" s="253"/>
      <c r="F13" s="253"/>
      <c r="G13" s="253"/>
      <c r="H13" s="253"/>
      <c r="I13" s="253"/>
      <c r="J13" s="253"/>
      <c r="K13" s="253"/>
      <c r="L13" s="252"/>
      <c r="M13" s="252"/>
      <c r="N13" s="252"/>
      <c r="O13" s="252"/>
      <c r="P13" s="252"/>
      <c r="Q13" s="252"/>
      <c r="R13" s="252"/>
      <c r="S13" s="252"/>
      <c r="T13" s="252"/>
      <c r="U13" s="252"/>
      <c r="V13" s="252"/>
      <c r="W13" s="1"/>
      <c r="X13" s="1"/>
      <c r="Y13" s="1"/>
    </row>
    <row r="14" spans="1:30" s="3" customFormat="1" ht="27" thickBot="1" x14ac:dyDescent="0.3">
      <c r="A14" s="25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38" t="s">
        <v>53</v>
      </c>
      <c r="C15" s="639"/>
      <c r="D15" s="639"/>
      <c r="E15" s="639"/>
      <c r="F15" s="639"/>
      <c r="G15" s="640"/>
      <c r="H15" s="650" t="s">
        <v>54</v>
      </c>
      <c r="I15" s="651"/>
      <c r="J15" s="651"/>
      <c r="K15" s="651"/>
      <c r="L15" s="651"/>
      <c r="M15" s="652"/>
      <c r="N15" s="653" t="s">
        <v>8</v>
      </c>
      <c r="O15" s="654"/>
      <c r="P15" s="654"/>
      <c r="Q15" s="654"/>
      <c r="R15" s="654"/>
      <c r="S15" s="655"/>
      <c r="T15" s="254"/>
      <c r="W15" s="55">
        <v>116.8</v>
      </c>
    </row>
    <row r="16" spans="1:30" ht="39.950000000000003" customHeight="1" x14ac:dyDescent="0.25">
      <c r="A16" s="120" t="s">
        <v>9</v>
      </c>
      <c r="B16" s="265"/>
      <c r="C16" s="193"/>
      <c r="D16" s="193"/>
      <c r="E16" s="193"/>
      <c r="F16" s="193"/>
      <c r="G16" s="197"/>
      <c r="H16" s="194"/>
      <c r="I16" s="193"/>
      <c r="J16" s="193"/>
      <c r="K16" s="193"/>
      <c r="L16" s="192"/>
      <c r="M16" s="197"/>
      <c r="N16" s="194"/>
      <c r="O16" s="193"/>
      <c r="P16" s="193"/>
      <c r="Q16" s="193"/>
      <c r="R16" s="193"/>
      <c r="S16" s="197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1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23">
        <v>64.895835199999993</v>
      </c>
      <c r="C18" s="24">
        <v>93.830859680000017</v>
      </c>
      <c r="D18" s="24">
        <v>69.302144319999996</v>
      </c>
      <c r="E18" s="24">
        <v>79.240319999999997</v>
      </c>
      <c r="F18" s="24">
        <v>69.931327359999983</v>
      </c>
      <c r="G18" s="25">
        <v>62.84372351999999</v>
      </c>
      <c r="H18" s="23">
        <v>53.286907360000001</v>
      </c>
      <c r="I18" s="24">
        <v>45.534999679999999</v>
      </c>
      <c r="J18" s="24">
        <v>45.5795168</v>
      </c>
      <c r="K18" s="24">
        <v>62.555928000000009</v>
      </c>
      <c r="L18" s="24">
        <v>91.417943999999991</v>
      </c>
      <c r="M18" s="25">
        <v>75.907107999999994</v>
      </c>
      <c r="N18" s="23">
        <v>83.902096</v>
      </c>
      <c r="O18" s="24">
        <v>87.96793504</v>
      </c>
      <c r="P18" s="24">
        <v>70.668359359999997</v>
      </c>
      <c r="Q18" s="24">
        <v>63.388774079999997</v>
      </c>
      <c r="R18" s="24">
        <v>57.782976000000005</v>
      </c>
      <c r="S18" s="25">
        <v>55.083737760000005</v>
      </c>
      <c r="T18" s="26">
        <f t="shared" ref="T18:T25" si="0">SUM(B18:S18)</f>
        <v>1233.1204921600001</v>
      </c>
      <c r="V18" s="2"/>
      <c r="W18" s="20"/>
    </row>
    <row r="19" spans="1:30" ht="39.950000000000003" customHeight="1" x14ac:dyDescent="0.25">
      <c r="A19" s="123" t="s">
        <v>36</v>
      </c>
      <c r="B19" s="23">
        <v>64.895835199999993</v>
      </c>
      <c r="C19" s="24">
        <v>93.830859680000017</v>
      </c>
      <c r="D19" s="24">
        <v>69.302144319999996</v>
      </c>
      <c r="E19" s="24">
        <v>79.240319999999997</v>
      </c>
      <c r="F19" s="24">
        <v>69.931327359999983</v>
      </c>
      <c r="G19" s="25">
        <v>62.84372351999999</v>
      </c>
      <c r="H19" s="23">
        <v>53.286907360000001</v>
      </c>
      <c r="I19" s="24">
        <v>45.534999679999999</v>
      </c>
      <c r="J19" s="24">
        <v>45.5795168</v>
      </c>
      <c r="K19" s="24">
        <v>62.555928000000009</v>
      </c>
      <c r="L19" s="24">
        <v>91.417943999999991</v>
      </c>
      <c r="M19" s="25">
        <v>75.907107999999994</v>
      </c>
      <c r="N19" s="23">
        <v>83.902096</v>
      </c>
      <c r="O19" s="24">
        <v>87.96793504</v>
      </c>
      <c r="P19" s="24">
        <v>70.668359359999997</v>
      </c>
      <c r="Q19" s="24">
        <v>63.388774079999997</v>
      </c>
      <c r="R19" s="24">
        <v>57.782976000000005</v>
      </c>
      <c r="S19" s="25">
        <v>55.083737760000005</v>
      </c>
      <c r="T19" s="26">
        <f t="shared" si="0"/>
        <v>1233.1204921600001</v>
      </c>
      <c r="V19" s="2"/>
      <c r="W19" s="20"/>
    </row>
    <row r="20" spans="1:30" ht="39.75" customHeight="1" x14ac:dyDescent="0.25">
      <c r="A20" s="122" t="s">
        <v>37</v>
      </c>
      <c r="B20" s="23">
        <v>77.900000000000006</v>
      </c>
      <c r="C20" s="24">
        <v>77.900000000000006</v>
      </c>
      <c r="D20" s="24">
        <v>23.5</v>
      </c>
      <c r="E20" s="24">
        <v>77.900000000000006</v>
      </c>
      <c r="F20" s="24">
        <v>77.900000000000006</v>
      </c>
      <c r="G20" s="25">
        <v>77.900000000000006</v>
      </c>
      <c r="H20" s="23">
        <v>81.900000000000006</v>
      </c>
      <c r="I20" s="24">
        <v>81.900000000000006</v>
      </c>
      <c r="J20" s="24">
        <v>23.4</v>
      </c>
      <c r="K20" s="24">
        <v>81.900000000000006</v>
      </c>
      <c r="L20" s="24">
        <v>82</v>
      </c>
      <c r="M20" s="25">
        <v>82</v>
      </c>
      <c r="N20" s="23">
        <v>82.1</v>
      </c>
      <c r="O20" s="24">
        <v>82.1</v>
      </c>
      <c r="P20" s="24">
        <v>23.4</v>
      </c>
      <c r="Q20" s="24">
        <v>82.2</v>
      </c>
      <c r="R20" s="24">
        <v>82.2</v>
      </c>
      <c r="S20" s="25">
        <v>82.2</v>
      </c>
      <c r="T20" s="26">
        <f t="shared" si="0"/>
        <v>1280.3000000000002</v>
      </c>
      <c r="V20" s="2"/>
      <c r="W20" s="20"/>
    </row>
    <row r="21" spans="1:30" ht="39.950000000000003" customHeight="1" x14ac:dyDescent="0.25">
      <c r="A21" s="122" t="s">
        <v>38</v>
      </c>
      <c r="B21" s="23">
        <v>77.905599999999993</v>
      </c>
      <c r="C21" s="24">
        <v>77.905599999999993</v>
      </c>
      <c r="D21" s="24">
        <v>23.36</v>
      </c>
      <c r="E21" s="24">
        <v>77.905599999999993</v>
      </c>
      <c r="F21" s="24">
        <v>77.905599999999993</v>
      </c>
      <c r="G21" s="25">
        <v>77.905599999999993</v>
      </c>
      <c r="H21" s="23">
        <v>81.409599999999998</v>
      </c>
      <c r="I21" s="24">
        <v>81.2928</v>
      </c>
      <c r="J21" s="24">
        <v>23.36</v>
      </c>
      <c r="K21" s="24">
        <v>81.2928</v>
      </c>
      <c r="L21" s="24">
        <v>81.2928</v>
      </c>
      <c r="M21" s="25">
        <v>81.2928</v>
      </c>
      <c r="N21" s="23">
        <v>81.993599999999986</v>
      </c>
      <c r="O21" s="24">
        <v>81.993599999999986</v>
      </c>
      <c r="P21" s="24">
        <v>23.36</v>
      </c>
      <c r="Q21" s="24">
        <v>81.993599999999986</v>
      </c>
      <c r="R21" s="24">
        <v>81.993599999999986</v>
      </c>
      <c r="S21" s="25">
        <v>81.993599999999986</v>
      </c>
      <c r="T21" s="26">
        <f t="shared" si="0"/>
        <v>1276.1568</v>
      </c>
      <c r="V21" s="2"/>
      <c r="W21" s="20"/>
    </row>
    <row r="22" spans="1:30" ht="39.950000000000003" customHeight="1" x14ac:dyDescent="0.25">
      <c r="A22" s="123" t="s">
        <v>33</v>
      </c>
      <c r="B22" s="23">
        <v>77.905599999999993</v>
      </c>
      <c r="C22" s="24">
        <v>77.905599999999993</v>
      </c>
      <c r="D22" s="24">
        <v>23.36</v>
      </c>
      <c r="E22" s="24">
        <v>77.905599999999993</v>
      </c>
      <c r="F22" s="24">
        <v>77.905599999999993</v>
      </c>
      <c r="G22" s="25">
        <v>77.905599999999993</v>
      </c>
      <c r="H22" s="23">
        <v>81.409599999999998</v>
      </c>
      <c r="I22" s="24">
        <v>81.2928</v>
      </c>
      <c r="J22" s="24">
        <v>23.36</v>
      </c>
      <c r="K22" s="24">
        <v>81.2928</v>
      </c>
      <c r="L22" s="24">
        <v>81.2928</v>
      </c>
      <c r="M22" s="25">
        <v>81.2928</v>
      </c>
      <c r="N22" s="23">
        <v>81.993599999999986</v>
      </c>
      <c r="O22" s="24">
        <v>81.993599999999986</v>
      </c>
      <c r="P22" s="24">
        <v>23.36</v>
      </c>
      <c r="Q22" s="24">
        <v>81.993599999999986</v>
      </c>
      <c r="R22" s="24">
        <v>81.993599999999986</v>
      </c>
      <c r="S22" s="25">
        <v>81.993599999999986</v>
      </c>
      <c r="T22" s="26">
        <f t="shared" si="0"/>
        <v>1276.1568</v>
      </c>
      <c r="V22" s="2"/>
      <c r="W22" s="20"/>
    </row>
    <row r="23" spans="1:30" ht="39.950000000000003" customHeight="1" x14ac:dyDescent="0.25">
      <c r="A23" s="122" t="s">
        <v>46</v>
      </c>
      <c r="B23" s="23">
        <v>77.905599999999993</v>
      </c>
      <c r="C23" s="24">
        <v>77.905599999999993</v>
      </c>
      <c r="D23" s="24">
        <v>23.36</v>
      </c>
      <c r="E23" s="24">
        <v>77.905599999999993</v>
      </c>
      <c r="F23" s="24">
        <v>77.905599999999993</v>
      </c>
      <c r="G23" s="25">
        <v>77.905599999999993</v>
      </c>
      <c r="H23" s="23">
        <v>81.409599999999998</v>
      </c>
      <c r="I23" s="24">
        <v>81.2928</v>
      </c>
      <c r="J23" s="24">
        <v>23.36</v>
      </c>
      <c r="K23" s="24">
        <v>81.2928</v>
      </c>
      <c r="L23" s="24">
        <v>81.2928</v>
      </c>
      <c r="M23" s="25">
        <v>81.2928</v>
      </c>
      <c r="N23" s="23">
        <v>81.993599999999986</v>
      </c>
      <c r="O23" s="24">
        <v>81.993599999999986</v>
      </c>
      <c r="P23" s="24">
        <v>23.36</v>
      </c>
      <c r="Q23" s="24">
        <v>81.993599999999986</v>
      </c>
      <c r="R23" s="24">
        <v>81.993599999999986</v>
      </c>
      <c r="S23" s="25">
        <v>81.993599999999986</v>
      </c>
      <c r="T23" s="26">
        <f t="shared" si="0"/>
        <v>1276.1568</v>
      </c>
      <c r="V23" s="2"/>
      <c r="W23" s="20"/>
    </row>
    <row r="24" spans="1:30" ht="39.950000000000003" customHeight="1" x14ac:dyDescent="0.25">
      <c r="A24" s="122" t="s">
        <v>34</v>
      </c>
      <c r="B24" s="23">
        <v>77.905599999999993</v>
      </c>
      <c r="C24" s="24">
        <v>77.905599999999993</v>
      </c>
      <c r="D24" s="24">
        <v>23.36</v>
      </c>
      <c r="E24" s="24">
        <v>77.905599999999993</v>
      </c>
      <c r="F24" s="24">
        <v>77.905599999999993</v>
      </c>
      <c r="G24" s="25">
        <v>77.905599999999993</v>
      </c>
      <c r="H24" s="23">
        <v>81.409599999999998</v>
      </c>
      <c r="I24" s="24">
        <v>81.2928</v>
      </c>
      <c r="J24" s="24">
        <v>23.36</v>
      </c>
      <c r="K24" s="24">
        <v>81.2928</v>
      </c>
      <c r="L24" s="24">
        <v>81.2928</v>
      </c>
      <c r="M24" s="25">
        <v>81.2928</v>
      </c>
      <c r="N24" s="23">
        <v>81.993599999999986</v>
      </c>
      <c r="O24" s="24">
        <v>81.993599999999986</v>
      </c>
      <c r="P24" s="24">
        <v>23.36</v>
      </c>
      <c r="Q24" s="24">
        <v>81.993599999999986</v>
      </c>
      <c r="R24" s="24">
        <v>81.993599999999986</v>
      </c>
      <c r="S24" s="25">
        <v>81.993599999999986</v>
      </c>
      <c r="T24" s="26">
        <f t="shared" si="0"/>
        <v>1276.1568</v>
      </c>
      <c r="V24" s="2"/>
    </row>
    <row r="25" spans="1:30" ht="41.45" customHeight="1" x14ac:dyDescent="0.25">
      <c r="A25" s="123" t="s">
        <v>10</v>
      </c>
      <c r="B25" s="27">
        <f t="shared" ref="B25:S25" si="1">SUM(B18:B24)</f>
        <v>519.31407039999999</v>
      </c>
      <c r="C25" s="28">
        <f t="shared" si="1"/>
        <v>577.18411936000007</v>
      </c>
      <c r="D25" s="28">
        <f t="shared" si="1"/>
        <v>255.54428864000005</v>
      </c>
      <c r="E25" s="28">
        <f t="shared" si="1"/>
        <v>548.00304000000006</v>
      </c>
      <c r="F25" s="28">
        <f t="shared" si="1"/>
        <v>529.38505471999997</v>
      </c>
      <c r="G25" s="29">
        <f t="shared" si="1"/>
        <v>515.20984703999989</v>
      </c>
      <c r="H25" s="27">
        <f t="shared" si="1"/>
        <v>514.11221472</v>
      </c>
      <c r="I25" s="28">
        <f t="shared" si="1"/>
        <v>498.14119935999997</v>
      </c>
      <c r="J25" s="28">
        <f t="shared" si="1"/>
        <v>207.99903360000002</v>
      </c>
      <c r="K25" s="28">
        <f t="shared" si="1"/>
        <v>532.18305600000008</v>
      </c>
      <c r="L25" s="28">
        <f t="shared" si="1"/>
        <v>590.00708799999995</v>
      </c>
      <c r="M25" s="29">
        <f t="shared" si="1"/>
        <v>558.98541599999999</v>
      </c>
      <c r="N25" s="27">
        <f t="shared" si="1"/>
        <v>577.87859200000003</v>
      </c>
      <c r="O25" s="28">
        <f t="shared" si="1"/>
        <v>586.01027008000005</v>
      </c>
      <c r="P25" s="28">
        <f t="shared" si="1"/>
        <v>258.17671872000005</v>
      </c>
      <c r="Q25" s="28">
        <f t="shared" si="1"/>
        <v>536.95194816000003</v>
      </c>
      <c r="R25" s="28">
        <f t="shared" si="1"/>
        <v>525.74035200000003</v>
      </c>
      <c r="S25" s="29">
        <f t="shared" si="1"/>
        <v>520.34187552000003</v>
      </c>
      <c r="T25" s="26">
        <f t="shared" si="0"/>
        <v>8851.1681843200004</v>
      </c>
    </row>
    <row r="26" spans="1:30" s="2" customFormat="1" ht="36.75" customHeight="1" x14ac:dyDescent="0.25">
      <c r="A26" s="124" t="s">
        <v>12</v>
      </c>
      <c r="B26" s="30">
        <v>116</v>
      </c>
      <c r="C26" s="31">
        <v>115.5</v>
      </c>
      <c r="D26" s="31">
        <v>115</v>
      </c>
      <c r="E26" s="31">
        <v>114</v>
      </c>
      <c r="F26" s="31">
        <v>112.5</v>
      </c>
      <c r="G26" s="32">
        <v>112.5</v>
      </c>
      <c r="H26" s="30">
        <v>116.5</v>
      </c>
      <c r="I26" s="31">
        <v>118</v>
      </c>
      <c r="J26" s="31">
        <v>119</v>
      </c>
      <c r="K26" s="31">
        <v>118.5</v>
      </c>
      <c r="L26" s="31">
        <v>115</v>
      </c>
      <c r="M26" s="32">
        <v>118</v>
      </c>
      <c r="N26" s="30">
        <v>116.5</v>
      </c>
      <c r="O26" s="31">
        <v>116.5</v>
      </c>
      <c r="P26" s="31">
        <v>116</v>
      </c>
      <c r="Q26" s="31">
        <v>115.5</v>
      </c>
      <c r="R26" s="31">
        <v>114.5</v>
      </c>
      <c r="S26" s="32">
        <v>113</v>
      </c>
      <c r="T26" s="33">
        <f>+((T25/T27)/7)*1000</f>
        <v>115.72877519311733</v>
      </c>
    </row>
    <row r="27" spans="1:30" s="2" customFormat="1" ht="33" customHeight="1" x14ac:dyDescent="0.25">
      <c r="A27" s="125" t="s">
        <v>13</v>
      </c>
      <c r="B27" s="34">
        <v>667</v>
      </c>
      <c r="C27" s="35">
        <v>667</v>
      </c>
      <c r="D27" s="35">
        <v>200</v>
      </c>
      <c r="E27" s="35">
        <v>667</v>
      </c>
      <c r="F27" s="35">
        <v>667</v>
      </c>
      <c r="G27" s="36">
        <v>667</v>
      </c>
      <c r="H27" s="34">
        <v>697</v>
      </c>
      <c r="I27" s="35">
        <v>696</v>
      </c>
      <c r="J27" s="35">
        <v>200</v>
      </c>
      <c r="K27" s="35">
        <v>696</v>
      </c>
      <c r="L27" s="35">
        <v>696</v>
      </c>
      <c r="M27" s="36">
        <v>696</v>
      </c>
      <c r="N27" s="34">
        <v>702</v>
      </c>
      <c r="O27" s="35">
        <v>702</v>
      </c>
      <c r="P27" s="35">
        <v>200</v>
      </c>
      <c r="Q27" s="35">
        <v>702</v>
      </c>
      <c r="R27" s="35">
        <v>702</v>
      </c>
      <c r="S27" s="36">
        <v>702</v>
      </c>
      <c r="T27" s="37">
        <f>SUM(B27:S27)</f>
        <v>10926</v>
      </c>
      <c r="U27" s="2">
        <f>((T25*1000)/T27)/7</f>
        <v>115.72877519311734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82.36246592000002</v>
      </c>
      <c r="C28" s="39">
        <f t="shared" si="2"/>
        <v>70.321556127999997</v>
      </c>
      <c r="D28" s="39">
        <f t="shared" si="2"/>
        <v>4.4791422720000016</v>
      </c>
      <c r="E28" s="39">
        <f t="shared" si="2"/>
        <v>74.757071999999994</v>
      </c>
      <c r="F28" s="39">
        <f t="shared" si="2"/>
        <v>77.079969056000024</v>
      </c>
      <c r="G28" s="40">
        <f t="shared" si="2"/>
        <v>79.915010592000016</v>
      </c>
      <c r="H28" s="38">
        <f t="shared" si="2"/>
        <v>92.365937056000007</v>
      </c>
      <c r="I28" s="39">
        <f t="shared" si="2"/>
        <v>96.765200127999975</v>
      </c>
      <c r="J28" s="39">
        <f t="shared" si="2"/>
        <v>15.088193280000002</v>
      </c>
      <c r="K28" s="39">
        <f t="shared" si="2"/>
        <v>90.444028799999998</v>
      </c>
      <c r="L28" s="39">
        <f t="shared" si="2"/>
        <v>75.488822400000004</v>
      </c>
      <c r="M28" s="40">
        <f t="shared" si="2"/>
        <v>84.616356799999991</v>
      </c>
      <c r="N28" s="38">
        <f t="shared" si="2"/>
        <v>80.935361599999993</v>
      </c>
      <c r="O28" s="39">
        <f t="shared" si="2"/>
        <v>79.309025984000002</v>
      </c>
      <c r="P28" s="39">
        <f t="shared" si="2"/>
        <v>4.2126562560000025</v>
      </c>
      <c r="Q28" s="39">
        <f t="shared" si="2"/>
        <v>88.157890367999997</v>
      </c>
      <c r="R28" s="39">
        <f t="shared" si="2"/>
        <v>89.417409599999999</v>
      </c>
      <c r="S28" s="40">
        <f t="shared" si="2"/>
        <v>89.022904896</v>
      </c>
      <c r="T28" s="41"/>
    </row>
    <row r="29" spans="1:30" ht="33.75" customHeight="1" x14ac:dyDescent="0.25">
      <c r="A29" s="127" t="s">
        <v>15</v>
      </c>
      <c r="B29" s="42">
        <f>((B27*B26)*7)/1000</f>
        <v>541.60400000000004</v>
      </c>
      <c r="C29" s="43">
        <f>((C27*C26)*7)/1000</f>
        <v>539.26949999999999</v>
      </c>
      <c r="D29" s="43">
        <f t="shared" ref="D29:S29" si="3">((D27*D26)*7)/1000</f>
        <v>161</v>
      </c>
      <c r="E29" s="43">
        <f t="shared" si="3"/>
        <v>532.26599999999996</v>
      </c>
      <c r="F29" s="43">
        <f t="shared" si="3"/>
        <v>525.26250000000005</v>
      </c>
      <c r="G29" s="83">
        <f t="shared" si="3"/>
        <v>525.26250000000005</v>
      </c>
      <c r="H29" s="42">
        <f t="shared" si="3"/>
        <v>568.40350000000001</v>
      </c>
      <c r="I29" s="43">
        <f t="shared" si="3"/>
        <v>574.89599999999996</v>
      </c>
      <c r="J29" s="43">
        <f t="shared" si="3"/>
        <v>166.6</v>
      </c>
      <c r="K29" s="43">
        <f t="shared" si="3"/>
        <v>577.33199999999999</v>
      </c>
      <c r="L29" s="43">
        <f t="shared" si="3"/>
        <v>560.28</v>
      </c>
      <c r="M29" s="83">
        <f t="shared" si="3"/>
        <v>574.89599999999996</v>
      </c>
      <c r="N29" s="42">
        <f t="shared" si="3"/>
        <v>572.48099999999999</v>
      </c>
      <c r="O29" s="44">
        <f t="shared" si="3"/>
        <v>572.48099999999999</v>
      </c>
      <c r="P29" s="44">
        <f t="shared" si="3"/>
        <v>162.4</v>
      </c>
      <c r="Q29" s="44">
        <f t="shared" si="3"/>
        <v>567.56700000000001</v>
      </c>
      <c r="R29" s="44">
        <f t="shared" si="3"/>
        <v>562.65300000000002</v>
      </c>
      <c r="S29" s="45">
        <f t="shared" si="3"/>
        <v>555.28200000000004</v>
      </c>
      <c r="T29" s="46"/>
    </row>
    <row r="30" spans="1:30" ht="33.75" customHeight="1" thickBot="1" x14ac:dyDescent="0.3">
      <c r="A30" s="128" t="s">
        <v>16</v>
      </c>
      <c r="B30" s="47">
        <f>+(B25/B27)/7*1000</f>
        <v>111.22597352752194</v>
      </c>
      <c r="C30" s="48">
        <f t="shared" ref="C30:E30" si="4">+(C25/C27)/7*1000</f>
        <v>123.62050104090814</v>
      </c>
      <c r="D30" s="48">
        <f t="shared" si="4"/>
        <v>182.53163474285716</v>
      </c>
      <c r="E30" s="48">
        <f t="shared" si="4"/>
        <v>117.3705375883487</v>
      </c>
      <c r="F30" s="48">
        <f>+(F25/F27)/7*1000</f>
        <v>113.38296310130649</v>
      </c>
      <c r="G30" s="49">
        <f t="shared" ref="G30" si="5">+(G25/G27)/7*1000</f>
        <v>110.34693661169413</v>
      </c>
      <c r="H30" s="47">
        <f>+(H25/H27)/7*1000</f>
        <v>105.37245638860422</v>
      </c>
      <c r="I30" s="48">
        <f t="shared" ref="I30:K30" si="6">+(I25/I27)/7*1000</f>
        <v>102.24573057471264</v>
      </c>
      <c r="J30" s="48">
        <f t="shared" si="6"/>
        <v>148.5707382857143</v>
      </c>
      <c r="K30" s="48">
        <f t="shared" si="6"/>
        <v>109.23297536945816</v>
      </c>
      <c r="L30" s="48">
        <f>+(L25/L27)/7*1000</f>
        <v>121.10161904761904</v>
      </c>
      <c r="M30" s="49">
        <f t="shared" ref="M30:S30" si="7">+(M25/M27)/7*1000</f>
        <v>114.73428078817734</v>
      </c>
      <c r="N30" s="47">
        <f t="shared" si="7"/>
        <v>117.59841107041106</v>
      </c>
      <c r="O30" s="48">
        <f t="shared" si="7"/>
        <v>119.25320921448923</v>
      </c>
      <c r="P30" s="48">
        <f t="shared" si="7"/>
        <v>184.41194194285717</v>
      </c>
      <c r="Q30" s="48">
        <f t="shared" si="7"/>
        <v>109.26983072039073</v>
      </c>
      <c r="R30" s="48">
        <f t="shared" si="7"/>
        <v>106.98826862026863</v>
      </c>
      <c r="S30" s="49">
        <f t="shared" si="7"/>
        <v>105.88967755799757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2"/>
      <c r="T36" s="643"/>
      <c r="U36" s="55"/>
      <c r="V36" s="55"/>
      <c r="W36" s="56"/>
      <c r="X36" s="3"/>
      <c r="Y36" s="55"/>
      <c r="Z36" s="55"/>
      <c r="AA36" s="55"/>
      <c r="AB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3"/>
      <c r="T37" s="199" t="s">
        <v>10</v>
      </c>
      <c r="U37" s="58"/>
      <c r="V37" s="58"/>
      <c r="W37" s="3"/>
      <c r="X37" s="56"/>
      <c r="Y37" s="3"/>
      <c r="Z37" s="55"/>
      <c r="AA37" s="55"/>
      <c r="AB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57">
        <v>6</v>
      </c>
      <c r="T38" s="96"/>
      <c r="U38" s="58"/>
      <c r="V38" s="58"/>
      <c r="W38" s="59"/>
      <c r="X38" s="59"/>
      <c r="Y38" s="2"/>
      <c r="Z38" s="2"/>
      <c r="AA38" s="2"/>
      <c r="AB38" s="2"/>
    </row>
    <row r="39" spans="1:30" ht="33.75" customHeight="1" x14ac:dyDescent="0.25">
      <c r="A39" s="87" t="s">
        <v>35</v>
      </c>
      <c r="B39" s="23">
        <v>25.745500000000003</v>
      </c>
      <c r="C39" s="218">
        <v>44.410399999999996</v>
      </c>
      <c r="D39" s="218">
        <v>67.418499999999995</v>
      </c>
      <c r="E39" s="218">
        <v>74.532499999999999</v>
      </c>
      <c r="F39" s="218">
        <v>77.373800000000003</v>
      </c>
      <c r="G39" s="218">
        <v>46.612600000000008</v>
      </c>
      <c r="H39" s="218">
        <v>45.797000000000011</v>
      </c>
      <c r="I39" s="218"/>
      <c r="J39" s="97">
        <f t="shared" ref="J39:J46" si="8">SUM(B39:I39)</f>
        <v>381.89030000000002</v>
      </c>
      <c r="K39" s="138"/>
      <c r="L39" s="137"/>
      <c r="M39" s="87" t="s">
        <v>35</v>
      </c>
      <c r="N39" s="218">
        <v>15.6</v>
      </c>
      <c r="O39" s="218">
        <v>11.1</v>
      </c>
      <c r="P39" s="218">
        <v>11.5</v>
      </c>
      <c r="Q39" s="218"/>
      <c r="R39" s="218"/>
      <c r="S39" s="218"/>
      <c r="T39" s="97">
        <f t="shared" ref="T39:T46" si="9">SUM(N39:S39)</f>
        <v>38.200000000000003</v>
      </c>
      <c r="U39" s="2"/>
      <c r="V39" s="60"/>
      <c r="W39" s="59"/>
      <c r="X39" s="59"/>
      <c r="Y39" s="2"/>
      <c r="Z39" s="2"/>
      <c r="AA39" s="2"/>
      <c r="AB39" s="2"/>
    </row>
    <row r="40" spans="1:30" ht="33.75" customHeight="1" x14ac:dyDescent="0.25">
      <c r="A40" s="88" t="s">
        <v>36</v>
      </c>
      <c r="B40" s="23">
        <v>25.745500000000003</v>
      </c>
      <c r="C40" s="218">
        <v>44.410399999999996</v>
      </c>
      <c r="D40" s="218">
        <v>67.418499999999995</v>
      </c>
      <c r="E40" s="218">
        <v>74.532499999999999</v>
      </c>
      <c r="F40" s="218">
        <v>77.373800000000003</v>
      </c>
      <c r="G40" s="218">
        <v>46.612600000000008</v>
      </c>
      <c r="H40" s="218">
        <v>45.797000000000011</v>
      </c>
      <c r="I40" s="218"/>
      <c r="J40" s="97">
        <f t="shared" si="8"/>
        <v>381.89030000000002</v>
      </c>
      <c r="K40" s="133"/>
      <c r="L40" s="137"/>
      <c r="M40" s="88" t="s">
        <v>36</v>
      </c>
      <c r="N40" s="218">
        <v>15.6</v>
      </c>
      <c r="O40" s="218">
        <v>11.1</v>
      </c>
      <c r="P40" s="218">
        <v>11.5</v>
      </c>
      <c r="Q40" s="218"/>
      <c r="R40" s="218"/>
      <c r="S40" s="218"/>
      <c r="T40" s="97">
        <f t="shared" si="9"/>
        <v>38.200000000000003</v>
      </c>
      <c r="U40" s="2"/>
      <c r="V40" s="60"/>
      <c r="W40" s="59"/>
      <c r="X40" s="59"/>
      <c r="Y40" s="2"/>
      <c r="Z40" s="2"/>
      <c r="AA40" s="2"/>
      <c r="AB40" s="2"/>
    </row>
    <row r="41" spans="1:30" ht="33.75" customHeight="1" x14ac:dyDescent="0.25">
      <c r="A41" s="87" t="s">
        <v>37</v>
      </c>
      <c r="B41" s="23">
        <v>27</v>
      </c>
      <c r="C41" s="218">
        <v>45.9</v>
      </c>
      <c r="D41" s="218">
        <v>69.5</v>
      </c>
      <c r="E41" s="218">
        <v>76.5</v>
      </c>
      <c r="F41" s="218">
        <v>79.5</v>
      </c>
      <c r="G41" s="218">
        <v>48.2</v>
      </c>
      <c r="H41" s="218">
        <v>47.2</v>
      </c>
      <c r="I41" s="218"/>
      <c r="J41" s="97">
        <f t="shared" si="8"/>
        <v>393.79999999999995</v>
      </c>
      <c r="K41" s="133"/>
      <c r="L41" s="137"/>
      <c r="M41" s="87" t="s">
        <v>37</v>
      </c>
      <c r="N41" s="218">
        <v>16.3</v>
      </c>
      <c r="O41" s="218">
        <v>11.6</v>
      </c>
      <c r="P41" s="218">
        <v>12.1</v>
      </c>
      <c r="Q41" s="218"/>
      <c r="R41" s="218"/>
      <c r="S41" s="218"/>
      <c r="T41" s="97">
        <f t="shared" si="9"/>
        <v>40</v>
      </c>
      <c r="U41" s="2"/>
      <c r="V41" s="60"/>
      <c r="W41" s="59"/>
      <c r="X41" s="59"/>
      <c r="Y41" s="2"/>
      <c r="Z41" s="2"/>
      <c r="AA41" s="2"/>
      <c r="AB41" s="2"/>
    </row>
    <row r="42" spans="1:30" ht="33.75" customHeight="1" x14ac:dyDescent="0.25">
      <c r="A42" s="87" t="s">
        <v>38</v>
      </c>
      <c r="B42" s="23">
        <v>27</v>
      </c>
      <c r="C42" s="218">
        <v>45.9</v>
      </c>
      <c r="D42" s="218">
        <v>69.5</v>
      </c>
      <c r="E42" s="218">
        <v>76.5</v>
      </c>
      <c r="F42" s="218">
        <v>79.5</v>
      </c>
      <c r="G42" s="218">
        <v>48.2</v>
      </c>
      <c r="H42" s="218">
        <v>47.2</v>
      </c>
      <c r="I42" s="218"/>
      <c r="J42" s="97">
        <f t="shared" si="8"/>
        <v>393.79999999999995</v>
      </c>
      <c r="K42" s="133"/>
      <c r="L42" s="137"/>
      <c r="M42" s="87" t="s">
        <v>38</v>
      </c>
      <c r="N42" s="218">
        <v>16.3</v>
      </c>
      <c r="O42" s="218">
        <v>11.6</v>
      </c>
      <c r="P42" s="218">
        <v>12.1</v>
      </c>
      <c r="Q42" s="218"/>
      <c r="R42" s="218"/>
      <c r="S42" s="218"/>
      <c r="T42" s="97">
        <f t="shared" si="9"/>
        <v>40</v>
      </c>
      <c r="U42" s="2"/>
      <c r="V42" s="60"/>
      <c r="W42" s="59"/>
      <c r="X42" s="59"/>
      <c r="Y42" s="2"/>
      <c r="Z42" s="2"/>
      <c r="AA42" s="2"/>
      <c r="AB42" s="2"/>
    </row>
    <row r="43" spans="1:30" ht="33.75" customHeight="1" x14ac:dyDescent="0.25">
      <c r="A43" s="88" t="s">
        <v>33</v>
      </c>
      <c r="B43" s="23">
        <v>27</v>
      </c>
      <c r="C43" s="218">
        <v>45.9</v>
      </c>
      <c r="D43" s="218">
        <v>69.5</v>
      </c>
      <c r="E43" s="218">
        <v>76.5</v>
      </c>
      <c r="F43" s="218">
        <v>79.5</v>
      </c>
      <c r="G43" s="218">
        <v>48.2</v>
      </c>
      <c r="H43" s="218">
        <v>47.2</v>
      </c>
      <c r="I43" s="218"/>
      <c r="J43" s="97">
        <f t="shared" si="8"/>
        <v>393.79999999999995</v>
      </c>
      <c r="K43" s="133"/>
      <c r="L43" s="137"/>
      <c r="M43" s="88" t="s">
        <v>33</v>
      </c>
      <c r="N43" s="218">
        <v>7.4</v>
      </c>
      <c r="O43" s="218">
        <v>7.4</v>
      </c>
      <c r="P43" s="218">
        <v>2.2999999999999998</v>
      </c>
      <c r="Q43" s="218">
        <v>7.4</v>
      </c>
      <c r="R43" s="218">
        <v>7.4</v>
      </c>
      <c r="S43" s="218">
        <v>7.5</v>
      </c>
      <c r="T43" s="97">
        <f t="shared" si="9"/>
        <v>39.4</v>
      </c>
      <c r="U43" s="2"/>
      <c r="V43" s="60"/>
      <c r="W43" s="59"/>
      <c r="X43" s="59"/>
      <c r="Y43" s="2"/>
      <c r="Z43" s="2"/>
      <c r="AA43" s="2"/>
      <c r="AB43" s="2"/>
    </row>
    <row r="44" spans="1:30" ht="33.75" customHeight="1" x14ac:dyDescent="0.25">
      <c r="A44" s="87" t="s">
        <v>46</v>
      </c>
      <c r="B44" s="23">
        <v>75.5</v>
      </c>
      <c r="C44" s="218">
        <v>73.900000000000006</v>
      </c>
      <c r="D44" s="218">
        <v>22.8</v>
      </c>
      <c r="E44" s="218">
        <v>73.900000000000006</v>
      </c>
      <c r="F44" s="218">
        <v>73.900000000000006</v>
      </c>
      <c r="G44" s="218">
        <v>73.900000000000006</v>
      </c>
      <c r="H44" s="218"/>
      <c r="I44" s="218"/>
      <c r="J44" s="97">
        <f t="shared" si="8"/>
        <v>393.9</v>
      </c>
      <c r="K44" s="133"/>
      <c r="L44" s="137"/>
      <c r="M44" s="87" t="s">
        <v>46</v>
      </c>
      <c r="N44" s="218">
        <v>7.4</v>
      </c>
      <c r="O44" s="218">
        <v>7.4</v>
      </c>
      <c r="P44" s="218">
        <v>2.2999999999999998</v>
      </c>
      <c r="Q44" s="218">
        <v>7.4</v>
      </c>
      <c r="R44" s="218">
        <v>7.4</v>
      </c>
      <c r="S44" s="218">
        <v>7.5</v>
      </c>
      <c r="T44" s="97">
        <f t="shared" si="9"/>
        <v>39.4</v>
      </c>
      <c r="U44" s="2"/>
      <c r="V44" s="60"/>
      <c r="W44" s="59"/>
      <c r="X44" s="59"/>
      <c r="Y44" s="2"/>
      <c r="Z44" s="2"/>
      <c r="AA44" s="2"/>
      <c r="AB44" s="2"/>
    </row>
    <row r="45" spans="1:30" ht="33.75" customHeight="1" x14ac:dyDescent="0.25">
      <c r="A45" s="87" t="s">
        <v>34</v>
      </c>
      <c r="B45" s="23">
        <v>75.5</v>
      </c>
      <c r="C45" s="218">
        <v>73.900000000000006</v>
      </c>
      <c r="D45" s="218">
        <v>22.8</v>
      </c>
      <c r="E45" s="218">
        <v>73.900000000000006</v>
      </c>
      <c r="F45" s="218">
        <v>73.900000000000006</v>
      </c>
      <c r="G45" s="218">
        <v>73.900000000000006</v>
      </c>
      <c r="H45" s="218"/>
      <c r="I45" s="218"/>
      <c r="J45" s="97">
        <f t="shared" si="8"/>
        <v>393.9</v>
      </c>
      <c r="K45" s="133"/>
      <c r="L45" s="137"/>
      <c r="M45" s="87" t="s">
        <v>34</v>
      </c>
      <c r="N45" s="218">
        <v>7.4</v>
      </c>
      <c r="O45" s="218">
        <v>7.4</v>
      </c>
      <c r="P45" s="218">
        <v>2.2999999999999998</v>
      </c>
      <c r="Q45" s="218">
        <v>7.4</v>
      </c>
      <c r="R45" s="218">
        <v>7.4</v>
      </c>
      <c r="S45" s="218">
        <v>7.5</v>
      </c>
      <c r="T45" s="97">
        <f t="shared" si="9"/>
        <v>39.4</v>
      </c>
      <c r="U45" s="2"/>
      <c r="V45" s="60"/>
      <c r="W45" s="59"/>
      <c r="X45" s="59"/>
      <c r="Y45" s="59"/>
      <c r="Z45" s="59"/>
      <c r="AA45" s="2"/>
      <c r="AB45" s="2"/>
      <c r="AC45" s="2"/>
      <c r="AD45" s="2"/>
    </row>
    <row r="46" spans="1:30" ht="33.75" customHeight="1" x14ac:dyDescent="0.25">
      <c r="A46" s="88" t="s">
        <v>10</v>
      </c>
      <c r="B46" s="27">
        <f t="shared" ref="B46:I46" si="10">SUM(B39:B45)</f>
        <v>283.49099999999999</v>
      </c>
      <c r="C46" s="77">
        <f t="shared" si="10"/>
        <v>374.32079999999996</v>
      </c>
      <c r="D46" s="28">
        <f t="shared" si="10"/>
        <v>388.93700000000001</v>
      </c>
      <c r="E46" s="28">
        <f t="shared" si="10"/>
        <v>526.36500000000001</v>
      </c>
      <c r="F46" s="28">
        <f t="shared" si="10"/>
        <v>541.04759999999999</v>
      </c>
      <c r="G46" s="28">
        <f t="shared" si="10"/>
        <v>385.62519999999995</v>
      </c>
      <c r="H46" s="28">
        <f t="shared" si="10"/>
        <v>233.19400000000002</v>
      </c>
      <c r="I46" s="28">
        <f t="shared" si="10"/>
        <v>0</v>
      </c>
      <c r="J46" s="97">
        <f t="shared" si="8"/>
        <v>2732.9805999999999</v>
      </c>
      <c r="K46" s="60"/>
      <c r="M46" s="73" t="s">
        <v>10</v>
      </c>
      <c r="N46" s="77">
        <f t="shared" ref="N46:S46" si="11">SUM(N39:N45)</f>
        <v>86.000000000000014</v>
      </c>
      <c r="O46" s="28">
        <f t="shared" si="11"/>
        <v>67.599999999999994</v>
      </c>
      <c r="P46" s="28">
        <f t="shared" si="11"/>
        <v>54.099999999999994</v>
      </c>
      <c r="Q46" s="28">
        <f t="shared" si="11"/>
        <v>22.200000000000003</v>
      </c>
      <c r="R46" s="28">
        <f t="shared" si="11"/>
        <v>22.200000000000003</v>
      </c>
      <c r="S46" s="28">
        <f t="shared" si="11"/>
        <v>22.5</v>
      </c>
      <c r="T46" s="97">
        <f t="shared" si="9"/>
        <v>274.60000000000002</v>
      </c>
      <c r="U46" s="60"/>
      <c r="V46" s="60"/>
      <c r="W46" s="2"/>
      <c r="X46" s="2"/>
      <c r="Y46" s="2"/>
      <c r="Z46" s="2"/>
      <c r="AA46" s="2"/>
      <c r="AB46" s="2"/>
      <c r="AC46" s="2"/>
      <c r="AD46" s="2"/>
    </row>
    <row r="47" spans="1:30" ht="33.75" customHeight="1" x14ac:dyDescent="0.25">
      <c r="A47" s="89" t="s">
        <v>12</v>
      </c>
      <c r="B47" s="30">
        <v>113.5</v>
      </c>
      <c r="C47" s="78">
        <v>112.5</v>
      </c>
      <c r="D47" s="31">
        <v>112</v>
      </c>
      <c r="E47" s="31">
        <v>111</v>
      </c>
      <c r="F47" s="31">
        <v>110</v>
      </c>
      <c r="G47" s="31">
        <v>109</v>
      </c>
      <c r="H47" s="31">
        <v>108.5</v>
      </c>
      <c r="I47" s="31"/>
      <c r="J47" s="98">
        <f>+((J46/J48)/7)*1000</f>
        <v>111.13743239396526</v>
      </c>
      <c r="K47" s="60"/>
      <c r="M47" s="129" t="s">
        <v>12</v>
      </c>
      <c r="N47" s="78">
        <v>126</v>
      </c>
      <c r="O47" s="31">
        <v>126</v>
      </c>
      <c r="P47" s="31">
        <v>125.5</v>
      </c>
      <c r="Q47" s="31"/>
      <c r="R47" s="31"/>
      <c r="S47" s="31"/>
      <c r="T47" s="98">
        <f>+((T46/T48)/7)*1000</f>
        <v>124.93175614194722</v>
      </c>
      <c r="U47" s="61"/>
      <c r="V47" s="61"/>
    </row>
    <row r="48" spans="1:30" ht="33.75" customHeight="1" x14ac:dyDescent="0.25">
      <c r="A48" s="90" t="s">
        <v>13</v>
      </c>
      <c r="B48" s="34">
        <v>662</v>
      </c>
      <c r="C48" s="79">
        <v>662</v>
      </c>
      <c r="D48" s="35">
        <v>200</v>
      </c>
      <c r="E48" s="35">
        <v>663</v>
      </c>
      <c r="F48" s="35">
        <v>663</v>
      </c>
      <c r="G48" s="35">
        <v>663</v>
      </c>
      <c r="H48" s="35"/>
      <c r="I48" s="35"/>
      <c r="J48" s="99">
        <f>SUM(B48:I48)</f>
        <v>3513</v>
      </c>
      <c r="K48" s="60"/>
      <c r="L48" s="62"/>
      <c r="M48" s="90" t="s">
        <v>13</v>
      </c>
      <c r="N48" s="102">
        <v>128</v>
      </c>
      <c r="O48" s="102">
        <v>91</v>
      </c>
      <c r="P48" s="102">
        <v>95</v>
      </c>
      <c r="Q48" s="102"/>
      <c r="R48" s="102"/>
      <c r="S48" s="102"/>
      <c r="T48" s="106">
        <f>SUM(N48:S48)</f>
        <v>314</v>
      </c>
      <c r="U48" s="63"/>
      <c r="V48" s="63"/>
    </row>
    <row r="49" spans="1:43" ht="33.75" customHeight="1" x14ac:dyDescent="0.25">
      <c r="A49" s="91" t="s">
        <v>14</v>
      </c>
      <c r="B49" s="38">
        <f t="shared" ref="B49:I49" si="12">((B48*B47)*7/1000-B40-B39)/5</f>
        <v>94.893599999999992</v>
      </c>
      <c r="C49" s="80">
        <f t="shared" si="12"/>
        <v>86.500840000000011</v>
      </c>
      <c r="D49" s="80">
        <f t="shared" si="12"/>
        <v>4.3926000000000043</v>
      </c>
      <c r="E49" s="80">
        <f t="shared" si="12"/>
        <v>73.217199999999977</v>
      </c>
      <c r="F49" s="80">
        <f t="shared" si="12"/>
        <v>71.152479999999997</v>
      </c>
      <c r="G49" s="80">
        <f t="shared" si="12"/>
        <v>82.528760000000005</v>
      </c>
      <c r="H49" s="80">
        <f t="shared" si="12"/>
        <v>-18.318800000000003</v>
      </c>
      <c r="I49" s="80">
        <f t="shared" si="12"/>
        <v>0</v>
      </c>
      <c r="J49" s="100">
        <f>((J46*1000)/J48)/7</f>
        <v>111.13743239396527</v>
      </c>
      <c r="K49" s="60"/>
      <c r="M49" s="91" t="s">
        <v>14</v>
      </c>
      <c r="N49" s="80">
        <f t="shared" ref="N49:S49" si="13">((N48*N47)*7/1000-N40-N39)/5</f>
        <v>16.339200000000002</v>
      </c>
      <c r="O49" s="39">
        <f t="shared" si="13"/>
        <v>11.612400000000001</v>
      </c>
      <c r="P49" s="39">
        <f t="shared" si="13"/>
        <v>12.0915</v>
      </c>
      <c r="Q49" s="39">
        <f t="shared" si="13"/>
        <v>0</v>
      </c>
      <c r="R49" s="39"/>
      <c r="S49" s="39">
        <f t="shared" si="13"/>
        <v>0</v>
      </c>
      <c r="T49" s="107">
        <f>((T46*1000)/T48)/7</f>
        <v>124.93175614194722</v>
      </c>
      <c r="U49" s="63"/>
      <c r="V49" s="63"/>
    </row>
    <row r="50" spans="1:43" ht="33.75" customHeight="1" x14ac:dyDescent="0.25">
      <c r="A50" s="92" t="s">
        <v>15</v>
      </c>
      <c r="B50" s="42">
        <f t="shared" ref="B50:I50" si="14">((B48*B47)*7)/1000</f>
        <v>525.95899999999995</v>
      </c>
      <c r="C50" s="81">
        <f t="shared" si="14"/>
        <v>521.32500000000005</v>
      </c>
      <c r="D50" s="43">
        <f t="shared" si="14"/>
        <v>156.80000000000001</v>
      </c>
      <c r="E50" s="43">
        <f t="shared" si="14"/>
        <v>515.15099999999995</v>
      </c>
      <c r="F50" s="43">
        <f t="shared" si="14"/>
        <v>510.51</v>
      </c>
      <c r="G50" s="43">
        <f t="shared" si="14"/>
        <v>505.86900000000003</v>
      </c>
      <c r="H50" s="43">
        <f t="shared" si="14"/>
        <v>0</v>
      </c>
      <c r="I50" s="43">
        <f t="shared" si="14"/>
        <v>0</v>
      </c>
      <c r="J50" s="83"/>
      <c r="K50" s="60"/>
      <c r="M50" s="92" t="s">
        <v>15</v>
      </c>
      <c r="N50" s="81">
        <f>((N48*N47)*7)/1000</f>
        <v>112.896</v>
      </c>
      <c r="O50" s="43">
        <f>((O48*O47)*7)/1000</f>
        <v>80.262</v>
      </c>
      <c r="P50" s="43">
        <f>((P48*P47)*7)/1000</f>
        <v>83.457499999999996</v>
      </c>
      <c r="Q50" s="43">
        <f>((Q48*Q47)*7)/1000</f>
        <v>0</v>
      </c>
      <c r="R50" s="43"/>
      <c r="S50" s="43">
        <f>((S48*S47)*7)/1000</f>
        <v>0</v>
      </c>
      <c r="T50" s="108"/>
    </row>
    <row r="51" spans="1:43" ht="33.75" customHeight="1" thickBot="1" x14ac:dyDescent="0.3">
      <c r="A51" s="93" t="s">
        <v>16</v>
      </c>
      <c r="B51" s="47">
        <f t="shared" ref="B51:I51" si="15">+(B46/B48)/7*1000</f>
        <v>61.176305567544233</v>
      </c>
      <c r="C51" s="82">
        <f t="shared" si="15"/>
        <v>80.777039274924448</v>
      </c>
      <c r="D51" s="48">
        <f t="shared" si="15"/>
        <v>277.81214285714282</v>
      </c>
      <c r="E51" s="48">
        <f t="shared" si="15"/>
        <v>113.41628959276018</v>
      </c>
      <c r="F51" s="48">
        <f t="shared" si="15"/>
        <v>116.57996121525534</v>
      </c>
      <c r="G51" s="48">
        <f t="shared" si="15"/>
        <v>83.090971773324711</v>
      </c>
      <c r="H51" s="48" t="e">
        <f t="shared" si="15"/>
        <v>#DIV/0!</v>
      </c>
      <c r="I51" s="48" t="e">
        <f t="shared" si="15"/>
        <v>#DIV/0!</v>
      </c>
      <c r="J51" s="101"/>
      <c r="K51" s="60"/>
      <c r="L51" s="51"/>
      <c r="M51" s="93" t="s">
        <v>16</v>
      </c>
      <c r="N51" s="82">
        <f>+(N46/N48)/7*1000</f>
        <v>95.982142857142875</v>
      </c>
      <c r="O51" s="48">
        <f>+(O46/O48)/7*1000</f>
        <v>106.12244897959182</v>
      </c>
      <c r="P51" s="48">
        <f>+(P46/P48)/7*1000</f>
        <v>81.353383458646604</v>
      </c>
      <c r="Q51" s="48" t="e">
        <f>+(Q46/Q48)/7*1000</f>
        <v>#DIV/0!</v>
      </c>
      <c r="R51" s="48"/>
      <c r="S51" s="48" t="e">
        <f>+(S46/S48)/7*1000</f>
        <v>#DIV/0!</v>
      </c>
      <c r="T51" s="49"/>
      <c r="U51" s="52"/>
      <c r="V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67">
        <v>127.4</v>
      </c>
      <c r="W55" s="68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55"/>
      <c r="W56" s="55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55"/>
      <c r="W57" s="55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23">
        <v>7.6</v>
      </c>
      <c r="C58" s="218">
        <v>7.6</v>
      </c>
      <c r="D58" s="218">
        <v>2.2000000000000002</v>
      </c>
      <c r="E58" s="218">
        <v>7.6</v>
      </c>
      <c r="F58" s="218">
        <v>7.6</v>
      </c>
      <c r="G58" s="150">
        <v>7.6</v>
      </c>
      <c r="H58" s="23">
        <v>7.8</v>
      </c>
      <c r="I58" s="218">
        <v>7.8</v>
      </c>
      <c r="J58" s="218">
        <v>2.1</v>
      </c>
      <c r="K58" s="218">
        <v>7.7</v>
      </c>
      <c r="L58" s="218">
        <v>7.7</v>
      </c>
      <c r="M58" s="150">
        <v>7.8</v>
      </c>
      <c r="N58" s="23">
        <v>7.8</v>
      </c>
      <c r="O58" s="218">
        <v>7.8</v>
      </c>
      <c r="P58" s="218">
        <v>2.2000000000000002</v>
      </c>
      <c r="Q58" s="218">
        <v>7.8</v>
      </c>
      <c r="R58" s="218">
        <v>7.8</v>
      </c>
      <c r="S58" s="150">
        <v>7.8</v>
      </c>
      <c r="T58" s="26">
        <f t="shared" ref="T58:T65" si="16">SUM(B58:S58)</f>
        <v>122.29999999999998</v>
      </c>
      <c r="U58" s="71"/>
      <c r="V58" s="2"/>
      <c r="W58" s="55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23">
        <v>7.6</v>
      </c>
      <c r="C59" s="218">
        <v>7.6</v>
      </c>
      <c r="D59" s="218">
        <v>2.2000000000000002</v>
      </c>
      <c r="E59" s="218">
        <v>7.6</v>
      </c>
      <c r="F59" s="218">
        <v>7.6</v>
      </c>
      <c r="G59" s="150">
        <v>7.6</v>
      </c>
      <c r="H59" s="23">
        <v>7.8</v>
      </c>
      <c r="I59" s="218">
        <v>7.8</v>
      </c>
      <c r="J59" s="218">
        <v>2.1</v>
      </c>
      <c r="K59" s="218">
        <v>7.7</v>
      </c>
      <c r="L59" s="218">
        <v>7.7</v>
      </c>
      <c r="M59" s="150">
        <v>7.8</v>
      </c>
      <c r="N59" s="23">
        <v>7.8</v>
      </c>
      <c r="O59" s="218">
        <v>7.8</v>
      </c>
      <c r="P59" s="218">
        <v>2.2000000000000002</v>
      </c>
      <c r="Q59" s="218">
        <v>7.8</v>
      </c>
      <c r="R59" s="218">
        <v>7.8</v>
      </c>
      <c r="S59" s="150">
        <v>7.8</v>
      </c>
      <c r="T59" s="26">
        <f t="shared" si="16"/>
        <v>122.29999999999998</v>
      </c>
      <c r="U59" s="71"/>
      <c r="V59" s="2"/>
      <c r="W59" s="55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23">
        <v>7.9</v>
      </c>
      <c r="C60" s="218">
        <v>7.7</v>
      </c>
      <c r="D60" s="218">
        <v>2.2999999999999998</v>
      </c>
      <c r="E60" s="218">
        <v>7.7</v>
      </c>
      <c r="F60" s="218">
        <v>7.7</v>
      </c>
      <c r="G60" s="150">
        <v>7.6</v>
      </c>
      <c r="H60" s="23">
        <v>8.1999999999999993</v>
      </c>
      <c r="I60" s="218">
        <v>8.1999999999999993</v>
      </c>
      <c r="J60" s="218">
        <v>2.2000000000000002</v>
      </c>
      <c r="K60" s="218">
        <v>7.8</v>
      </c>
      <c r="L60" s="218">
        <v>7.8</v>
      </c>
      <c r="M60" s="150">
        <v>7.8</v>
      </c>
      <c r="N60" s="23">
        <v>7.9</v>
      </c>
      <c r="O60" s="218">
        <v>7.9</v>
      </c>
      <c r="P60" s="218">
        <v>2.2999999999999998</v>
      </c>
      <c r="Q60" s="218">
        <v>7.9</v>
      </c>
      <c r="R60" s="218">
        <v>7.9</v>
      </c>
      <c r="S60" s="150">
        <v>7.8</v>
      </c>
      <c r="T60" s="26">
        <f t="shared" si="16"/>
        <v>124.60000000000002</v>
      </c>
      <c r="U60" s="71"/>
      <c r="V60" s="2"/>
      <c r="W60" s="55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23">
        <v>7.9</v>
      </c>
      <c r="C61" s="218">
        <v>7.7</v>
      </c>
      <c r="D61" s="218">
        <v>2.2999999999999998</v>
      </c>
      <c r="E61" s="218">
        <v>7.6</v>
      </c>
      <c r="F61" s="218">
        <v>7.6</v>
      </c>
      <c r="G61" s="150">
        <v>7.5</v>
      </c>
      <c r="H61" s="23">
        <v>8.1999999999999993</v>
      </c>
      <c r="I61" s="218">
        <v>8.1999999999999993</v>
      </c>
      <c r="J61" s="218">
        <v>2.2000000000000002</v>
      </c>
      <c r="K61" s="218">
        <v>7.8</v>
      </c>
      <c r="L61" s="218">
        <v>7.8</v>
      </c>
      <c r="M61" s="150">
        <v>7.8</v>
      </c>
      <c r="N61" s="23">
        <v>7.9</v>
      </c>
      <c r="O61" s="218">
        <v>7.9</v>
      </c>
      <c r="P61" s="218">
        <v>2.2999999999999998</v>
      </c>
      <c r="Q61" s="218">
        <v>7.9</v>
      </c>
      <c r="R61" s="218">
        <v>7.8</v>
      </c>
      <c r="S61" s="150">
        <v>7.8</v>
      </c>
      <c r="T61" s="26">
        <f t="shared" si="16"/>
        <v>124.2</v>
      </c>
      <c r="U61" s="71"/>
      <c r="V61" s="2"/>
      <c r="W61" s="55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23">
        <v>7.7714000000000008</v>
      </c>
      <c r="C62" s="218">
        <v>7.7714000000000008</v>
      </c>
      <c r="D62" s="218">
        <v>2.1658000000000004</v>
      </c>
      <c r="E62" s="218">
        <v>7.7714000000000008</v>
      </c>
      <c r="F62" s="218">
        <v>7.7714000000000008</v>
      </c>
      <c r="G62" s="150">
        <v>7.7714000000000008</v>
      </c>
      <c r="H62" s="23">
        <v>8.0262000000000011</v>
      </c>
      <c r="I62" s="218">
        <v>8.0262000000000011</v>
      </c>
      <c r="J62" s="218">
        <v>2.1658000000000004</v>
      </c>
      <c r="K62" s="218">
        <v>7.8988000000000005</v>
      </c>
      <c r="L62" s="218">
        <v>7.8988000000000005</v>
      </c>
      <c r="M62" s="150">
        <v>7.8988000000000005</v>
      </c>
      <c r="N62" s="23">
        <v>8.0262000000000011</v>
      </c>
      <c r="O62" s="218">
        <v>8.0262000000000011</v>
      </c>
      <c r="P62" s="218">
        <v>2.2932000000000001</v>
      </c>
      <c r="Q62" s="218">
        <v>8.0262000000000011</v>
      </c>
      <c r="R62" s="218">
        <v>8.0262000000000011</v>
      </c>
      <c r="S62" s="150">
        <v>8.0262000000000011</v>
      </c>
      <c r="T62" s="26">
        <f t="shared" si="16"/>
        <v>125.36160000000001</v>
      </c>
      <c r="U62" s="71"/>
      <c r="V62" s="2"/>
      <c r="W62" s="55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23">
        <v>7.7714000000000008</v>
      </c>
      <c r="C63" s="218">
        <v>7.7714000000000008</v>
      </c>
      <c r="D63" s="218">
        <v>2.1658000000000004</v>
      </c>
      <c r="E63" s="218">
        <v>7.7714000000000008</v>
      </c>
      <c r="F63" s="218">
        <v>7.7714000000000008</v>
      </c>
      <c r="G63" s="150">
        <v>7.7714000000000008</v>
      </c>
      <c r="H63" s="23">
        <v>8.0262000000000011</v>
      </c>
      <c r="I63" s="218">
        <v>8.0262000000000011</v>
      </c>
      <c r="J63" s="218">
        <v>2.1658000000000004</v>
      </c>
      <c r="K63" s="218">
        <v>7.8988000000000005</v>
      </c>
      <c r="L63" s="218">
        <v>7.8988000000000005</v>
      </c>
      <c r="M63" s="150">
        <v>7.8988000000000005</v>
      </c>
      <c r="N63" s="23">
        <v>8.0262000000000011</v>
      </c>
      <c r="O63" s="218">
        <v>8.0262000000000011</v>
      </c>
      <c r="P63" s="218">
        <v>2.2932000000000001</v>
      </c>
      <c r="Q63" s="218">
        <v>8.0262000000000011</v>
      </c>
      <c r="R63" s="218">
        <v>8.0262000000000011</v>
      </c>
      <c r="S63" s="150">
        <v>8.0262000000000011</v>
      </c>
      <c r="T63" s="26">
        <f t="shared" si="16"/>
        <v>125.36160000000001</v>
      </c>
      <c r="U63" s="71"/>
      <c r="V63" s="2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23">
        <v>7.7714000000000008</v>
      </c>
      <c r="C64" s="218">
        <v>7.7714000000000008</v>
      </c>
      <c r="D64" s="218">
        <v>2.1658000000000004</v>
      </c>
      <c r="E64" s="218">
        <v>7.7714000000000008</v>
      </c>
      <c r="F64" s="218">
        <v>7.7714000000000008</v>
      </c>
      <c r="G64" s="150">
        <v>7.7714000000000008</v>
      </c>
      <c r="H64" s="23">
        <v>8.0262000000000011</v>
      </c>
      <c r="I64" s="218">
        <v>8.0262000000000011</v>
      </c>
      <c r="J64" s="218">
        <v>2.1658000000000004</v>
      </c>
      <c r="K64" s="218">
        <v>7.8988000000000005</v>
      </c>
      <c r="L64" s="218">
        <v>7.8988000000000005</v>
      </c>
      <c r="M64" s="150">
        <v>7.8988000000000005</v>
      </c>
      <c r="N64" s="23">
        <v>8.0262000000000011</v>
      </c>
      <c r="O64" s="218">
        <v>8.0262000000000011</v>
      </c>
      <c r="P64" s="218">
        <v>2.2932000000000001</v>
      </c>
      <c r="Q64" s="218">
        <v>8.0262000000000011</v>
      </c>
      <c r="R64" s="218">
        <v>8.0262000000000011</v>
      </c>
      <c r="S64" s="150">
        <v>8.0262000000000011</v>
      </c>
      <c r="T64" s="26">
        <f t="shared" si="16"/>
        <v>125.36160000000001</v>
      </c>
      <c r="U64" s="71"/>
      <c r="V64" s="2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54.3142</v>
      </c>
      <c r="C65" s="28">
        <f>SUM(C58:C64)</f>
        <v>53.914200000000001</v>
      </c>
      <c r="D65" s="28">
        <f>SUM(D58:D64)</f>
        <v>15.497400000000003</v>
      </c>
      <c r="E65" s="28">
        <f>SUM(E58:E64)</f>
        <v>53.8142</v>
      </c>
      <c r="F65" s="28">
        <f t="shared" ref="F65:Q65" si="17">SUM(F58:F64)</f>
        <v>53.8142</v>
      </c>
      <c r="G65" s="29">
        <f t="shared" si="17"/>
        <v>53.614199999999997</v>
      </c>
      <c r="H65" s="27">
        <f t="shared" si="17"/>
        <v>56.078600000000002</v>
      </c>
      <c r="I65" s="28">
        <f t="shared" si="17"/>
        <v>56.078600000000002</v>
      </c>
      <c r="J65" s="28">
        <f t="shared" si="17"/>
        <v>15.097400000000004</v>
      </c>
      <c r="K65" s="28">
        <f t="shared" si="17"/>
        <v>54.696400000000004</v>
      </c>
      <c r="L65" s="28">
        <f t="shared" si="17"/>
        <v>54.696400000000004</v>
      </c>
      <c r="M65" s="29">
        <f t="shared" si="17"/>
        <v>54.8964</v>
      </c>
      <c r="N65" s="27">
        <f t="shared" si="17"/>
        <v>55.478600000000007</v>
      </c>
      <c r="O65" s="28">
        <f t="shared" si="17"/>
        <v>55.478600000000007</v>
      </c>
      <c r="P65" s="28">
        <f t="shared" si="17"/>
        <v>15.879600000000002</v>
      </c>
      <c r="Q65" s="28">
        <f t="shared" si="17"/>
        <v>55.478600000000007</v>
      </c>
      <c r="R65" s="28">
        <f>SUM(R58:R64)</f>
        <v>55.378600000000006</v>
      </c>
      <c r="S65" s="29">
        <f>SUM(S58:S64)</f>
        <v>55.278600000000004</v>
      </c>
      <c r="T65" s="26">
        <f t="shared" si="16"/>
        <v>869.48479999999995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128.5</v>
      </c>
      <c r="C66" s="31">
        <v>126</v>
      </c>
      <c r="D66" s="31">
        <v>128.5</v>
      </c>
      <c r="E66" s="31">
        <v>125.5</v>
      </c>
      <c r="F66" s="31">
        <v>125.5</v>
      </c>
      <c r="G66" s="32">
        <v>124.5</v>
      </c>
      <c r="H66" s="30">
        <v>128.5</v>
      </c>
      <c r="I66" s="31">
        <v>128.5</v>
      </c>
      <c r="J66" s="31">
        <v>128.5</v>
      </c>
      <c r="K66" s="31">
        <v>126</v>
      </c>
      <c r="L66" s="31">
        <v>125.5</v>
      </c>
      <c r="M66" s="32">
        <v>124.5</v>
      </c>
      <c r="N66" s="30">
        <v>125.5</v>
      </c>
      <c r="O66" s="31">
        <v>125.5</v>
      </c>
      <c r="P66" s="31">
        <v>128.5</v>
      </c>
      <c r="Q66" s="31">
        <v>125.5</v>
      </c>
      <c r="R66" s="31">
        <v>124.5</v>
      </c>
      <c r="S66" s="32">
        <v>124.5</v>
      </c>
      <c r="T66" s="261">
        <f>+((T65/T67)/7)*1000</f>
        <v>126.23182346109174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61</v>
      </c>
      <c r="C67" s="102">
        <v>61</v>
      </c>
      <c r="D67" s="102">
        <v>17</v>
      </c>
      <c r="E67" s="102">
        <v>61</v>
      </c>
      <c r="F67" s="102">
        <v>61</v>
      </c>
      <c r="G67" s="259">
        <v>61</v>
      </c>
      <c r="H67" s="258">
        <v>63</v>
      </c>
      <c r="I67" s="102">
        <v>63</v>
      </c>
      <c r="J67" s="102">
        <v>17</v>
      </c>
      <c r="K67" s="102">
        <v>62</v>
      </c>
      <c r="L67" s="102">
        <v>62</v>
      </c>
      <c r="M67" s="259">
        <v>62</v>
      </c>
      <c r="N67" s="258">
        <v>63</v>
      </c>
      <c r="O67" s="102">
        <v>63</v>
      </c>
      <c r="P67" s="102">
        <v>18</v>
      </c>
      <c r="Q67" s="102">
        <v>63</v>
      </c>
      <c r="R67" s="102">
        <v>63</v>
      </c>
      <c r="S67" s="259">
        <v>63</v>
      </c>
      <c r="T67" s="262">
        <f>SUM(B67:S67)</f>
        <v>984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18">((B67*B66)*7/1000-B59-B58)/5</f>
        <v>7.9338999999999995</v>
      </c>
      <c r="C68" s="80">
        <f t="shared" ref="C68:Q68" si="19">((C67*C66)*7/1000-C59-C58)/5</f>
        <v>7.7203999999999997</v>
      </c>
      <c r="D68" s="80">
        <f t="shared" si="19"/>
        <v>2.1783000000000001</v>
      </c>
      <c r="E68" s="80">
        <f t="shared" si="19"/>
        <v>7.6776999999999997</v>
      </c>
      <c r="F68" s="80">
        <f t="shared" si="19"/>
        <v>7.6776999999999997</v>
      </c>
      <c r="G68" s="154">
        <f t="shared" si="19"/>
        <v>7.5922999999999989</v>
      </c>
      <c r="H68" s="38">
        <f t="shared" si="19"/>
        <v>8.2137000000000011</v>
      </c>
      <c r="I68" s="80">
        <f t="shared" si="19"/>
        <v>8.2137000000000011</v>
      </c>
      <c r="J68" s="80">
        <f t="shared" si="19"/>
        <v>2.2183000000000002</v>
      </c>
      <c r="K68" s="80">
        <f t="shared" si="19"/>
        <v>7.856799999999998</v>
      </c>
      <c r="L68" s="80">
        <f t="shared" si="19"/>
        <v>7.8133999999999988</v>
      </c>
      <c r="M68" s="154">
        <f t="shared" si="19"/>
        <v>7.6866000000000012</v>
      </c>
      <c r="N68" s="38">
        <f t="shared" si="19"/>
        <v>7.9491000000000014</v>
      </c>
      <c r="O68" s="80">
        <f t="shared" si="19"/>
        <v>7.9491000000000014</v>
      </c>
      <c r="P68" s="80">
        <f t="shared" si="19"/>
        <v>2.3582000000000001</v>
      </c>
      <c r="Q68" s="80">
        <f t="shared" si="19"/>
        <v>7.9491000000000014</v>
      </c>
      <c r="R68" s="80">
        <f t="shared" si="18"/>
        <v>7.8609000000000009</v>
      </c>
      <c r="S68" s="154">
        <f t="shared" si="18"/>
        <v>7.8609000000000009</v>
      </c>
      <c r="T68" s="263">
        <f>((T65*1000)/T67)/7</f>
        <v>126.23182346109174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0">((B67*B66)*7)/1000</f>
        <v>54.869500000000002</v>
      </c>
      <c r="C69" s="43">
        <f t="shared" ref="C69:Q69" si="21">((C67*C66)*7)/1000</f>
        <v>53.802</v>
      </c>
      <c r="D69" s="43">
        <f t="shared" si="21"/>
        <v>15.291499999999999</v>
      </c>
      <c r="E69" s="43">
        <f t="shared" si="21"/>
        <v>53.588500000000003</v>
      </c>
      <c r="F69" s="43">
        <f t="shared" si="21"/>
        <v>53.588500000000003</v>
      </c>
      <c r="G69" s="83">
        <f t="shared" si="21"/>
        <v>53.161499999999997</v>
      </c>
      <c r="H69" s="42">
        <f t="shared" si="21"/>
        <v>56.668500000000002</v>
      </c>
      <c r="I69" s="43">
        <f t="shared" si="21"/>
        <v>56.668500000000002</v>
      </c>
      <c r="J69" s="43">
        <f t="shared" si="21"/>
        <v>15.291499999999999</v>
      </c>
      <c r="K69" s="43">
        <f t="shared" si="21"/>
        <v>54.683999999999997</v>
      </c>
      <c r="L69" s="43">
        <f t="shared" si="21"/>
        <v>54.466999999999999</v>
      </c>
      <c r="M69" s="83">
        <f t="shared" si="21"/>
        <v>54.033000000000001</v>
      </c>
      <c r="N69" s="42">
        <f t="shared" si="21"/>
        <v>55.345500000000001</v>
      </c>
      <c r="O69" s="43">
        <f t="shared" si="21"/>
        <v>55.345500000000001</v>
      </c>
      <c r="P69" s="43">
        <f t="shared" si="21"/>
        <v>16.190999999999999</v>
      </c>
      <c r="Q69" s="43">
        <f t="shared" si="21"/>
        <v>55.345500000000001</v>
      </c>
      <c r="R69" s="43">
        <f t="shared" si="20"/>
        <v>54.904499999999999</v>
      </c>
      <c r="S69" s="83">
        <f t="shared" si="20"/>
        <v>54.904499999999999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 t="shared" ref="B70:S70" si="22">+(B65/B67)/7*1000</f>
        <v>127.19953161592507</v>
      </c>
      <c r="C70" s="48">
        <f t="shared" ref="C70:Q70" si="23">+(C65/C67)/7*1000</f>
        <v>126.26276346604214</v>
      </c>
      <c r="D70" s="48">
        <f t="shared" si="23"/>
        <v>130.23025210084035</v>
      </c>
      <c r="E70" s="48">
        <f t="shared" si="23"/>
        <v>126.02857142857144</v>
      </c>
      <c r="F70" s="48">
        <f t="shared" si="23"/>
        <v>126.02857142857144</v>
      </c>
      <c r="G70" s="49">
        <f t="shared" si="23"/>
        <v>125.56018735362997</v>
      </c>
      <c r="H70" s="47">
        <f t="shared" si="23"/>
        <v>127.16235827664399</v>
      </c>
      <c r="I70" s="48">
        <f t="shared" si="23"/>
        <v>127.16235827664399</v>
      </c>
      <c r="J70" s="48">
        <f t="shared" si="23"/>
        <v>126.86890756302525</v>
      </c>
      <c r="K70" s="48">
        <f t="shared" si="23"/>
        <v>126.02857142857144</v>
      </c>
      <c r="L70" s="48">
        <f t="shared" si="23"/>
        <v>126.02857142857144</v>
      </c>
      <c r="M70" s="49">
        <f t="shared" si="23"/>
        <v>126.489400921659</v>
      </c>
      <c r="N70" s="47">
        <f t="shared" si="23"/>
        <v>125.80181405895694</v>
      </c>
      <c r="O70" s="48">
        <f t="shared" si="23"/>
        <v>125.80181405895694</v>
      </c>
      <c r="P70" s="48">
        <f t="shared" si="23"/>
        <v>126.02857142857144</v>
      </c>
      <c r="Q70" s="48">
        <f t="shared" si="23"/>
        <v>125.80181405895694</v>
      </c>
      <c r="R70" s="48">
        <f t="shared" si="22"/>
        <v>125.5750566893424</v>
      </c>
      <c r="S70" s="49">
        <f t="shared" si="22"/>
        <v>125.34829931972791</v>
      </c>
      <c r="T70" s="50"/>
      <c r="AD70" s="3"/>
    </row>
    <row r="71" spans="1:41" ht="33.75" customHeight="1" x14ac:dyDescent="0.25"/>
    <row r="72" spans="1:41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41" ht="33.75" customHeight="1" x14ac:dyDescent="0.25"/>
    <row r="74" spans="1:41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J36"/>
    <mergeCell ref="J54:K54"/>
    <mergeCell ref="B55:G55"/>
    <mergeCell ref="H55:M55"/>
    <mergeCell ref="N55:S55"/>
    <mergeCell ref="N36:T36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7" zoomScale="30" zoomScaleNormal="30" workbookViewId="0">
      <selection activeCell="N39" sqref="N39:S45"/>
    </sheetView>
  </sheetViews>
  <sheetFormatPr baseColWidth="10" defaultRowHeight="15" x14ac:dyDescent="0.25"/>
  <cols>
    <col min="1" max="1" width="52.42578125" style="19" bestFit="1" customWidth="1"/>
    <col min="2" max="12" width="22.42578125" style="19" customWidth="1"/>
    <col min="13" max="13" width="33.42578125" style="19" bestFit="1" customWidth="1"/>
    <col min="14" max="19" width="22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268"/>
      <c r="E3" s="268"/>
      <c r="F3" s="268"/>
      <c r="G3" s="268"/>
      <c r="H3" s="268"/>
      <c r="I3" s="268"/>
      <c r="J3" s="268"/>
      <c r="K3" s="268"/>
      <c r="L3" s="268"/>
      <c r="M3" s="268"/>
      <c r="N3" s="268"/>
      <c r="O3" s="268"/>
      <c r="P3" s="268"/>
      <c r="Q3" s="268"/>
      <c r="R3" s="268"/>
      <c r="S3" s="268"/>
      <c r="T3" s="268"/>
      <c r="U3" s="268"/>
      <c r="V3" s="268"/>
      <c r="W3" s="268"/>
      <c r="X3" s="268"/>
      <c r="Y3" s="2"/>
      <c r="Z3" s="2"/>
      <c r="AA3" s="2"/>
      <c r="AB3" s="2"/>
      <c r="AC3" s="2"/>
      <c r="AD3" s="26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68" t="s">
        <v>1</v>
      </c>
      <c r="B9" s="268"/>
      <c r="C9" s="268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68"/>
      <c r="B10" s="268"/>
      <c r="C10" s="26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68" t="s">
        <v>4</v>
      </c>
      <c r="B11" s="268"/>
      <c r="C11" s="268"/>
      <c r="D11" s="1"/>
      <c r="E11" s="266">
        <v>2</v>
      </c>
      <c r="F11" s="1"/>
      <c r="G11" s="1"/>
      <c r="H11" s="1"/>
      <c r="I11" s="1"/>
      <c r="J11" s="1"/>
      <c r="K11" s="628" t="s">
        <v>81</v>
      </c>
      <c r="L11" s="628"/>
      <c r="M11" s="267"/>
      <c r="N11" s="26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68"/>
      <c r="B12" s="268"/>
      <c r="C12" s="268"/>
      <c r="D12" s="1"/>
      <c r="E12" s="5"/>
      <c r="F12" s="1"/>
      <c r="G12" s="1"/>
      <c r="H12" s="1"/>
      <c r="I12" s="1"/>
      <c r="J12" s="1"/>
      <c r="K12" s="267"/>
      <c r="L12" s="267"/>
      <c r="M12" s="267"/>
      <c r="N12" s="26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68"/>
      <c r="B13" s="268"/>
      <c r="C13" s="268"/>
      <c r="D13" s="268"/>
      <c r="E13" s="268"/>
      <c r="F13" s="268"/>
      <c r="G13" s="268"/>
      <c r="H13" s="268"/>
      <c r="I13" s="268"/>
      <c r="J13" s="268"/>
      <c r="K13" s="268"/>
      <c r="L13" s="267"/>
      <c r="M13" s="267"/>
      <c r="N13" s="267"/>
      <c r="O13" s="267"/>
      <c r="P13" s="267"/>
      <c r="Q13" s="267"/>
      <c r="R13" s="267"/>
      <c r="S13" s="267"/>
      <c r="T13" s="267"/>
      <c r="U13" s="267"/>
      <c r="V13" s="267"/>
      <c r="W13" s="1"/>
      <c r="X13" s="1"/>
      <c r="Y13" s="1"/>
    </row>
    <row r="14" spans="1:30" s="3" customFormat="1" ht="27" thickBot="1" x14ac:dyDescent="0.3">
      <c r="A14" s="26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38" t="s">
        <v>53</v>
      </c>
      <c r="C15" s="639"/>
      <c r="D15" s="639"/>
      <c r="E15" s="639"/>
      <c r="F15" s="639"/>
      <c r="G15" s="640"/>
      <c r="H15" s="650" t="s">
        <v>54</v>
      </c>
      <c r="I15" s="651"/>
      <c r="J15" s="651"/>
      <c r="K15" s="651"/>
      <c r="L15" s="651"/>
      <c r="M15" s="652"/>
      <c r="N15" s="653" t="s">
        <v>8</v>
      </c>
      <c r="O15" s="654"/>
      <c r="P15" s="654"/>
      <c r="Q15" s="654"/>
      <c r="R15" s="654"/>
      <c r="S15" s="655"/>
      <c r="T15" s="269"/>
      <c r="W15" s="55">
        <v>116.8</v>
      </c>
    </row>
    <row r="16" spans="1:30" ht="39.950000000000003" customHeight="1" x14ac:dyDescent="0.25">
      <c r="A16" s="120" t="s">
        <v>9</v>
      </c>
      <c r="B16" s="265"/>
      <c r="C16" s="193"/>
      <c r="D16" s="193"/>
      <c r="E16" s="193"/>
      <c r="F16" s="193"/>
      <c r="G16" s="197"/>
      <c r="H16" s="194"/>
      <c r="I16" s="193"/>
      <c r="J16" s="193"/>
      <c r="K16" s="193"/>
      <c r="L16" s="192"/>
      <c r="M16" s="197"/>
      <c r="N16" s="194"/>
      <c r="O16" s="193"/>
      <c r="P16" s="193"/>
      <c r="Q16" s="193"/>
      <c r="R16" s="193"/>
      <c r="S16" s="197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1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23">
        <v>80.557760000000002</v>
      </c>
      <c r="C18" s="24">
        <v>80.259560000000008</v>
      </c>
      <c r="D18" s="24">
        <v>24.395999999999994</v>
      </c>
      <c r="E18" s="24">
        <v>79.327160000000006</v>
      </c>
      <c r="F18" s="24">
        <v>77.92855999999999</v>
      </c>
      <c r="G18" s="25">
        <v>76.996160000000003</v>
      </c>
      <c r="H18" s="23">
        <v>86.312960000000004</v>
      </c>
      <c r="I18" s="24">
        <v>86.188880000000012</v>
      </c>
      <c r="J18" s="24">
        <v>25.236000000000004</v>
      </c>
      <c r="K18" s="24">
        <v>85.215879999999999</v>
      </c>
      <c r="L18" s="24">
        <v>85.046480000000003</v>
      </c>
      <c r="M18" s="25">
        <v>82.783380000000008</v>
      </c>
      <c r="N18" s="23">
        <v>85.461259999999996</v>
      </c>
      <c r="O18" s="24">
        <v>85.461259999999996</v>
      </c>
      <c r="P18" s="24">
        <v>24.536000000000005</v>
      </c>
      <c r="Q18" s="24">
        <v>84.970560000000006</v>
      </c>
      <c r="R18" s="24">
        <v>83.498459999999994</v>
      </c>
      <c r="S18" s="25">
        <v>82.517059999999987</v>
      </c>
      <c r="T18" s="26">
        <f t="shared" ref="T18:T25" si="0">SUM(B18:S18)</f>
        <v>1316.6933799999999</v>
      </c>
      <c r="V18" s="2"/>
      <c r="W18" s="20"/>
    </row>
    <row r="19" spans="1:30" ht="39.950000000000003" customHeight="1" x14ac:dyDescent="0.25">
      <c r="A19" s="123" t="s">
        <v>36</v>
      </c>
      <c r="B19" s="23">
        <v>80.557760000000002</v>
      </c>
      <c r="C19" s="24">
        <v>80.259560000000008</v>
      </c>
      <c r="D19" s="24">
        <v>24.395999999999994</v>
      </c>
      <c r="E19" s="24">
        <v>79.327160000000006</v>
      </c>
      <c r="F19" s="24">
        <v>77.92855999999999</v>
      </c>
      <c r="G19" s="25">
        <v>76.996160000000003</v>
      </c>
      <c r="H19" s="23">
        <v>86.312960000000004</v>
      </c>
      <c r="I19" s="24">
        <v>86.188880000000012</v>
      </c>
      <c r="J19" s="24">
        <v>25.236000000000004</v>
      </c>
      <c r="K19" s="24">
        <v>85.215879999999999</v>
      </c>
      <c r="L19" s="24">
        <v>85.046480000000003</v>
      </c>
      <c r="M19" s="25">
        <v>82.783380000000008</v>
      </c>
      <c r="N19" s="23">
        <v>85.461259999999996</v>
      </c>
      <c r="O19" s="24">
        <v>85.461259999999996</v>
      </c>
      <c r="P19" s="24">
        <v>24.536000000000005</v>
      </c>
      <c r="Q19" s="24">
        <v>84.970560000000006</v>
      </c>
      <c r="R19" s="24">
        <v>83.498459999999994</v>
      </c>
      <c r="S19" s="25">
        <v>82.517059999999987</v>
      </c>
      <c r="T19" s="26">
        <f t="shared" si="0"/>
        <v>1316.6933799999999</v>
      </c>
      <c r="V19" s="2"/>
      <c r="W19" s="20"/>
    </row>
    <row r="20" spans="1:30" ht="39.75" customHeight="1" x14ac:dyDescent="0.25">
      <c r="A20" s="122" t="s">
        <v>37</v>
      </c>
      <c r="B20" s="23">
        <v>82.289895999999999</v>
      </c>
      <c r="C20" s="24">
        <v>82.115175999999991</v>
      </c>
      <c r="D20" s="24">
        <v>24.821600000000007</v>
      </c>
      <c r="E20" s="24">
        <v>82.021936000000011</v>
      </c>
      <c r="F20" s="24">
        <v>81.014076000000003</v>
      </c>
      <c r="G20" s="25">
        <v>81.089535999999995</v>
      </c>
      <c r="H20" s="23">
        <v>87.762016000000017</v>
      </c>
      <c r="I20" s="24">
        <v>87.149447999999978</v>
      </c>
      <c r="J20" s="24">
        <v>25.325599999999994</v>
      </c>
      <c r="K20" s="24">
        <v>86.56564800000001</v>
      </c>
      <c r="L20" s="24">
        <v>86.945608000000021</v>
      </c>
      <c r="M20" s="25">
        <v>85.592647999999983</v>
      </c>
      <c r="N20" s="23">
        <v>87.018395999999996</v>
      </c>
      <c r="O20" s="24">
        <v>87.018395999999996</v>
      </c>
      <c r="P20" s="24">
        <v>25.0456</v>
      </c>
      <c r="Q20" s="24">
        <v>86.723976000000022</v>
      </c>
      <c r="R20" s="24">
        <v>85.840716</v>
      </c>
      <c r="S20" s="25">
        <v>85.251875999999996</v>
      </c>
      <c r="T20" s="26">
        <f t="shared" si="0"/>
        <v>1349.5921479999997</v>
      </c>
      <c r="V20" s="2"/>
      <c r="W20" s="20"/>
    </row>
    <row r="21" spans="1:30" ht="39.950000000000003" customHeight="1" x14ac:dyDescent="0.25">
      <c r="A21" s="122" t="s">
        <v>38</v>
      </c>
      <c r="B21" s="23">
        <v>82.289895999999999</v>
      </c>
      <c r="C21" s="24">
        <v>82.115175999999991</v>
      </c>
      <c r="D21" s="24">
        <v>24.821600000000007</v>
      </c>
      <c r="E21" s="24">
        <v>82.021936000000011</v>
      </c>
      <c r="F21" s="24">
        <v>81.014076000000003</v>
      </c>
      <c r="G21" s="25">
        <v>81.089535999999995</v>
      </c>
      <c r="H21" s="23">
        <v>87.762016000000017</v>
      </c>
      <c r="I21" s="24">
        <v>87.149447999999978</v>
      </c>
      <c r="J21" s="24">
        <v>25.325599999999994</v>
      </c>
      <c r="K21" s="24">
        <v>86.56564800000001</v>
      </c>
      <c r="L21" s="24">
        <v>86.945608000000021</v>
      </c>
      <c r="M21" s="25">
        <v>85.592647999999983</v>
      </c>
      <c r="N21" s="23">
        <v>87.018395999999996</v>
      </c>
      <c r="O21" s="24">
        <v>87.018395999999996</v>
      </c>
      <c r="P21" s="24">
        <v>25.0456</v>
      </c>
      <c r="Q21" s="24">
        <v>86.723976000000022</v>
      </c>
      <c r="R21" s="24">
        <v>85.840716</v>
      </c>
      <c r="S21" s="25">
        <v>85.251875999999996</v>
      </c>
      <c r="T21" s="26">
        <f t="shared" si="0"/>
        <v>1349.5921479999997</v>
      </c>
      <c r="V21" s="2"/>
      <c r="W21" s="20"/>
    </row>
    <row r="22" spans="1:30" ht="39.950000000000003" customHeight="1" x14ac:dyDescent="0.25">
      <c r="A22" s="123" t="s">
        <v>33</v>
      </c>
      <c r="B22" s="23">
        <v>82.289895999999999</v>
      </c>
      <c r="C22" s="24">
        <v>82.115175999999991</v>
      </c>
      <c r="D22" s="24">
        <v>24.821600000000007</v>
      </c>
      <c r="E22" s="24">
        <v>82.021936000000011</v>
      </c>
      <c r="F22" s="24">
        <v>81.014076000000003</v>
      </c>
      <c r="G22" s="25">
        <v>81.089535999999995</v>
      </c>
      <c r="H22" s="23">
        <v>87.762016000000017</v>
      </c>
      <c r="I22" s="24">
        <v>87.149447999999978</v>
      </c>
      <c r="J22" s="24">
        <v>25.325599999999994</v>
      </c>
      <c r="K22" s="24">
        <v>86.56564800000001</v>
      </c>
      <c r="L22" s="24">
        <v>86.945608000000021</v>
      </c>
      <c r="M22" s="25">
        <v>85.592647999999983</v>
      </c>
      <c r="N22" s="23">
        <v>87.018395999999996</v>
      </c>
      <c r="O22" s="24">
        <v>87.018395999999996</v>
      </c>
      <c r="P22" s="24">
        <v>25.0456</v>
      </c>
      <c r="Q22" s="24">
        <v>86.723976000000022</v>
      </c>
      <c r="R22" s="24">
        <v>85.840716</v>
      </c>
      <c r="S22" s="25">
        <v>85.251875999999996</v>
      </c>
      <c r="T22" s="26">
        <f t="shared" si="0"/>
        <v>1349.5921479999997</v>
      </c>
      <c r="V22" s="2"/>
      <c r="W22" s="20"/>
    </row>
    <row r="23" spans="1:30" ht="39.950000000000003" customHeight="1" x14ac:dyDescent="0.25">
      <c r="A23" s="122" t="s">
        <v>46</v>
      </c>
      <c r="B23" s="23">
        <v>82.289895999999999</v>
      </c>
      <c r="C23" s="24">
        <v>82.115175999999991</v>
      </c>
      <c r="D23" s="24">
        <v>24.821600000000007</v>
      </c>
      <c r="E23" s="24">
        <v>82.021936000000011</v>
      </c>
      <c r="F23" s="24">
        <v>81.014076000000003</v>
      </c>
      <c r="G23" s="25">
        <v>81.089535999999995</v>
      </c>
      <c r="H23" s="23">
        <v>87.762016000000017</v>
      </c>
      <c r="I23" s="24">
        <v>87.149447999999978</v>
      </c>
      <c r="J23" s="24">
        <v>25.325599999999994</v>
      </c>
      <c r="K23" s="24">
        <v>86.56564800000001</v>
      </c>
      <c r="L23" s="24">
        <v>86.945608000000021</v>
      </c>
      <c r="M23" s="25">
        <v>85.592647999999983</v>
      </c>
      <c r="N23" s="23">
        <v>87.018395999999996</v>
      </c>
      <c r="O23" s="24">
        <v>87.018395999999996</v>
      </c>
      <c r="P23" s="24">
        <v>25.0456</v>
      </c>
      <c r="Q23" s="24">
        <v>86.723976000000022</v>
      </c>
      <c r="R23" s="24">
        <v>85.840716</v>
      </c>
      <c r="S23" s="25">
        <v>85.251875999999996</v>
      </c>
      <c r="T23" s="26">
        <f t="shared" si="0"/>
        <v>1349.5921479999997</v>
      </c>
      <c r="V23" s="2"/>
      <c r="W23" s="20"/>
    </row>
    <row r="24" spans="1:30" ht="39.950000000000003" customHeight="1" x14ac:dyDescent="0.25">
      <c r="A24" s="122" t="s">
        <v>34</v>
      </c>
      <c r="B24" s="23">
        <v>82.289895999999999</v>
      </c>
      <c r="C24" s="24">
        <v>82.115175999999991</v>
      </c>
      <c r="D24" s="24">
        <v>24.821600000000007</v>
      </c>
      <c r="E24" s="24">
        <v>82.021936000000011</v>
      </c>
      <c r="F24" s="24">
        <v>81.014076000000003</v>
      </c>
      <c r="G24" s="25">
        <v>81.089535999999995</v>
      </c>
      <c r="H24" s="23">
        <v>87.762016000000017</v>
      </c>
      <c r="I24" s="24">
        <v>87.149447999999978</v>
      </c>
      <c r="J24" s="24">
        <v>25.325599999999994</v>
      </c>
      <c r="K24" s="24">
        <v>86.56564800000001</v>
      </c>
      <c r="L24" s="24">
        <v>86.945608000000021</v>
      </c>
      <c r="M24" s="25">
        <v>85.592647999999983</v>
      </c>
      <c r="N24" s="23">
        <v>87.018395999999996</v>
      </c>
      <c r="O24" s="24">
        <v>87.018395999999996</v>
      </c>
      <c r="P24" s="24">
        <v>25.0456</v>
      </c>
      <c r="Q24" s="24">
        <v>86.723976000000022</v>
      </c>
      <c r="R24" s="24">
        <v>85.840716</v>
      </c>
      <c r="S24" s="25">
        <v>85.251875999999996</v>
      </c>
      <c r="T24" s="26">
        <f t="shared" si="0"/>
        <v>1349.5921479999997</v>
      </c>
      <c r="V24" s="2"/>
    </row>
    <row r="25" spans="1:30" ht="41.45" customHeight="1" x14ac:dyDescent="0.25">
      <c r="A25" s="123" t="s">
        <v>10</v>
      </c>
      <c r="B25" s="27">
        <f t="shared" ref="B25:S25" si="1">SUM(B18:B24)</f>
        <v>572.56500000000005</v>
      </c>
      <c r="C25" s="28">
        <f t="shared" si="1"/>
        <v>571.09500000000003</v>
      </c>
      <c r="D25" s="28">
        <f t="shared" si="1"/>
        <v>172.90000000000003</v>
      </c>
      <c r="E25" s="28">
        <f t="shared" si="1"/>
        <v>568.76400000000001</v>
      </c>
      <c r="F25" s="28">
        <f t="shared" si="1"/>
        <v>560.92750000000001</v>
      </c>
      <c r="G25" s="29">
        <f t="shared" si="1"/>
        <v>559.44000000000005</v>
      </c>
      <c r="H25" s="27">
        <f t="shared" si="1"/>
        <v>611.43600000000004</v>
      </c>
      <c r="I25" s="28">
        <f t="shared" si="1"/>
        <v>608.125</v>
      </c>
      <c r="J25" s="28">
        <f t="shared" si="1"/>
        <v>177.09999999999997</v>
      </c>
      <c r="K25" s="28">
        <f t="shared" si="1"/>
        <v>603.26</v>
      </c>
      <c r="L25" s="28">
        <f t="shared" si="1"/>
        <v>604.82100000000003</v>
      </c>
      <c r="M25" s="29">
        <f t="shared" si="1"/>
        <v>593.53</v>
      </c>
      <c r="N25" s="27">
        <f t="shared" si="1"/>
        <v>606.0145</v>
      </c>
      <c r="O25" s="28">
        <f t="shared" si="1"/>
        <v>606.0145</v>
      </c>
      <c r="P25" s="28">
        <f t="shared" si="1"/>
        <v>174.30000000000004</v>
      </c>
      <c r="Q25" s="28">
        <f t="shared" si="1"/>
        <v>603.56100000000004</v>
      </c>
      <c r="R25" s="28">
        <f t="shared" si="1"/>
        <v>596.20049999999992</v>
      </c>
      <c r="S25" s="29">
        <f t="shared" si="1"/>
        <v>591.29349999999988</v>
      </c>
      <c r="T25" s="26">
        <f t="shared" si="0"/>
        <v>9381.3474999999999</v>
      </c>
    </row>
    <row r="26" spans="1:30" s="2" customFormat="1" ht="36.75" customHeight="1" x14ac:dyDescent="0.25">
      <c r="A26" s="124" t="s">
        <v>12</v>
      </c>
      <c r="B26" s="30">
        <v>123</v>
      </c>
      <c r="C26" s="31">
        <v>122.5</v>
      </c>
      <c r="D26" s="31">
        <v>123.5</v>
      </c>
      <c r="E26" s="31">
        <v>122</v>
      </c>
      <c r="F26" s="31">
        <v>120.5</v>
      </c>
      <c r="G26" s="32">
        <v>120</v>
      </c>
      <c r="H26" s="30">
        <v>125.5</v>
      </c>
      <c r="I26" s="31">
        <v>125</v>
      </c>
      <c r="J26" s="31">
        <v>126.5</v>
      </c>
      <c r="K26" s="31">
        <v>124</v>
      </c>
      <c r="L26" s="31">
        <v>124.5</v>
      </c>
      <c r="M26" s="32">
        <v>122</v>
      </c>
      <c r="N26" s="30">
        <v>123.5</v>
      </c>
      <c r="O26" s="31">
        <v>123.5</v>
      </c>
      <c r="P26" s="31">
        <v>124.5</v>
      </c>
      <c r="Q26" s="31">
        <v>123</v>
      </c>
      <c r="R26" s="31">
        <v>121.5</v>
      </c>
      <c r="S26" s="32">
        <v>120.5</v>
      </c>
      <c r="T26" s="33">
        <f>+((T25/T27)/7)*1000</f>
        <v>122.86326549321599</v>
      </c>
    </row>
    <row r="27" spans="1:30" s="2" customFormat="1" ht="33" customHeight="1" x14ac:dyDescent="0.25">
      <c r="A27" s="125" t="s">
        <v>13</v>
      </c>
      <c r="B27" s="34">
        <v>665</v>
      </c>
      <c r="C27" s="35">
        <v>666</v>
      </c>
      <c r="D27" s="35">
        <v>200</v>
      </c>
      <c r="E27" s="35">
        <v>666</v>
      </c>
      <c r="F27" s="35">
        <v>665</v>
      </c>
      <c r="G27" s="36">
        <v>666</v>
      </c>
      <c r="H27" s="34">
        <v>696</v>
      </c>
      <c r="I27" s="35">
        <v>695</v>
      </c>
      <c r="J27" s="35">
        <v>200</v>
      </c>
      <c r="K27" s="35">
        <v>695</v>
      </c>
      <c r="L27" s="35">
        <v>694</v>
      </c>
      <c r="M27" s="36">
        <v>695</v>
      </c>
      <c r="N27" s="34">
        <v>701</v>
      </c>
      <c r="O27" s="35">
        <v>701</v>
      </c>
      <c r="P27" s="35">
        <v>200</v>
      </c>
      <c r="Q27" s="35">
        <v>701</v>
      </c>
      <c r="R27" s="35">
        <v>701</v>
      </c>
      <c r="S27" s="36">
        <v>701</v>
      </c>
      <c r="T27" s="37">
        <f>SUM(B27:S27)</f>
        <v>10908</v>
      </c>
      <c r="U27" s="2">
        <f>((T25*1000)/T27)/7</f>
        <v>122.86326549321599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82.289895999999999</v>
      </c>
      <c r="C28" s="39">
        <f t="shared" si="2"/>
        <v>82.115175999999991</v>
      </c>
      <c r="D28" s="39">
        <f t="shared" si="2"/>
        <v>24.821600000000007</v>
      </c>
      <c r="E28" s="39">
        <f t="shared" si="2"/>
        <v>82.021936000000011</v>
      </c>
      <c r="F28" s="39">
        <f t="shared" si="2"/>
        <v>81.014076000000003</v>
      </c>
      <c r="G28" s="40">
        <f t="shared" si="2"/>
        <v>81.089535999999995</v>
      </c>
      <c r="H28" s="38">
        <f t="shared" si="2"/>
        <v>87.762016000000017</v>
      </c>
      <c r="I28" s="39">
        <f t="shared" si="2"/>
        <v>87.149447999999978</v>
      </c>
      <c r="J28" s="39">
        <f t="shared" si="2"/>
        <v>25.325599999999994</v>
      </c>
      <c r="K28" s="39">
        <f t="shared" si="2"/>
        <v>86.56564800000001</v>
      </c>
      <c r="L28" s="39">
        <f t="shared" si="2"/>
        <v>86.945608000000021</v>
      </c>
      <c r="M28" s="40">
        <f t="shared" si="2"/>
        <v>85.592647999999983</v>
      </c>
      <c r="N28" s="38">
        <f t="shared" si="2"/>
        <v>87.018395999999996</v>
      </c>
      <c r="O28" s="39">
        <f t="shared" si="2"/>
        <v>87.018395999999996</v>
      </c>
      <c r="P28" s="39">
        <f t="shared" si="2"/>
        <v>25.0456</v>
      </c>
      <c r="Q28" s="39">
        <f t="shared" si="2"/>
        <v>86.723976000000022</v>
      </c>
      <c r="R28" s="39">
        <f t="shared" si="2"/>
        <v>85.840716</v>
      </c>
      <c r="S28" s="40">
        <f t="shared" si="2"/>
        <v>85.251875999999996</v>
      </c>
      <c r="T28" s="41"/>
    </row>
    <row r="29" spans="1:30" ht="33.75" customHeight="1" x14ac:dyDescent="0.25">
      <c r="A29" s="127" t="s">
        <v>15</v>
      </c>
      <c r="B29" s="42">
        <f>((B27*B26)*7)/1000</f>
        <v>572.56500000000005</v>
      </c>
      <c r="C29" s="43">
        <f>((C27*C26)*7)/1000</f>
        <v>571.09500000000003</v>
      </c>
      <c r="D29" s="43">
        <f t="shared" ref="D29:S29" si="3">((D27*D26)*7)/1000</f>
        <v>172.9</v>
      </c>
      <c r="E29" s="43">
        <f t="shared" si="3"/>
        <v>568.76400000000001</v>
      </c>
      <c r="F29" s="43">
        <f t="shared" si="3"/>
        <v>560.92750000000001</v>
      </c>
      <c r="G29" s="83">
        <f t="shared" si="3"/>
        <v>559.44000000000005</v>
      </c>
      <c r="H29" s="42">
        <f t="shared" si="3"/>
        <v>611.43600000000004</v>
      </c>
      <c r="I29" s="43">
        <f t="shared" si="3"/>
        <v>608.125</v>
      </c>
      <c r="J29" s="43">
        <f t="shared" si="3"/>
        <v>177.1</v>
      </c>
      <c r="K29" s="43">
        <f t="shared" si="3"/>
        <v>603.26</v>
      </c>
      <c r="L29" s="43">
        <f t="shared" si="3"/>
        <v>604.82100000000003</v>
      </c>
      <c r="M29" s="83">
        <f t="shared" si="3"/>
        <v>593.53</v>
      </c>
      <c r="N29" s="42">
        <f t="shared" si="3"/>
        <v>606.0145</v>
      </c>
      <c r="O29" s="44">
        <f t="shared" si="3"/>
        <v>606.0145</v>
      </c>
      <c r="P29" s="44">
        <f t="shared" si="3"/>
        <v>174.3</v>
      </c>
      <c r="Q29" s="44">
        <f t="shared" si="3"/>
        <v>603.56100000000004</v>
      </c>
      <c r="R29" s="44">
        <f t="shared" si="3"/>
        <v>596.20050000000003</v>
      </c>
      <c r="S29" s="45">
        <f t="shared" si="3"/>
        <v>591.29349999999999</v>
      </c>
      <c r="T29" s="46"/>
    </row>
    <row r="30" spans="1:30" ht="33.75" customHeight="1" thickBot="1" x14ac:dyDescent="0.3">
      <c r="A30" s="128" t="s">
        <v>16</v>
      </c>
      <c r="B30" s="47">
        <f>+(B25/B27)/7*1000</f>
        <v>123.00000000000001</v>
      </c>
      <c r="C30" s="48">
        <f t="shared" ref="C30:E30" si="4">+(C25/C27)/7*1000</f>
        <v>122.50000000000001</v>
      </c>
      <c r="D30" s="48">
        <f t="shared" si="4"/>
        <v>123.50000000000003</v>
      </c>
      <c r="E30" s="48">
        <f t="shared" si="4"/>
        <v>122</v>
      </c>
      <c r="F30" s="48">
        <f>+(F25/F27)/7*1000</f>
        <v>120.50000000000001</v>
      </c>
      <c r="G30" s="49">
        <f t="shared" ref="G30" si="5">+(G25/G27)/7*1000</f>
        <v>120.00000000000001</v>
      </c>
      <c r="H30" s="47">
        <f>+(H25/H27)/7*1000</f>
        <v>125.5</v>
      </c>
      <c r="I30" s="48">
        <f t="shared" ref="I30:K30" si="6">+(I25/I27)/7*1000</f>
        <v>125</v>
      </c>
      <c r="J30" s="48">
        <f t="shared" si="6"/>
        <v>126.49999999999997</v>
      </c>
      <c r="K30" s="48">
        <f t="shared" si="6"/>
        <v>124</v>
      </c>
      <c r="L30" s="48">
        <f>+(L25/L27)/7*1000</f>
        <v>124.50000000000001</v>
      </c>
      <c r="M30" s="49">
        <f t="shared" ref="M30:S30" si="7">+(M25/M27)/7*1000</f>
        <v>122</v>
      </c>
      <c r="N30" s="47">
        <f t="shared" si="7"/>
        <v>123.50000000000001</v>
      </c>
      <c r="O30" s="48">
        <f t="shared" si="7"/>
        <v>123.50000000000001</v>
      </c>
      <c r="P30" s="48">
        <f t="shared" si="7"/>
        <v>124.50000000000003</v>
      </c>
      <c r="Q30" s="48">
        <f t="shared" si="7"/>
        <v>123.00000000000001</v>
      </c>
      <c r="R30" s="48">
        <f t="shared" si="7"/>
        <v>121.49999999999999</v>
      </c>
      <c r="S30" s="49">
        <f t="shared" si="7"/>
        <v>120.49999999999997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2"/>
      <c r="T36" s="643"/>
      <c r="U36" s="55"/>
      <c r="V36" s="55"/>
      <c r="W36" s="56"/>
      <c r="X36" s="3"/>
      <c r="Y36" s="55"/>
      <c r="Z36" s="55"/>
      <c r="AA36" s="55"/>
      <c r="AB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3"/>
      <c r="T37" s="199" t="s">
        <v>10</v>
      </c>
      <c r="U37" s="58"/>
      <c r="V37" s="58"/>
      <c r="W37" s="3"/>
      <c r="X37" s="56"/>
      <c r="Y37" s="3"/>
      <c r="Z37" s="55"/>
      <c r="AA37" s="55"/>
      <c r="AB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57">
        <v>6</v>
      </c>
      <c r="T38" s="96"/>
      <c r="U38" s="58"/>
      <c r="V38" s="58"/>
      <c r="W38" s="59"/>
      <c r="X38" s="59"/>
      <c r="Y38" s="2"/>
      <c r="Z38" s="2"/>
      <c r="AA38" s="2"/>
      <c r="AB38" s="2"/>
    </row>
    <row r="39" spans="1:30" ht="33.75" customHeight="1" x14ac:dyDescent="0.25">
      <c r="A39" s="87" t="s">
        <v>35</v>
      </c>
      <c r="B39" s="23">
        <v>77.3</v>
      </c>
      <c r="C39" s="218">
        <v>77.5</v>
      </c>
      <c r="D39" s="218">
        <v>23.6</v>
      </c>
      <c r="E39" s="218">
        <v>76.3</v>
      </c>
      <c r="F39" s="218">
        <v>75.3</v>
      </c>
      <c r="G39" s="218">
        <v>74.900000000000006</v>
      </c>
      <c r="H39" s="218"/>
      <c r="I39" s="218"/>
      <c r="J39" s="97">
        <f t="shared" ref="J39:J46" si="8">SUM(B39:I39)</f>
        <v>404.9</v>
      </c>
      <c r="K39" s="138"/>
      <c r="L39" s="137"/>
      <c r="M39" s="87" t="s">
        <v>35</v>
      </c>
      <c r="N39" s="218">
        <v>7.8</v>
      </c>
      <c r="O39" s="218">
        <v>7.5</v>
      </c>
      <c r="P39" s="218">
        <v>2</v>
      </c>
      <c r="Q39" s="218">
        <v>7.6</v>
      </c>
      <c r="R39" s="218">
        <v>7.6</v>
      </c>
      <c r="S39" s="218">
        <v>7.7</v>
      </c>
      <c r="T39" s="97">
        <f t="shared" ref="T39:T46" si="9">SUM(N39:S39)</f>
        <v>40.200000000000003</v>
      </c>
      <c r="U39" s="2"/>
      <c r="V39" s="60"/>
      <c r="W39" s="59"/>
      <c r="X39" s="59"/>
      <c r="Y39" s="2"/>
      <c r="Z39" s="2"/>
      <c r="AA39" s="2"/>
      <c r="AB39" s="2"/>
    </row>
    <row r="40" spans="1:30" ht="33.75" customHeight="1" x14ac:dyDescent="0.25">
      <c r="A40" s="88" t="s">
        <v>36</v>
      </c>
      <c r="B40" s="23">
        <v>77.3</v>
      </c>
      <c r="C40" s="218">
        <v>77.5</v>
      </c>
      <c r="D40" s="218">
        <v>23.6</v>
      </c>
      <c r="E40" s="218">
        <v>76.3</v>
      </c>
      <c r="F40" s="218">
        <v>75.3</v>
      </c>
      <c r="G40" s="218">
        <v>74.900000000000006</v>
      </c>
      <c r="H40" s="218"/>
      <c r="I40" s="218"/>
      <c r="J40" s="97">
        <f t="shared" si="8"/>
        <v>404.9</v>
      </c>
      <c r="K40" s="133"/>
      <c r="L40" s="137"/>
      <c r="M40" s="88" t="s">
        <v>36</v>
      </c>
      <c r="N40" s="218">
        <v>7.8</v>
      </c>
      <c r="O40" s="218">
        <v>7.5</v>
      </c>
      <c r="P40" s="218">
        <v>2</v>
      </c>
      <c r="Q40" s="218">
        <v>7.6</v>
      </c>
      <c r="R40" s="218">
        <v>7.6</v>
      </c>
      <c r="S40" s="218">
        <v>7.7</v>
      </c>
      <c r="T40" s="97">
        <f t="shared" si="9"/>
        <v>40.200000000000003</v>
      </c>
      <c r="U40" s="2"/>
      <c r="V40" s="60"/>
      <c r="W40" s="59"/>
      <c r="X40" s="59"/>
      <c r="Y40" s="2"/>
      <c r="Z40" s="2"/>
      <c r="AA40" s="2"/>
      <c r="AB40" s="2"/>
    </row>
    <row r="41" spans="1:30" ht="33.75" customHeight="1" x14ac:dyDescent="0.25">
      <c r="A41" s="87" t="s">
        <v>37</v>
      </c>
      <c r="B41" s="23">
        <v>78.900000000000006</v>
      </c>
      <c r="C41" s="218">
        <v>78.8</v>
      </c>
      <c r="D41" s="218">
        <v>23.9</v>
      </c>
      <c r="E41" s="218">
        <v>77.5</v>
      </c>
      <c r="F41" s="218">
        <v>77.900000000000006</v>
      </c>
      <c r="G41" s="218">
        <v>77.2</v>
      </c>
      <c r="H41" s="218"/>
      <c r="I41" s="218"/>
      <c r="J41" s="97">
        <f t="shared" si="8"/>
        <v>414.2</v>
      </c>
      <c r="K41" s="133"/>
      <c r="L41" s="137"/>
      <c r="M41" s="87" t="s">
        <v>37</v>
      </c>
      <c r="N41" s="218">
        <v>7.8</v>
      </c>
      <c r="O41" s="218">
        <v>7.5</v>
      </c>
      <c r="P41" s="218">
        <v>1.9</v>
      </c>
      <c r="Q41" s="218">
        <v>7.6</v>
      </c>
      <c r="R41" s="218">
        <v>7.6</v>
      </c>
      <c r="S41" s="218">
        <v>7.7</v>
      </c>
      <c r="T41" s="97">
        <f t="shared" si="9"/>
        <v>40.1</v>
      </c>
      <c r="U41" s="2"/>
      <c r="V41" s="60"/>
      <c r="W41" s="59"/>
      <c r="X41" s="59"/>
      <c r="Y41" s="2"/>
      <c r="Z41" s="2"/>
      <c r="AA41" s="2"/>
      <c r="AB41" s="2"/>
    </row>
    <row r="42" spans="1:30" ht="33.75" customHeight="1" x14ac:dyDescent="0.25">
      <c r="A42" s="87" t="s">
        <v>38</v>
      </c>
      <c r="B42" s="23">
        <v>78.900000000000006</v>
      </c>
      <c r="C42" s="218">
        <v>78.8</v>
      </c>
      <c r="D42" s="218">
        <v>23.9</v>
      </c>
      <c r="E42" s="218">
        <v>77.5</v>
      </c>
      <c r="F42" s="218">
        <v>77.900000000000006</v>
      </c>
      <c r="G42" s="218">
        <v>77.2</v>
      </c>
      <c r="H42" s="218"/>
      <c r="I42" s="218"/>
      <c r="J42" s="97">
        <f t="shared" si="8"/>
        <v>414.2</v>
      </c>
      <c r="K42" s="133"/>
      <c r="L42" s="137"/>
      <c r="M42" s="87" t="s">
        <v>38</v>
      </c>
      <c r="N42" s="218">
        <v>7.8</v>
      </c>
      <c r="O42" s="218">
        <v>7.6</v>
      </c>
      <c r="P42" s="218">
        <v>2</v>
      </c>
      <c r="Q42" s="218">
        <v>7.7</v>
      </c>
      <c r="R42" s="218">
        <v>7.6</v>
      </c>
      <c r="S42" s="218">
        <v>7.8</v>
      </c>
      <c r="T42" s="97">
        <f t="shared" si="9"/>
        <v>40.499999999999993</v>
      </c>
      <c r="U42" s="2"/>
      <c r="V42" s="60"/>
      <c r="W42" s="59"/>
      <c r="X42" s="59"/>
      <c r="Y42" s="2"/>
      <c r="Z42" s="2"/>
      <c r="AA42" s="2"/>
      <c r="AB42" s="2"/>
    </row>
    <row r="43" spans="1:30" ht="33.75" customHeight="1" x14ac:dyDescent="0.25">
      <c r="A43" s="88" t="s">
        <v>33</v>
      </c>
      <c r="B43" s="23">
        <v>78.900000000000006</v>
      </c>
      <c r="C43" s="218">
        <v>78.8</v>
      </c>
      <c r="D43" s="218">
        <v>23.9</v>
      </c>
      <c r="E43" s="218">
        <v>77.5</v>
      </c>
      <c r="F43" s="218">
        <v>77.900000000000006</v>
      </c>
      <c r="G43" s="218">
        <v>77.2</v>
      </c>
      <c r="H43" s="218"/>
      <c r="I43" s="218"/>
      <c r="J43" s="97">
        <f t="shared" si="8"/>
        <v>414.2</v>
      </c>
      <c r="K43" s="133"/>
      <c r="L43" s="137"/>
      <c r="M43" s="88" t="s">
        <v>33</v>
      </c>
      <c r="N43" s="218">
        <v>7.8</v>
      </c>
      <c r="O43" s="218">
        <v>7.6</v>
      </c>
      <c r="P43" s="218">
        <v>2</v>
      </c>
      <c r="Q43" s="218">
        <v>7.7</v>
      </c>
      <c r="R43" s="218">
        <v>7.6</v>
      </c>
      <c r="S43" s="218">
        <v>7.8</v>
      </c>
      <c r="T43" s="97">
        <f t="shared" si="9"/>
        <v>40.499999999999993</v>
      </c>
      <c r="U43" s="2"/>
      <c r="V43" s="60"/>
      <c r="W43" s="59"/>
      <c r="X43" s="59"/>
      <c r="Y43" s="2"/>
      <c r="Z43" s="2"/>
      <c r="AA43" s="2"/>
      <c r="AB43" s="2"/>
    </row>
    <row r="44" spans="1:30" ht="33.75" customHeight="1" x14ac:dyDescent="0.25">
      <c r="A44" s="87" t="s">
        <v>46</v>
      </c>
      <c r="B44" s="23">
        <v>78.900000000000006</v>
      </c>
      <c r="C44" s="218">
        <v>78.8</v>
      </c>
      <c r="D44" s="218">
        <v>23.9</v>
      </c>
      <c r="E44" s="218">
        <v>77.5</v>
      </c>
      <c r="F44" s="218">
        <v>77.900000000000006</v>
      </c>
      <c r="G44" s="218">
        <v>77.2</v>
      </c>
      <c r="H44" s="218"/>
      <c r="I44" s="218"/>
      <c r="J44" s="97">
        <f t="shared" si="8"/>
        <v>414.2</v>
      </c>
      <c r="K44" s="133"/>
      <c r="L44" s="137"/>
      <c r="M44" s="87" t="s">
        <v>46</v>
      </c>
      <c r="N44" s="218">
        <v>7.8</v>
      </c>
      <c r="O44" s="218">
        <v>7.6</v>
      </c>
      <c r="P44" s="218">
        <v>2</v>
      </c>
      <c r="Q44" s="218">
        <v>7.7</v>
      </c>
      <c r="R44" s="218">
        <v>7.7</v>
      </c>
      <c r="S44" s="218">
        <v>7.8</v>
      </c>
      <c r="T44" s="97">
        <f t="shared" si="9"/>
        <v>40.599999999999994</v>
      </c>
      <c r="U44" s="2"/>
      <c r="V44" s="60"/>
      <c r="W44" s="59"/>
      <c r="X44" s="59"/>
      <c r="Y44" s="2"/>
      <c r="Z44" s="2"/>
      <c r="AA44" s="2"/>
      <c r="AB44" s="2"/>
    </row>
    <row r="45" spans="1:30" ht="33.75" customHeight="1" x14ac:dyDescent="0.25">
      <c r="A45" s="87" t="s">
        <v>34</v>
      </c>
      <c r="B45" s="23">
        <v>78.900000000000006</v>
      </c>
      <c r="C45" s="218">
        <v>78.8</v>
      </c>
      <c r="D45" s="218">
        <v>23.9</v>
      </c>
      <c r="E45" s="218">
        <v>77.5</v>
      </c>
      <c r="F45" s="218">
        <v>77.900000000000006</v>
      </c>
      <c r="G45" s="218">
        <v>77.2</v>
      </c>
      <c r="H45" s="218"/>
      <c r="I45" s="218"/>
      <c r="J45" s="97">
        <f t="shared" si="8"/>
        <v>414.2</v>
      </c>
      <c r="K45" s="133"/>
      <c r="L45" s="137"/>
      <c r="M45" s="87" t="s">
        <v>34</v>
      </c>
      <c r="N45" s="218">
        <v>7.9</v>
      </c>
      <c r="O45" s="218">
        <v>7.6</v>
      </c>
      <c r="P45" s="218">
        <v>2</v>
      </c>
      <c r="Q45" s="218">
        <v>7.7</v>
      </c>
      <c r="R45" s="218">
        <v>7.7</v>
      </c>
      <c r="S45" s="218">
        <v>7.8</v>
      </c>
      <c r="T45" s="97">
        <f t="shared" si="9"/>
        <v>40.699999999999996</v>
      </c>
      <c r="U45" s="2"/>
      <c r="V45" s="60"/>
      <c r="W45" s="59"/>
      <c r="X45" s="59"/>
      <c r="Y45" s="59"/>
      <c r="Z45" s="59"/>
      <c r="AA45" s="2"/>
      <c r="AB45" s="2"/>
      <c r="AC45" s="2"/>
      <c r="AD45" s="2"/>
    </row>
    <row r="46" spans="1:30" ht="33.75" customHeight="1" x14ac:dyDescent="0.25">
      <c r="A46" s="88" t="s">
        <v>10</v>
      </c>
      <c r="B46" s="27">
        <f t="shared" ref="B46:I46" si="10">SUM(B39:B45)</f>
        <v>549.09999999999991</v>
      </c>
      <c r="C46" s="77">
        <f t="shared" si="10"/>
        <v>549</v>
      </c>
      <c r="D46" s="28">
        <f t="shared" si="10"/>
        <v>166.70000000000002</v>
      </c>
      <c r="E46" s="28">
        <f t="shared" si="10"/>
        <v>540.1</v>
      </c>
      <c r="F46" s="28">
        <f t="shared" si="10"/>
        <v>540.09999999999991</v>
      </c>
      <c r="G46" s="28">
        <f t="shared" si="10"/>
        <v>535.79999999999995</v>
      </c>
      <c r="H46" s="28">
        <f t="shared" si="10"/>
        <v>0</v>
      </c>
      <c r="I46" s="28">
        <f t="shared" si="10"/>
        <v>0</v>
      </c>
      <c r="J46" s="97">
        <f t="shared" si="8"/>
        <v>2880.8</v>
      </c>
      <c r="K46" s="60"/>
      <c r="M46" s="73" t="s">
        <v>10</v>
      </c>
      <c r="N46" s="77">
        <f t="shared" ref="N46:S46" si="11">SUM(N39:N45)</f>
        <v>54.699999999999996</v>
      </c>
      <c r="O46" s="28">
        <f t="shared" si="11"/>
        <v>52.900000000000006</v>
      </c>
      <c r="P46" s="28">
        <f t="shared" si="11"/>
        <v>13.9</v>
      </c>
      <c r="Q46" s="28">
        <f t="shared" si="11"/>
        <v>53.6</v>
      </c>
      <c r="R46" s="28">
        <f t="shared" si="11"/>
        <v>53.400000000000006</v>
      </c>
      <c r="S46" s="28">
        <f t="shared" si="11"/>
        <v>54.3</v>
      </c>
      <c r="T46" s="97">
        <f t="shared" si="9"/>
        <v>282.8</v>
      </c>
      <c r="U46" s="60"/>
      <c r="V46" s="60"/>
      <c r="W46" s="2"/>
      <c r="X46" s="2"/>
      <c r="Y46" s="2"/>
      <c r="Z46" s="2"/>
      <c r="AA46" s="2"/>
      <c r="AB46" s="2"/>
      <c r="AC46" s="2"/>
      <c r="AD46" s="2"/>
    </row>
    <row r="47" spans="1:30" ht="33.75" customHeight="1" x14ac:dyDescent="0.25">
      <c r="A47" s="89" t="s">
        <v>12</v>
      </c>
      <c r="B47" s="30">
        <v>118.5</v>
      </c>
      <c r="C47" s="78">
        <v>118.5</v>
      </c>
      <c r="D47" s="31">
        <v>119.5</v>
      </c>
      <c r="E47" s="31">
        <v>116.5</v>
      </c>
      <c r="F47" s="31">
        <v>116.5</v>
      </c>
      <c r="G47" s="31">
        <v>115.5</v>
      </c>
      <c r="H47" s="31"/>
      <c r="I47" s="31"/>
      <c r="J47" s="98">
        <f>+((J46/J48)/7)*1000</f>
        <v>117.24867724867725</v>
      </c>
      <c r="K47" s="60"/>
      <c r="M47" s="129" t="s">
        <v>12</v>
      </c>
      <c r="N47" s="78">
        <v>132.5</v>
      </c>
      <c r="O47" s="31">
        <v>132.5</v>
      </c>
      <c r="P47" s="31">
        <v>132.5</v>
      </c>
      <c r="Q47" s="31">
        <v>132</v>
      </c>
      <c r="R47" s="31">
        <v>131.5</v>
      </c>
      <c r="S47" s="31">
        <v>131.5</v>
      </c>
      <c r="T47" s="98">
        <f>+((T46/T48)/7)*1000</f>
        <v>132.02614379084969</v>
      </c>
      <c r="U47" s="61"/>
      <c r="V47" s="61"/>
    </row>
    <row r="48" spans="1:30" ht="33.75" customHeight="1" x14ac:dyDescent="0.25">
      <c r="A48" s="90" t="s">
        <v>13</v>
      </c>
      <c r="B48" s="34">
        <v>662</v>
      </c>
      <c r="C48" s="79">
        <v>662</v>
      </c>
      <c r="D48" s="35">
        <v>199</v>
      </c>
      <c r="E48" s="35">
        <v>662</v>
      </c>
      <c r="F48" s="35">
        <v>662</v>
      </c>
      <c r="G48" s="35">
        <v>663</v>
      </c>
      <c r="H48" s="35"/>
      <c r="I48" s="35"/>
      <c r="J48" s="99">
        <f>SUM(B48:I48)</f>
        <v>3510</v>
      </c>
      <c r="K48" s="60"/>
      <c r="L48" s="62"/>
      <c r="M48" s="90" t="s">
        <v>13</v>
      </c>
      <c r="N48" s="102">
        <v>59</v>
      </c>
      <c r="O48" s="102">
        <v>57</v>
      </c>
      <c r="P48" s="102">
        <v>15</v>
      </c>
      <c r="Q48" s="102">
        <v>58</v>
      </c>
      <c r="R48" s="102">
        <v>58</v>
      </c>
      <c r="S48" s="102">
        <v>59</v>
      </c>
      <c r="T48" s="106">
        <f>SUM(N48:S48)</f>
        <v>306</v>
      </c>
      <c r="U48" s="63"/>
      <c r="V48" s="63"/>
    </row>
    <row r="49" spans="1:43" ht="33.75" customHeight="1" x14ac:dyDescent="0.25">
      <c r="A49" s="91" t="s">
        <v>14</v>
      </c>
      <c r="B49" s="38">
        <f t="shared" ref="B49:I49" si="12">((B48*B47)*7/1000-B40-B39)/5</f>
        <v>78.905799999999999</v>
      </c>
      <c r="C49" s="80">
        <f t="shared" si="12"/>
        <v>78.825800000000001</v>
      </c>
      <c r="D49" s="80">
        <f t="shared" si="12"/>
        <v>23.852700000000006</v>
      </c>
      <c r="E49" s="80">
        <f t="shared" si="12"/>
        <v>77.452199999999991</v>
      </c>
      <c r="F49" s="80">
        <f t="shared" si="12"/>
        <v>77.852199999999996</v>
      </c>
      <c r="G49" s="80">
        <f t="shared" si="12"/>
        <v>77.247100000000003</v>
      </c>
      <c r="H49" s="80">
        <f t="shared" si="12"/>
        <v>0</v>
      </c>
      <c r="I49" s="80">
        <f t="shared" si="12"/>
        <v>0</v>
      </c>
      <c r="J49" s="100">
        <f>((J46*1000)/J48)/7</f>
        <v>117.24867724867725</v>
      </c>
      <c r="K49" s="60"/>
      <c r="M49" s="91" t="s">
        <v>14</v>
      </c>
      <c r="N49" s="80">
        <f t="shared" ref="N49:S49" si="13">((N48*N47)*7/1000-N40-N39)/5</f>
        <v>7.8245000000000005</v>
      </c>
      <c r="O49" s="39">
        <f t="shared" si="13"/>
        <v>7.5735000000000001</v>
      </c>
      <c r="P49" s="39">
        <f t="shared" si="13"/>
        <v>1.9824999999999999</v>
      </c>
      <c r="Q49" s="39">
        <f t="shared" si="13"/>
        <v>7.678399999999999</v>
      </c>
      <c r="R49" s="39">
        <f t="shared" ref="R49" si="14">((R48*R47)*7/1000-R40-R39)/5</f>
        <v>7.6378000000000004</v>
      </c>
      <c r="S49" s="39">
        <f t="shared" si="13"/>
        <v>7.7818999999999985</v>
      </c>
      <c r="T49" s="107">
        <f>((T46*1000)/T48)/7</f>
        <v>132.02614379084966</v>
      </c>
      <c r="U49" s="63"/>
      <c r="V49" s="63"/>
    </row>
    <row r="50" spans="1:43" ht="33.75" customHeight="1" x14ac:dyDescent="0.25">
      <c r="A50" s="92" t="s">
        <v>15</v>
      </c>
      <c r="B50" s="42">
        <f t="shared" ref="B50:I50" si="15">((B48*B47)*7)/1000</f>
        <v>549.12900000000002</v>
      </c>
      <c r="C50" s="81">
        <f t="shared" si="15"/>
        <v>549.12900000000002</v>
      </c>
      <c r="D50" s="43">
        <f t="shared" si="15"/>
        <v>166.46350000000001</v>
      </c>
      <c r="E50" s="43">
        <f t="shared" si="15"/>
        <v>539.86099999999999</v>
      </c>
      <c r="F50" s="43">
        <f t="shared" si="15"/>
        <v>539.86099999999999</v>
      </c>
      <c r="G50" s="43">
        <f t="shared" si="15"/>
        <v>536.03549999999996</v>
      </c>
      <c r="H50" s="43">
        <f t="shared" si="15"/>
        <v>0</v>
      </c>
      <c r="I50" s="43">
        <f t="shared" si="15"/>
        <v>0</v>
      </c>
      <c r="J50" s="83"/>
      <c r="K50" s="60"/>
      <c r="M50" s="92" t="s">
        <v>15</v>
      </c>
      <c r="N50" s="81">
        <f t="shared" ref="N50:S50" si="16">((N48*N47)*7)/1000</f>
        <v>54.722499999999997</v>
      </c>
      <c r="O50" s="43">
        <f t="shared" si="16"/>
        <v>52.8675</v>
      </c>
      <c r="P50" s="43">
        <f t="shared" si="16"/>
        <v>13.9125</v>
      </c>
      <c r="Q50" s="43">
        <f t="shared" si="16"/>
        <v>53.591999999999999</v>
      </c>
      <c r="R50" s="43">
        <f t="shared" si="16"/>
        <v>53.389000000000003</v>
      </c>
      <c r="S50" s="43">
        <f t="shared" si="16"/>
        <v>54.3095</v>
      </c>
      <c r="T50" s="108"/>
    </row>
    <row r="51" spans="1:43" ht="33.75" customHeight="1" thickBot="1" x14ac:dyDescent="0.3">
      <c r="A51" s="93" t="s">
        <v>16</v>
      </c>
      <c r="B51" s="47">
        <f t="shared" ref="B51:I51" si="17">+(B46/B48)/7*1000</f>
        <v>118.49374190763918</v>
      </c>
      <c r="C51" s="82">
        <f t="shared" si="17"/>
        <v>118.47216227880881</v>
      </c>
      <c r="D51" s="48">
        <f t="shared" si="17"/>
        <v>119.66977745872219</v>
      </c>
      <c r="E51" s="48">
        <f t="shared" si="17"/>
        <v>116.55157531290462</v>
      </c>
      <c r="F51" s="48">
        <f t="shared" si="17"/>
        <v>116.55157531290459</v>
      </c>
      <c r="G51" s="48">
        <f t="shared" si="17"/>
        <v>115.4492566257272</v>
      </c>
      <c r="H51" s="48" t="e">
        <f t="shared" si="17"/>
        <v>#DIV/0!</v>
      </c>
      <c r="I51" s="48" t="e">
        <f t="shared" si="17"/>
        <v>#DIV/0!</v>
      </c>
      <c r="J51" s="101"/>
      <c r="K51" s="60"/>
      <c r="L51" s="51"/>
      <c r="M51" s="93" t="s">
        <v>16</v>
      </c>
      <c r="N51" s="82">
        <f t="shared" ref="N51:S51" si="18">+(N46/N48)/7*1000</f>
        <v>132.44552058111378</v>
      </c>
      <c r="O51" s="48">
        <f t="shared" si="18"/>
        <v>132.58145363408522</v>
      </c>
      <c r="P51" s="48">
        <f t="shared" si="18"/>
        <v>132.38095238095238</v>
      </c>
      <c r="Q51" s="48">
        <f t="shared" si="18"/>
        <v>132.01970443349757</v>
      </c>
      <c r="R51" s="48">
        <f t="shared" si="18"/>
        <v>131.52709359605913</v>
      </c>
      <c r="S51" s="48">
        <f t="shared" si="18"/>
        <v>131.4769975786925</v>
      </c>
      <c r="T51" s="49"/>
      <c r="U51" s="52"/>
      <c r="V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67">
        <v>127.4</v>
      </c>
      <c r="W55" s="68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55"/>
      <c r="W56" s="55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55"/>
      <c r="W57" s="55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23">
        <v>8.1</v>
      </c>
      <c r="C58" s="218">
        <v>7.9</v>
      </c>
      <c r="D58" s="218">
        <v>2.2999999999999998</v>
      </c>
      <c r="E58" s="218">
        <v>7.9</v>
      </c>
      <c r="F58" s="218">
        <v>7.9</v>
      </c>
      <c r="G58" s="150">
        <v>7.8</v>
      </c>
      <c r="H58" s="23">
        <v>8.4</v>
      </c>
      <c r="I58" s="218">
        <v>8.4</v>
      </c>
      <c r="J58" s="218">
        <v>2.2999999999999998</v>
      </c>
      <c r="K58" s="218">
        <v>8.1</v>
      </c>
      <c r="L58" s="218">
        <v>8</v>
      </c>
      <c r="M58" s="150">
        <v>7.9</v>
      </c>
      <c r="N58" s="23">
        <v>8.1999999999999993</v>
      </c>
      <c r="O58" s="218">
        <v>8.1999999999999993</v>
      </c>
      <c r="P58" s="218">
        <v>2.2000000000000002</v>
      </c>
      <c r="Q58" s="218">
        <v>8.1999999999999993</v>
      </c>
      <c r="R58" s="218">
        <v>8</v>
      </c>
      <c r="S58" s="150">
        <v>8</v>
      </c>
      <c r="T58" s="26">
        <f t="shared" ref="T58:T65" si="19">SUM(B58:S58)</f>
        <v>127.80000000000001</v>
      </c>
      <c r="U58" s="71"/>
      <c r="V58" s="2"/>
      <c r="W58" s="55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23">
        <v>8.1</v>
      </c>
      <c r="C59" s="218">
        <v>7.9</v>
      </c>
      <c r="D59" s="218">
        <v>2.2999999999999998</v>
      </c>
      <c r="E59" s="218">
        <v>7.9</v>
      </c>
      <c r="F59" s="218">
        <v>7.9</v>
      </c>
      <c r="G59" s="150">
        <v>7.8</v>
      </c>
      <c r="H59" s="23">
        <v>8.4</v>
      </c>
      <c r="I59" s="218">
        <v>8.4</v>
      </c>
      <c r="J59" s="218">
        <v>2.2999999999999998</v>
      </c>
      <c r="K59" s="218">
        <v>8.1</v>
      </c>
      <c r="L59" s="218">
        <v>8</v>
      </c>
      <c r="M59" s="150">
        <v>7.9</v>
      </c>
      <c r="N59" s="23">
        <v>8.1999999999999993</v>
      </c>
      <c r="O59" s="218">
        <v>8.1999999999999993</v>
      </c>
      <c r="P59" s="218">
        <v>2.2000000000000002</v>
      </c>
      <c r="Q59" s="218">
        <v>8.1999999999999993</v>
      </c>
      <c r="R59" s="218">
        <v>8</v>
      </c>
      <c r="S59" s="150">
        <v>8</v>
      </c>
      <c r="T59" s="26">
        <f t="shared" si="19"/>
        <v>127.80000000000001</v>
      </c>
      <c r="U59" s="71"/>
      <c r="V59" s="2"/>
      <c r="W59" s="55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23">
        <v>8.1</v>
      </c>
      <c r="C60" s="218">
        <v>8</v>
      </c>
      <c r="D60" s="218">
        <v>2.2000000000000002</v>
      </c>
      <c r="E60" s="218">
        <v>8</v>
      </c>
      <c r="F60" s="218">
        <v>8</v>
      </c>
      <c r="G60" s="150">
        <v>7.9</v>
      </c>
      <c r="H60" s="23">
        <v>8.4</v>
      </c>
      <c r="I60" s="218">
        <v>8.5</v>
      </c>
      <c r="J60" s="218">
        <v>2.2000000000000002</v>
      </c>
      <c r="K60" s="218">
        <v>8.1</v>
      </c>
      <c r="L60" s="218">
        <v>8.1</v>
      </c>
      <c r="M60" s="150">
        <v>8.1</v>
      </c>
      <c r="N60" s="23">
        <v>8.3000000000000007</v>
      </c>
      <c r="O60" s="218">
        <v>8.3000000000000007</v>
      </c>
      <c r="P60" s="218">
        <v>2.2999999999999998</v>
      </c>
      <c r="Q60" s="218">
        <v>8.3000000000000007</v>
      </c>
      <c r="R60" s="218">
        <v>8.1999999999999993</v>
      </c>
      <c r="S60" s="150">
        <v>8.1999999999999993</v>
      </c>
      <c r="T60" s="26">
        <f t="shared" si="19"/>
        <v>129.19999999999996</v>
      </c>
      <c r="U60" s="71"/>
      <c r="V60" s="2"/>
      <c r="W60" s="55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23">
        <v>8.1</v>
      </c>
      <c r="C61" s="218">
        <v>8.1</v>
      </c>
      <c r="D61" s="218">
        <v>2.2999999999999998</v>
      </c>
      <c r="E61" s="218">
        <v>8</v>
      </c>
      <c r="F61" s="218">
        <v>8</v>
      </c>
      <c r="G61" s="150">
        <v>8</v>
      </c>
      <c r="H61" s="23">
        <v>8.4</v>
      </c>
      <c r="I61" s="218">
        <v>8.5</v>
      </c>
      <c r="J61" s="218">
        <v>2.2999999999999998</v>
      </c>
      <c r="K61" s="218">
        <v>8.1</v>
      </c>
      <c r="L61" s="218">
        <v>8.1999999999999993</v>
      </c>
      <c r="M61" s="150">
        <v>8.1</v>
      </c>
      <c r="N61" s="23">
        <v>8.3000000000000007</v>
      </c>
      <c r="O61" s="218">
        <v>8.3000000000000007</v>
      </c>
      <c r="P61" s="218">
        <v>2.2999999999999998</v>
      </c>
      <c r="Q61" s="218">
        <v>8.3000000000000007</v>
      </c>
      <c r="R61" s="218">
        <v>8.1999999999999993</v>
      </c>
      <c r="S61" s="150">
        <v>8.1999999999999993</v>
      </c>
      <c r="T61" s="26">
        <f t="shared" si="19"/>
        <v>129.69999999999999</v>
      </c>
      <c r="U61" s="71"/>
      <c r="V61" s="2"/>
      <c r="W61" s="55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23">
        <v>8.1999999999999993</v>
      </c>
      <c r="C62" s="218">
        <v>8.1</v>
      </c>
      <c r="D62" s="218">
        <v>2.2999999999999998</v>
      </c>
      <c r="E62" s="218">
        <v>8.1</v>
      </c>
      <c r="F62" s="218">
        <v>8</v>
      </c>
      <c r="G62" s="150">
        <v>8</v>
      </c>
      <c r="H62" s="23">
        <v>8.5</v>
      </c>
      <c r="I62" s="218">
        <v>8.5</v>
      </c>
      <c r="J62" s="218">
        <v>2.2999999999999998</v>
      </c>
      <c r="K62" s="218">
        <v>8.1999999999999993</v>
      </c>
      <c r="L62" s="218">
        <v>8.1999999999999993</v>
      </c>
      <c r="M62" s="150">
        <v>8.1</v>
      </c>
      <c r="N62" s="23">
        <v>8.3000000000000007</v>
      </c>
      <c r="O62" s="218">
        <v>8.3000000000000007</v>
      </c>
      <c r="P62" s="218">
        <v>2.2999999999999998</v>
      </c>
      <c r="Q62" s="218">
        <v>8.3000000000000007</v>
      </c>
      <c r="R62" s="218">
        <v>8.3000000000000007</v>
      </c>
      <c r="S62" s="150">
        <v>8.3000000000000007</v>
      </c>
      <c r="T62" s="26">
        <f t="shared" si="19"/>
        <v>130.29999999999998</v>
      </c>
      <c r="U62" s="71"/>
      <c r="V62" s="2"/>
      <c r="W62" s="55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23">
        <v>8.1999999999999993</v>
      </c>
      <c r="C63" s="218">
        <v>8.1</v>
      </c>
      <c r="D63" s="218">
        <v>2.2999999999999998</v>
      </c>
      <c r="E63" s="218">
        <v>8.1</v>
      </c>
      <c r="F63" s="218">
        <v>8</v>
      </c>
      <c r="G63" s="150">
        <v>8</v>
      </c>
      <c r="H63" s="23">
        <v>8.5</v>
      </c>
      <c r="I63" s="218">
        <v>8.5</v>
      </c>
      <c r="J63" s="218">
        <v>2.2999999999999998</v>
      </c>
      <c r="K63" s="218">
        <v>8.1999999999999993</v>
      </c>
      <c r="L63" s="218">
        <v>8.1999999999999993</v>
      </c>
      <c r="M63" s="150">
        <v>8.1</v>
      </c>
      <c r="N63" s="23">
        <v>8.3000000000000007</v>
      </c>
      <c r="O63" s="218">
        <v>8.3000000000000007</v>
      </c>
      <c r="P63" s="218">
        <v>2.2999999999999998</v>
      </c>
      <c r="Q63" s="218">
        <v>8.3000000000000007</v>
      </c>
      <c r="R63" s="218">
        <v>8.3000000000000007</v>
      </c>
      <c r="S63" s="150">
        <v>8.3000000000000007</v>
      </c>
      <c r="T63" s="26">
        <f t="shared" si="19"/>
        <v>130.29999999999998</v>
      </c>
      <c r="U63" s="71"/>
      <c r="V63" s="2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23">
        <v>8.1999999999999993</v>
      </c>
      <c r="C64" s="218">
        <v>8.1</v>
      </c>
      <c r="D64" s="218">
        <v>2.2999999999999998</v>
      </c>
      <c r="E64" s="218">
        <v>8.1</v>
      </c>
      <c r="F64" s="218">
        <v>8.1</v>
      </c>
      <c r="G64" s="150">
        <v>8</v>
      </c>
      <c r="H64" s="23">
        <v>8.5</v>
      </c>
      <c r="I64" s="218">
        <v>8.5</v>
      </c>
      <c r="J64" s="218">
        <v>2.2999999999999998</v>
      </c>
      <c r="K64" s="218">
        <v>8.3000000000000007</v>
      </c>
      <c r="L64" s="218">
        <v>8.1999999999999993</v>
      </c>
      <c r="M64" s="150">
        <v>8.1999999999999993</v>
      </c>
      <c r="N64" s="23">
        <v>8.4</v>
      </c>
      <c r="O64" s="218">
        <v>8.4</v>
      </c>
      <c r="P64" s="218">
        <v>2.4</v>
      </c>
      <c r="Q64" s="218">
        <v>8.4</v>
      </c>
      <c r="R64" s="218">
        <v>8.3000000000000007</v>
      </c>
      <c r="S64" s="150">
        <v>8.3000000000000007</v>
      </c>
      <c r="T64" s="26">
        <f t="shared" si="19"/>
        <v>131.00000000000003</v>
      </c>
      <c r="U64" s="71"/>
      <c r="V64" s="2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57</v>
      </c>
      <c r="C65" s="28">
        <f>SUM(C58:C64)</f>
        <v>56.2</v>
      </c>
      <c r="D65" s="28">
        <f>SUM(D58:D64)</f>
        <v>16</v>
      </c>
      <c r="E65" s="28">
        <f>SUM(E58:E64)</f>
        <v>56.1</v>
      </c>
      <c r="F65" s="28">
        <f t="shared" ref="F65:Q65" si="20">SUM(F58:F64)</f>
        <v>55.9</v>
      </c>
      <c r="G65" s="29">
        <f t="shared" si="20"/>
        <v>55.5</v>
      </c>
      <c r="H65" s="27">
        <f t="shared" si="20"/>
        <v>59.1</v>
      </c>
      <c r="I65" s="28">
        <f t="shared" si="20"/>
        <v>59.3</v>
      </c>
      <c r="J65" s="28">
        <f t="shared" si="20"/>
        <v>16</v>
      </c>
      <c r="K65" s="28">
        <f t="shared" si="20"/>
        <v>57.099999999999994</v>
      </c>
      <c r="L65" s="28">
        <f t="shared" si="20"/>
        <v>56.900000000000006</v>
      </c>
      <c r="M65" s="29">
        <f t="shared" si="20"/>
        <v>56.400000000000006</v>
      </c>
      <c r="N65" s="27">
        <f t="shared" si="20"/>
        <v>57.999999999999993</v>
      </c>
      <c r="O65" s="28">
        <f t="shared" si="20"/>
        <v>57.999999999999993</v>
      </c>
      <c r="P65" s="28">
        <f t="shared" si="20"/>
        <v>16</v>
      </c>
      <c r="Q65" s="28">
        <f t="shared" si="20"/>
        <v>57.999999999999993</v>
      </c>
      <c r="R65" s="28">
        <f>SUM(R58:R64)</f>
        <v>57.3</v>
      </c>
      <c r="S65" s="29">
        <f>SUM(S58:S64)</f>
        <v>57.3</v>
      </c>
      <c r="T65" s="26">
        <f t="shared" si="19"/>
        <v>906.09999999999991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133.5</v>
      </c>
      <c r="C66" s="31">
        <v>131.5</v>
      </c>
      <c r="D66" s="31">
        <v>134</v>
      </c>
      <c r="E66" s="31">
        <v>131.5</v>
      </c>
      <c r="F66" s="31">
        <v>131</v>
      </c>
      <c r="G66" s="32">
        <v>130</v>
      </c>
      <c r="H66" s="30">
        <v>134</v>
      </c>
      <c r="I66" s="31">
        <v>134.5</v>
      </c>
      <c r="J66" s="31">
        <v>134</v>
      </c>
      <c r="K66" s="31">
        <v>131.5</v>
      </c>
      <c r="L66" s="31">
        <v>131</v>
      </c>
      <c r="M66" s="32">
        <v>130</v>
      </c>
      <c r="N66" s="30">
        <v>131.5</v>
      </c>
      <c r="O66" s="31">
        <v>131.5</v>
      </c>
      <c r="P66" s="31">
        <v>134</v>
      </c>
      <c r="Q66" s="31">
        <v>131.5</v>
      </c>
      <c r="R66" s="31">
        <v>130</v>
      </c>
      <c r="S66" s="32">
        <v>130</v>
      </c>
      <c r="T66" s="261">
        <f>+((T65/T67)/7)*1000</f>
        <v>131.68144165092284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61</v>
      </c>
      <c r="C67" s="102">
        <v>61</v>
      </c>
      <c r="D67" s="102">
        <v>17</v>
      </c>
      <c r="E67" s="102">
        <v>61</v>
      </c>
      <c r="F67" s="102">
        <v>61</v>
      </c>
      <c r="G67" s="259">
        <v>61</v>
      </c>
      <c r="H67" s="258">
        <v>63</v>
      </c>
      <c r="I67" s="102">
        <v>63</v>
      </c>
      <c r="J67" s="102">
        <v>17</v>
      </c>
      <c r="K67" s="102">
        <v>62</v>
      </c>
      <c r="L67" s="102">
        <v>62</v>
      </c>
      <c r="M67" s="259">
        <v>62</v>
      </c>
      <c r="N67" s="258">
        <v>63</v>
      </c>
      <c r="O67" s="102">
        <v>63</v>
      </c>
      <c r="P67" s="102">
        <v>17</v>
      </c>
      <c r="Q67" s="102">
        <v>63</v>
      </c>
      <c r="R67" s="102">
        <v>63</v>
      </c>
      <c r="S67" s="259">
        <v>63</v>
      </c>
      <c r="T67" s="262">
        <f>SUM(B67:S67)</f>
        <v>983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1">((B67*B66)*7/1000-B59-B58)/5</f>
        <v>8.1608999999999998</v>
      </c>
      <c r="C68" s="80">
        <f t="shared" si="21"/>
        <v>8.0701000000000001</v>
      </c>
      <c r="D68" s="80">
        <f t="shared" si="21"/>
        <v>2.2692000000000001</v>
      </c>
      <c r="E68" s="80">
        <f t="shared" si="21"/>
        <v>8.0701000000000001</v>
      </c>
      <c r="F68" s="80">
        <f t="shared" si="21"/>
        <v>8.0274000000000001</v>
      </c>
      <c r="G68" s="154">
        <f t="shared" si="21"/>
        <v>7.9820000000000011</v>
      </c>
      <c r="H68" s="38">
        <f t="shared" si="21"/>
        <v>8.4588000000000001</v>
      </c>
      <c r="I68" s="80">
        <f t="shared" si="21"/>
        <v>8.5029000000000003</v>
      </c>
      <c r="J68" s="80">
        <f t="shared" si="21"/>
        <v>2.2692000000000001</v>
      </c>
      <c r="K68" s="80">
        <f t="shared" si="21"/>
        <v>8.174199999999999</v>
      </c>
      <c r="L68" s="80">
        <f t="shared" si="21"/>
        <v>8.1707999999999998</v>
      </c>
      <c r="M68" s="154">
        <f t="shared" si="21"/>
        <v>8.1240000000000006</v>
      </c>
      <c r="N68" s="38">
        <f t="shared" si="21"/>
        <v>8.3182999999999989</v>
      </c>
      <c r="O68" s="80">
        <f t="shared" si="21"/>
        <v>8.3182999999999989</v>
      </c>
      <c r="P68" s="80">
        <f t="shared" si="21"/>
        <v>2.3091999999999997</v>
      </c>
      <c r="Q68" s="80">
        <f t="shared" si="21"/>
        <v>8.3182999999999989</v>
      </c>
      <c r="R68" s="80">
        <f t="shared" si="21"/>
        <v>8.266</v>
      </c>
      <c r="S68" s="154">
        <f t="shared" si="21"/>
        <v>8.266</v>
      </c>
      <c r="T68" s="263">
        <f>((T65*1000)/T67)/7</f>
        <v>131.68144165092281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2">((B67*B66)*7)/1000</f>
        <v>57.0045</v>
      </c>
      <c r="C69" s="43">
        <f t="shared" si="22"/>
        <v>56.150500000000001</v>
      </c>
      <c r="D69" s="43">
        <f t="shared" si="22"/>
        <v>15.946</v>
      </c>
      <c r="E69" s="43">
        <f t="shared" si="22"/>
        <v>56.150500000000001</v>
      </c>
      <c r="F69" s="43">
        <f t="shared" si="22"/>
        <v>55.936999999999998</v>
      </c>
      <c r="G69" s="83">
        <f t="shared" si="22"/>
        <v>55.51</v>
      </c>
      <c r="H69" s="42">
        <f t="shared" si="22"/>
        <v>59.094000000000001</v>
      </c>
      <c r="I69" s="43">
        <f t="shared" si="22"/>
        <v>59.314500000000002</v>
      </c>
      <c r="J69" s="43">
        <f t="shared" si="22"/>
        <v>15.946</v>
      </c>
      <c r="K69" s="43">
        <f t="shared" si="22"/>
        <v>57.070999999999998</v>
      </c>
      <c r="L69" s="43">
        <f t="shared" si="22"/>
        <v>56.853999999999999</v>
      </c>
      <c r="M69" s="83">
        <f t="shared" si="22"/>
        <v>56.42</v>
      </c>
      <c r="N69" s="42">
        <f t="shared" si="22"/>
        <v>57.991500000000002</v>
      </c>
      <c r="O69" s="43">
        <f t="shared" si="22"/>
        <v>57.991500000000002</v>
      </c>
      <c r="P69" s="43">
        <f t="shared" si="22"/>
        <v>15.946</v>
      </c>
      <c r="Q69" s="43">
        <f t="shared" si="22"/>
        <v>57.991500000000002</v>
      </c>
      <c r="R69" s="43">
        <f t="shared" si="22"/>
        <v>57.33</v>
      </c>
      <c r="S69" s="83">
        <f t="shared" si="22"/>
        <v>57.33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 t="shared" ref="B70:S70" si="23">+(B65/B67)/7*1000</f>
        <v>133.48946135831383</v>
      </c>
      <c r="C70" s="48">
        <f t="shared" si="23"/>
        <v>131.61592505854802</v>
      </c>
      <c r="D70" s="48">
        <f t="shared" si="23"/>
        <v>134.45378151260505</v>
      </c>
      <c r="E70" s="48">
        <f t="shared" si="23"/>
        <v>131.38173302107728</v>
      </c>
      <c r="F70" s="48">
        <f t="shared" si="23"/>
        <v>130.91334894613581</v>
      </c>
      <c r="G70" s="49">
        <f t="shared" si="23"/>
        <v>129.97658079625293</v>
      </c>
      <c r="H70" s="47">
        <f t="shared" si="23"/>
        <v>134.01360544217687</v>
      </c>
      <c r="I70" s="48">
        <f t="shared" si="23"/>
        <v>134.46712018140587</v>
      </c>
      <c r="J70" s="48">
        <f t="shared" si="23"/>
        <v>134.45378151260505</v>
      </c>
      <c r="K70" s="48">
        <f t="shared" si="23"/>
        <v>131.56682027649768</v>
      </c>
      <c r="L70" s="48">
        <f t="shared" si="23"/>
        <v>131.10599078341014</v>
      </c>
      <c r="M70" s="49">
        <f t="shared" si="23"/>
        <v>129.95391705069125</v>
      </c>
      <c r="N70" s="47">
        <f t="shared" si="23"/>
        <v>131.51927437641723</v>
      </c>
      <c r="O70" s="48">
        <f t="shared" si="23"/>
        <v>131.51927437641723</v>
      </c>
      <c r="P70" s="48">
        <f t="shared" si="23"/>
        <v>134.45378151260505</v>
      </c>
      <c r="Q70" s="48">
        <f t="shared" si="23"/>
        <v>131.51927437641723</v>
      </c>
      <c r="R70" s="48">
        <f t="shared" si="23"/>
        <v>129.93197278911563</v>
      </c>
      <c r="S70" s="49">
        <f t="shared" si="23"/>
        <v>129.93197278911563</v>
      </c>
      <c r="T70" s="50"/>
      <c r="AD70" s="3"/>
    </row>
    <row r="71" spans="1:41" ht="33.75" customHeight="1" x14ac:dyDescent="0.25"/>
    <row r="72" spans="1:41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41" ht="33.75" customHeight="1" x14ac:dyDescent="0.25"/>
    <row r="74" spans="1:41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J36"/>
    <mergeCell ref="N36:T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5" zoomScale="30" zoomScaleNormal="30" workbookViewId="0">
      <selection activeCell="V36" sqref="V36"/>
    </sheetView>
  </sheetViews>
  <sheetFormatPr baseColWidth="10" defaultRowHeight="15" x14ac:dyDescent="0.25"/>
  <cols>
    <col min="1" max="1" width="52.42578125" style="19" bestFit="1" customWidth="1"/>
    <col min="2" max="12" width="22.42578125" style="19" customWidth="1"/>
    <col min="13" max="13" width="33.42578125" style="19" bestFit="1" customWidth="1"/>
    <col min="14" max="19" width="22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2"/>
      <c r="U3" s="272"/>
      <c r="V3" s="272"/>
      <c r="W3" s="272"/>
      <c r="X3" s="272"/>
      <c r="Y3" s="2"/>
      <c r="Z3" s="2"/>
      <c r="AA3" s="2"/>
      <c r="AB3" s="2"/>
      <c r="AC3" s="2"/>
      <c r="AD3" s="2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72" t="s">
        <v>1</v>
      </c>
      <c r="B9" s="272"/>
      <c r="C9" s="272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72"/>
      <c r="B10" s="272"/>
      <c r="C10" s="2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72" t="s">
        <v>4</v>
      </c>
      <c r="B11" s="272"/>
      <c r="C11" s="272"/>
      <c r="D11" s="1"/>
      <c r="E11" s="270">
        <v>2</v>
      </c>
      <c r="F11" s="1"/>
      <c r="G11" s="1"/>
      <c r="H11" s="1"/>
      <c r="I11" s="1"/>
      <c r="J11" s="1"/>
      <c r="K11" s="628" t="s">
        <v>82</v>
      </c>
      <c r="L11" s="628"/>
      <c r="M11" s="271"/>
      <c r="N11" s="2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72"/>
      <c r="B12" s="272"/>
      <c r="C12" s="272"/>
      <c r="D12" s="1"/>
      <c r="E12" s="5"/>
      <c r="F12" s="1"/>
      <c r="G12" s="1"/>
      <c r="H12" s="1"/>
      <c r="I12" s="1"/>
      <c r="J12" s="1"/>
      <c r="K12" s="271"/>
      <c r="L12" s="271"/>
      <c r="M12" s="271"/>
      <c r="N12" s="2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72"/>
      <c r="B13" s="272"/>
      <c r="C13" s="272"/>
      <c r="D13" s="272"/>
      <c r="E13" s="272"/>
      <c r="F13" s="272"/>
      <c r="G13" s="272"/>
      <c r="H13" s="272"/>
      <c r="I13" s="272"/>
      <c r="J13" s="272"/>
      <c r="K13" s="272"/>
      <c r="L13" s="271"/>
      <c r="M13" s="271"/>
      <c r="N13" s="271"/>
      <c r="O13" s="271"/>
      <c r="P13" s="271"/>
      <c r="Q13" s="271"/>
      <c r="R13" s="271"/>
      <c r="S13" s="271"/>
      <c r="T13" s="271"/>
      <c r="U13" s="271"/>
      <c r="V13" s="271"/>
      <c r="W13" s="1"/>
      <c r="X13" s="1"/>
      <c r="Y13" s="1"/>
    </row>
    <row r="14" spans="1:30" s="3" customFormat="1" ht="27" thickBot="1" x14ac:dyDescent="0.3">
      <c r="A14" s="2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38" t="s">
        <v>53</v>
      </c>
      <c r="C15" s="639"/>
      <c r="D15" s="639"/>
      <c r="E15" s="639"/>
      <c r="F15" s="639"/>
      <c r="G15" s="640"/>
      <c r="H15" s="650" t="s">
        <v>54</v>
      </c>
      <c r="I15" s="651"/>
      <c r="J15" s="651"/>
      <c r="K15" s="651"/>
      <c r="L15" s="651"/>
      <c r="M15" s="652"/>
      <c r="N15" s="653" t="s">
        <v>8</v>
      </c>
      <c r="O15" s="654"/>
      <c r="P15" s="654"/>
      <c r="Q15" s="654"/>
      <c r="R15" s="654"/>
      <c r="S15" s="655"/>
      <c r="T15" s="273"/>
      <c r="W15" s="55"/>
    </row>
    <row r="16" spans="1:30" ht="39.950000000000003" customHeight="1" x14ac:dyDescent="0.25">
      <c r="A16" s="120" t="s">
        <v>9</v>
      </c>
      <c r="B16" s="265"/>
      <c r="C16" s="193"/>
      <c r="D16" s="193"/>
      <c r="E16" s="193"/>
      <c r="F16" s="193"/>
      <c r="G16" s="197"/>
      <c r="H16" s="194"/>
      <c r="I16" s="193"/>
      <c r="J16" s="193"/>
      <c r="K16" s="193"/>
      <c r="L16" s="192"/>
      <c r="M16" s="197"/>
      <c r="N16" s="194"/>
      <c r="O16" s="193"/>
      <c r="P16" s="193"/>
      <c r="Q16" s="193"/>
      <c r="R16" s="193"/>
      <c r="S16" s="197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1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23">
        <v>82.289895999999999</v>
      </c>
      <c r="C18" s="24">
        <v>82.115175999999991</v>
      </c>
      <c r="D18" s="24">
        <v>24.821600000000007</v>
      </c>
      <c r="E18" s="24">
        <v>82.021936000000011</v>
      </c>
      <c r="F18" s="24">
        <v>81.014076000000003</v>
      </c>
      <c r="G18" s="25">
        <v>81.089535999999995</v>
      </c>
      <c r="H18" s="23">
        <v>87.762016000000017</v>
      </c>
      <c r="I18" s="24">
        <v>87.149447999999978</v>
      </c>
      <c r="J18" s="24">
        <v>25.325599999999994</v>
      </c>
      <c r="K18" s="24">
        <v>86.56564800000001</v>
      </c>
      <c r="L18" s="24">
        <v>86.945608000000021</v>
      </c>
      <c r="M18" s="25">
        <v>85.592647999999983</v>
      </c>
      <c r="N18" s="23">
        <v>87.018395999999996</v>
      </c>
      <c r="O18" s="24">
        <v>87.018395999999996</v>
      </c>
      <c r="P18" s="24">
        <v>25.0456</v>
      </c>
      <c r="Q18" s="24">
        <v>86.723976000000022</v>
      </c>
      <c r="R18" s="24">
        <v>85.840716</v>
      </c>
      <c r="S18" s="25">
        <v>85.251875999999996</v>
      </c>
      <c r="T18" s="26">
        <f t="shared" ref="T18:T25" si="0">SUM(B18:S18)</f>
        <v>1349.5921479999997</v>
      </c>
      <c r="V18" s="2"/>
      <c r="W18" s="20"/>
    </row>
    <row r="19" spans="1:30" ht="39.950000000000003" customHeight="1" x14ac:dyDescent="0.25">
      <c r="A19" s="123" t="s">
        <v>36</v>
      </c>
      <c r="B19" s="23">
        <v>82.289895999999999</v>
      </c>
      <c r="C19" s="24">
        <v>82.115175999999991</v>
      </c>
      <c r="D19" s="24">
        <v>24.821600000000007</v>
      </c>
      <c r="E19" s="24">
        <v>82.021936000000011</v>
      </c>
      <c r="F19" s="24">
        <v>81.014076000000003</v>
      </c>
      <c r="G19" s="25">
        <v>81.089535999999995</v>
      </c>
      <c r="H19" s="23">
        <v>87.762016000000017</v>
      </c>
      <c r="I19" s="24">
        <v>87.149447999999978</v>
      </c>
      <c r="J19" s="24">
        <v>25.325599999999994</v>
      </c>
      <c r="K19" s="24">
        <v>86.56564800000001</v>
      </c>
      <c r="L19" s="24">
        <v>86.945608000000021</v>
      </c>
      <c r="M19" s="25">
        <v>85.592647999999983</v>
      </c>
      <c r="N19" s="23">
        <v>87.018395999999996</v>
      </c>
      <c r="O19" s="24">
        <v>87.018395999999996</v>
      </c>
      <c r="P19" s="24">
        <v>25.0456</v>
      </c>
      <c r="Q19" s="24">
        <v>86.723976000000022</v>
      </c>
      <c r="R19" s="24">
        <v>85.840716</v>
      </c>
      <c r="S19" s="25">
        <v>85.251875999999996</v>
      </c>
      <c r="T19" s="26">
        <f t="shared" si="0"/>
        <v>1349.5921479999997</v>
      </c>
      <c r="V19" s="2"/>
      <c r="W19" s="20"/>
    </row>
    <row r="20" spans="1:30" ht="39.75" customHeight="1" x14ac:dyDescent="0.25">
      <c r="A20" s="122" t="s">
        <v>37</v>
      </c>
      <c r="B20" s="23">
        <v>82.289895999999999</v>
      </c>
      <c r="C20" s="24">
        <v>83.703929599999995</v>
      </c>
      <c r="D20" s="24">
        <v>25.351359999999996</v>
      </c>
      <c r="E20" s="24">
        <v>82.808825600000006</v>
      </c>
      <c r="F20" s="24">
        <v>81.176369600000001</v>
      </c>
      <c r="G20" s="25">
        <v>81.089535999999995</v>
      </c>
      <c r="H20" s="23">
        <v>89.439193599999996</v>
      </c>
      <c r="I20" s="24">
        <v>88.711220800000007</v>
      </c>
      <c r="J20" s="24">
        <v>25.849760000000003</v>
      </c>
      <c r="K20" s="24">
        <v>87.971740799999992</v>
      </c>
      <c r="L20" s="24">
        <v>86.945608000000021</v>
      </c>
      <c r="M20" s="25">
        <v>86.901440800000017</v>
      </c>
      <c r="N20" s="23">
        <v>87.018395999999996</v>
      </c>
      <c r="O20" s="24">
        <v>87.018395999999996</v>
      </c>
      <c r="P20" s="24">
        <v>25.401759999999996</v>
      </c>
      <c r="Q20" s="24">
        <v>86.723976000000022</v>
      </c>
      <c r="R20" s="24">
        <v>85.840716</v>
      </c>
      <c r="S20" s="25">
        <v>86.6114496</v>
      </c>
      <c r="T20" s="26">
        <f t="shared" si="0"/>
        <v>1360.8535743999998</v>
      </c>
      <c r="V20" s="2"/>
      <c r="W20" s="20"/>
    </row>
    <row r="21" spans="1:30" ht="39.950000000000003" customHeight="1" x14ac:dyDescent="0.25">
      <c r="A21" s="122" t="s">
        <v>38</v>
      </c>
      <c r="B21" s="23">
        <v>82.289895999999999</v>
      </c>
      <c r="C21" s="24">
        <v>83.703929599999995</v>
      </c>
      <c r="D21" s="24">
        <v>25.351359999999996</v>
      </c>
      <c r="E21" s="24">
        <v>82.808825600000006</v>
      </c>
      <c r="F21" s="24">
        <v>81.176369600000001</v>
      </c>
      <c r="G21" s="25">
        <v>81.089535999999995</v>
      </c>
      <c r="H21" s="23">
        <v>89.439193599999996</v>
      </c>
      <c r="I21" s="24">
        <v>88.711220800000007</v>
      </c>
      <c r="J21" s="24">
        <v>25.849760000000003</v>
      </c>
      <c r="K21" s="24">
        <v>87.971740799999992</v>
      </c>
      <c r="L21" s="24">
        <v>86.945608000000021</v>
      </c>
      <c r="M21" s="25">
        <v>86.901440800000017</v>
      </c>
      <c r="N21" s="23">
        <v>87.018395999999996</v>
      </c>
      <c r="O21" s="24">
        <v>87.018395999999996</v>
      </c>
      <c r="P21" s="24">
        <v>25.401759999999996</v>
      </c>
      <c r="Q21" s="24">
        <v>86.723976000000022</v>
      </c>
      <c r="R21" s="24">
        <v>85.840716</v>
      </c>
      <c r="S21" s="25">
        <v>86.6114496</v>
      </c>
      <c r="T21" s="26">
        <f t="shared" si="0"/>
        <v>1360.8535743999998</v>
      </c>
      <c r="V21" s="2"/>
      <c r="W21" s="20"/>
    </row>
    <row r="22" spans="1:30" ht="39.950000000000003" customHeight="1" x14ac:dyDescent="0.25">
      <c r="A22" s="123" t="s">
        <v>33</v>
      </c>
      <c r="B22" s="23">
        <v>83.3</v>
      </c>
      <c r="C22" s="24">
        <v>84.8</v>
      </c>
      <c r="D22" s="24">
        <v>25.4</v>
      </c>
      <c r="E22" s="24">
        <v>84.2</v>
      </c>
      <c r="F22" s="24">
        <v>82.9</v>
      </c>
      <c r="G22" s="25">
        <v>81.7</v>
      </c>
      <c r="H22" s="23">
        <v>90.5</v>
      </c>
      <c r="I22" s="24">
        <v>89.9</v>
      </c>
      <c r="J22" s="24">
        <v>25.9</v>
      </c>
      <c r="K22" s="24">
        <v>89.2</v>
      </c>
      <c r="L22" s="24">
        <v>88.1</v>
      </c>
      <c r="M22" s="25">
        <v>87.3</v>
      </c>
      <c r="N22" s="23">
        <v>88.3</v>
      </c>
      <c r="O22" s="24">
        <v>88.3</v>
      </c>
      <c r="P22" s="24">
        <v>25.8</v>
      </c>
      <c r="Q22" s="24">
        <v>88</v>
      </c>
      <c r="R22" s="24">
        <v>87</v>
      </c>
      <c r="S22" s="25">
        <v>88</v>
      </c>
      <c r="T22" s="26">
        <f t="shared" si="0"/>
        <v>1378.6</v>
      </c>
      <c r="V22" s="2"/>
      <c r="W22" s="20"/>
    </row>
    <row r="23" spans="1:30" ht="39.950000000000003" customHeight="1" x14ac:dyDescent="0.25">
      <c r="A23" s="122" t="s">
        <v>46</v>
      </c>
      <c r="B23" s="23">
        <v>84.521499999999989</v>
      </c>
      <c r="C23" s="24">
        <v>84.848399999999998</v>
      </c>
      <c r="D23" s="24">
        <v>25.419999999999998</v>
      </c>
      <c r="E23" s="24">
        <v>85.248000000000005</v>
      </c>
      <c r="F23" s="24">
        <v>83.923000000000002</v>
      </c>
      <c r="G23" s="25">
        <v>81.71820000000001</v>
      </c>
      <c r="H23" s="23">
        <v>91.462000000000003</v>
      </c>
      <c r="I23" s="24">
        <v>90.836499999999987</v>
      </c>
      <c r="J23" s="24">
        <v>26.139999999999993</v>
      </c>
      <c r="K23" s="24">
        <v>90.211000000000013</v>
      </c>
      <c r="L23" s="24">
        <v>89.109600000000015</v>
      </c>
      <c r="M23" s="25">
        <v>88.19550000000001</v>
      </c>
      <c r="N23" s="23">
        <v>90.35890000000002</v>
      </c>
      <c r="O23" s="24">
        <v>90.35890000000002</v>
      </c>
      <c r="P23" s="24">
        <v>25.76</v>
      </c>
      <c r="Q23" s="24">
        <v>90.008400000000009</v>
      </c>
      <c r="R23" s="24">
        <v>89.097099999999983</v>
      </c>
      <c r="S23" s="25">
        <v>87.975499999999997</v>
      </c>
      <c r="T23" s="26">
        <f t="shared" si="0"/>
        <v>1395.1925000000001</v>
      </c>
      <c r="V23" s="2"/>
      <c r="W23" s="20"/>
    </row>
    <row r="24" spans="1:30" ht="39.950000000000003" customHeight="1" x14ac:dyDescent="0.25">
      <c r="A24" s="122" t="s">
        <v>34</v>
      </c>
      <c r="B24" s="23">
        <v>85.718499999999992</v>
      </c>
      <c r="C24" s="24">
        <v>85.847400000000007</v>
      </c>
      <c r="D24" s="24">
        <v>25.660000000000004</v>
      </c>
      <c r="E24" s="24">
        <v>86.380200000000016</v>
      </c>
      <c r="F24" s="24">
        <v>85.12</v>
      </c>
      <c r="G24" s="25">
        <v>82.850400000000008</v>
      </c>
      <c r="H24" s="23">
        <v>91.462000000000003</v>
      </c>
      <c r="I24" s="24">
        <v>91.94850000000001</v>
      </c>
      <c r="J24" s="24">
        <v>26.139999999999993</v>
      </c>
      <c r="K24" s="24">
        <v>91.322999999999993</v>
      </c>
      <c r="L24" s="24">
        <v>90.289399999999986</v>
      </c>
      <c r="M24" s="25">
        <v>89.238000000000014</v>
      </c>
      <c r="N24" s="23">
        <v>90.35890000000002</v>
      </c>
      <c r="O24" s="24">
        <v>90.35890000000002</v>
      </c>
      <c r="P24" s="24">
        <v>25.76</v>
      </c>
      <c r="Q24" s="24">
        <v>92.391799999999989</v>
      </c>
      <c r="R24" s="24">
        <v>89.097099999999983</v>
      </c>
      <c r="S24" s="25">
        <v>90.008400000000009</v>
      </c>
      <c r="T24" s="26">
        <f t="shared" si="0"/>
        <v>1409.9525000000001</v>
      </c>
      <c r="V24" s="2"/>
    </row>
    <row r="25" spans="1:30" ht="41.45" customHeight="1" x14ac:dyDescent="0.25">
      <c r="A25" s="123" t="s">
        <v>10</v>
      </c>
      <c r="B25" s="27">
        <f t="shared" ref="B25:S25" si="1">SUM(B18:B24)</f>
        <v>582.69958399999996</v>
      </c>
      <c r="C25" s="28">
        <f t="shared" si="1"/>
        <v>587.13401119999992</v>
      </c>
      <c r="D25" s="28">
        <f t="shared" si="1"/>
        <v>176.82592</v>
      </c>
      <c r="E25" s="28">
        <f t="shared" si="1"/>
        <v>585.48972320000007</v>
      </c>
      <c r="F25" s="28">
        <f t="shared" si="1"/>
        <v>576.32389120000005</v>
      </c>
      <c r="G25" s="29">
        <f t="shared" si="1"/>
        <v>570.62674400000003</v>
      </c>
      <c r="H25" s="27">
        <f t="shared" si="1"/>
        <v>627.82641920000003</v>
      </c>
      <c r="I25" s="28">
        <f t="shared" si="1"/>
        <v>624.40633759999992</v>
      </c>
      <c r="J25" s="28">
        <f t="shared" si="1"/>
        <v>180.53071999999997</v>
      </c>
      <c r="K25" s="28">
        <f t="shared" si="1"/>
        <v>619.8087776000001</v>
      </c>
      <c r="L25" s="28">
        <f t="shared" si="1"/>
        <v>615.28143200000011</v>
      </c>
      <c r="M25" s="29">
        <f t="shared" si="1"/>
        <v>609.72167760000002</v>
      </c>
      <c r="N25" s="27">
        <f t="shared" si="1"/>
        <v>617.09138400000006</v>
      </c>
      <c r="O25" s="28">
        <f t="shared" si="1"/>
        <v>617.09138400000006</v>
      </c>
      <c r="P25" s="28">
        <f t="shared" si="1"/>
        <v>178.21471999999997</v>
      </c>
      <c r="Q25" s="28">
        <f t="shared" si="1"/>
        <v>617.29610400000013</v>
      </c>
      <c r="R25" s="28">
        <f t="shared" si="1"/>
        <v>608.55706399999997</v>
      </c>
      <c r="S25" s="29">
        <f t="shared" si="1"/>
        <v>609.71055120000005</v>
      </c>
      <c r="T25" s="26">
        <f t="shared" si="0"/>
        <v>9604.6364448000022</v>
      </c>
    </row>
    <row r="26" spans="1:30" s="2" customFormat="1" ht="36.75" customHeight="1" x14ac:dyDescent="0.25">
      <c r="A26" s="124" t="s">
        <v>12</v>
      </c>
      <c r="B26" s="30">
        <v>128.9</v>
      </c>
      <c r="C26" s="31">
        <v>128.9</v>
      </c>
      <c r="D26" s="31">
        <v>128.30000000000001</v>
      </c>
      <c r="E26" s="31">
        <v>129.69999999999999</v>
      </c>
      <c r="F26" s="31">
        <v>128</v>
      </c>
      <c r="G26" s="32">
        <v>124.4</v>
      </c>
      <c r="H26" s="30">
        <v>131.6</v>
      </c>
      <c r="I26" s="31">
        <v>132.30000000000001</v>
      </c>
      <c r="J26" s="31">
        <v>130.69999999999999</v>
      </c>
      <c r="K26" s="31">
        <v>131.4</v>
      </c>
      <c r="L26" s="31">
        <v>130.1</v>
      </c>
      <c r="M26" s="32">
        <v>128.4</v>
      </c>
      <c r="N26" s="30">
        <v>128.9</v>
      </c>
      <c r="O26" s="31">
        <v>128.9</v>
      </c>
      <c r="P26" s="31">
        <v>128.80000000000001</v>
      </c>
      <c r="Q26" s="31">
        <v>131.80000000000001</v>
      </c>
      <c r="R26" s="31">
        <v>127.1</v>
      </c>
      <c r="S26" s="32">
        <v>128.4</v>
      </c>
      <c r="T26" s="33">
        <f>+((T25/T27)/7)*1000</f>
        <v>125.79911255943105</v>
      </c>
    </row>
    <row r="27" spans="1:30" s="2" customFormat="1" ht="33" customHeight="1" x14ac:dyDescent="0.25">
      <c r="A27" s="125" t="s">
        <v>13</v>
      </c>
      <c r="B27" s="34">
        <v>665</v>
      </c>
      <c r="C27" s="35">
        <v>666</v>
      </c>
      <c r="D27" s="35">
        <v>200</v>
      </c>
      <c r="E27" s="35">
        <v>666</v>
      </c>
      <c r="F27" s="35">
        <v>665</v>
      </c>
      <c r="G27" s="36">
        <v>666</v>
      </c>
      <c r="H27" s="34">
        <v>695</v>
      </c>
      <c r="I27" s="35">
        <v>695</v>
      </c>
      <c r="J27" s="35">
        <v>200</v>
      </c>
      <c r="K27" s="35">
        <v>695</v>
      </c>
      <c r="L27" s="35">
        <v>694</v>
      </c>
      <c r="M27" s="36">
        <v>695</v>
      </c>
      <c r="N27" s="34">
        <v>701</v>
      </c>
      <c r="O27" s="35">
        <v>701</v>
      </c>
      <c r="P27" s="35">
        <v>200</v>
      </c>
      <c r="Q27" s="35">
        <v>701</v>
      </c>
      <c r="R27" s="35">
        <v>701</v>
      </c>
      <c r="S27" s="36">
        <v>701</v>
      </c>
      <c r="T27" s="37">
        <f>SUM(B27:S27)</f>
        <v>10907</v>
      </c>
      <c r="U27" s="2">
        <f>((T25*1000)/T27)/7</f>
        <v>125.79911255943107</v>
      </c>
    </row>
    <row r="28" spans="1:30" s="2" customFormat="1" ht="33" customHeight="1" x14ac:dyDescent="0.25">
      <c r="A28" s="126" t="s">
        <v>14</v>
      </c>
      <c r="B28" s="38">
        <f>((B27*B26)*7/1000)/7</f>
        <v>85.718499999999992</v>
      </c>
      <c r="C28" s="39">
        <f t="shared" ref="C28:S28" si="2">((C27*C26)*7/1000)/7</f>
        <v>85.847400000000007</v>
      </c>
      <c r="D28" s="39">
        <f t="shared" si="2"/>
        <v>25.660000000000004</v>
      </c>
      <c r="E28" s="39">
        <f t="shared" si="2"/>
        <v>86.380200000000016</v>
      </c>
      <c r="F28" s="39">
        <f t="shared" si="2"/>
        <v>85.12</v>
      </c>
      <c r="G28" s="40">
        <f t="shared" si="2"/>
        <v>82.850400000000008</v>
      </c>
      <c r="H28" s="38">
        <f t="shared" si="2"/>
        <v>91.462000000000003</v>
      </c>
      <c r="I28" s="39">
        <f t="shared" si="2"/>
        <v>91.94850000000001</v>
      </c>
      <c r="J28" s="39">
        <f t="shared" si="2"/>
        <v>26.139999999999993</v>
      </c>
      <c r="K28" s="39">
        <f t="shared" si="2"/>
        <v>91.322999999999993</v>
      </c>
      <c r="L28" s="39">
        <f t="shared" si="2"/>
        <v>90.289399999999986</v>
      </c>
      <c r="M28" s="40">
        <f t="shared" si="2"/>
        <v>89.238000000000014</v>
      </c>
      <c r="N28" s="38">
        <f t="shared" si="2"/>
        <v>90.35890000000002</v>
      </c>
      <c r="O28" s="39">
        <f t="shared" si="2"/>
        <v>90.35890000000002</v>
      </c>
      <c r="P28" s="39">
        <f t="shared" si="2"/>
        <v>25.76</v>
      </c>
      <c r="Q28" s="39">
        <f t="shared" si="2"/>
        <v>92.391799999999989</v>
      </c>
      <c r="R28" s="39">
        <f t="shared" si="2"/>
        <v>89.097099999999983</v>
      </c>
      <c r="S28" s="40">
        <f t="shared" si="2"/>
        <v>90.008400000000009</v>
      </c>
      <c r="T28" s="41"/>
    </row>
    <row r="29" spans="1:30" ht="33.75" customHeight="1" x14ac:dyDescent="0.25">
      <c r="A29" s="127" t="s">
        <v>15</v>
      </c>
      <c r="B29" s="42">
        <f>((B27*B26)*7)/1000</f>
        <v>600.02949999999998</v>
      </c>
      <c r="C29" s="43">
        <f>((C27*C26)*7)/1000</f>
        <v>600.93180000000007</v>
      </c>
      <c r="D29" s="43">
        <f t="shared" ref="D29:S29" si="3">((D27*D26)*7)/1000</f>
        <v>179.62000000000003</v>
      </c>
      <c r="E29" s="43">
        <f t="shared" si="3"/>
        <v>604.66140000000007</v>
      </c>
      <c r="F29" s="43">
        <f t="shared" si="3"/>
        <v>595.84</v>
      </c>
      <c r="G29" s="83">
        <f t="shared" si="3"/>
        <v>579.95280000000002</v>
      </c>
      <c r="H29" s="42">
        <f t="shared" si="3"/>
        <v>640.23400000000004</v>
      </c>
      <c r="I29" s="43">
        <f t="shared" si="3"/>
        <v>643.63950000000011</v>
      </c>
      <c r="J29" s="43">
        <f t="shared" si="3"/>
        <v>182.97999999999996</v>
      </c>
      <c r="K29" s="43">
        <f t="shared" si="3"/>
        <v>639.26099999999997</v>
      </c>
      <c r="L29" s="43">
        <f t="shared" si="3"/>
        <v>632.02579999999989</v>
      </c>
      <c r="M29" s="83">
        <f t="shared" si="3"/>
        <v>624.66600000000005</v>
      </c>
      <c r="N29" s="42">
        <f t="shared" si="3"/>
        <v>632.5123000000001</v>
      </c>
      <c r="O29" s="44">
        <f t="shared" si="3"/>
        <v>632.5123000000001</v>
      </c>
      <c r="P29" s="44">
        <f t="shared" si="3"/>
        <v>180.32000000000002</v>
      </c>
      <c r="Q29" s="44">
        <f t="shared" si="3"/>
        <v>646.74259999999992</v>
      </c>
      <c r="R29" s="44">
        <f t="shared" si="3"/>
        <v>623.67969999999991</v>
      </c>
      <c r="S29" s="45">
        <f t="shared" si="3"/>
        <v>630.05880000000002</v>
      </c>
      <c r="T29" s="46"/>
    </row>
    <row r="30" spans="1:30" ht="33.75" customHeight="1" thickBot="1" x14ac:dyDescent="0.3">
      <c r="A30" s="128" t="s">
        <v>16</v>
      </c>
      <c r="B30" s="47">
        <f>+(B25/B27)/7*1000</f>
        <v>125.17713941997852</v>
      </c>
      <c r="C30" s="48">
        <f t="shared" ref="C30:E30" si="4">+(C25/C27)/7*1000</f>
        <v>125.94037134277133</v>
      </c>
      <c r="D30" s="48">
        <f t="shared" si="4"/>
        <v>126.30422857142857</v>
      </c>
      <c r="E30" s="48">
        <f t="shared" si="4"/>
        <v>125.58767121407125</v>
      </c>
      <c r="F30" s="48">
        <f>+(F25/F27)/7*1000</f>
        <v>123.80749542427498</v>
      </c>
      <c r="G30" s="49">
        <f t="shared" ref="G30" si="5">+(G25/G27)/7*1000</f>
        <v>122.39955898755899</v>
      </c>
      <c r="H30" s="47">
        <f>+(H25/H27)/7*1000</f>
        <v>129.04962367934226</v>
      </c>
      <c r="I30" s="48">
        <f t="shared" ref="I30:K30" si="6">+(I25/I27)/7*1000</f>
        <v>128.34662643371016</v>
      </c>
      <c r="J30" s="48">
        <f t="shared" si="6"/>
        <v>128.95051428571426</v>
      </c>
      <c r="K30" s="48">
        <f t="shared" si="6"/>
        <v>127.401598684481</v>
      </c>
      <c r="L30" s="48">
        <f>+(L25/L27)/7*1000</f>
        <v>126.65323836969949</v>
      </c>
      <c r="M30" s="49">
        <f t="shared" ref="M30:S30" si="7">+(M25/M27)/7*1000</f>
        <v>125.32819683453239</v>
      </c>
      <c r="N30" s="47">
        <f t="shared" si="7"/>
        <v>125.75736376604851</v>
      </c>
      <c r="O30" s="48">
        <f t="shared" si="7"/>
        <v>125.75736376604851</v>
      </c>
      <c r="P30" s="48">
        <f t="shared" si="7"/>
        <v>127.29622857142856</v>
      </c>
      <c r="Q30" s="48">
        <f t="shared" si="7"/>
        <v>125.79908375789692</v>
      </c>
      <c r="R30" s="48">
        <f t="shared" si="7"/>
        <v>124.01815039739148</v>
      </c>
      <c r="S30" s="49">
        <f t="shared" si="7"/>
        <v>124.25322013450176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2"/>
      <c r="T36" s="643"/>
      <c r="U36" s="55"/>
      <c r="V36" s="55"/>
      <c r="W36" s="56"/>
      <c r="X36" s="3"/>
      <c r="Y36" s="55"/>
      <c r="Z36" s="55"/>
      <c r="AA36" s="55"/>
      <c r="AB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3"/>
      <c r="T37" s="199" t="s">
        <v>10</v>
      </c>
      <c r="U37" s="58"/>
      <c r="V37" s="58"/>
      <c r="W37" s="3"/>
      <c r="X37" s="56"/>
      <c r="Y37" s="3"/>
      <c r="Z37" s="55"/>
      <c r="AA37" s="55"/>
      <c r="AB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57">
        <v>6</v>
      </c>
      <c r="T38" s="96"/>
      <c r="U38" s="58"/>
      <c r="V38" s="58"/>
      <c r="W38" s="59"/>
      <c r="X38" s="59"/>
      <c r="Y38" s="2"/>
      <c r="Z38" s="2"/>
      <c r="AA38" s="2"/>
      <c r="AB38" s="2"/>
    </row>
    <row r="39" spans="1:30" ht="33.75" customHeight="1" x14ac:dyDescent="0.25">
      <c r="A39" s="87" t="s">
        <v>35</v>
      </c>
      <c r="B39" s="23">
        <v>78.900000000000006</v>
      </c>
      <c r="C39" s="218">
        <v>78.8</v>
      </c>
      <c r="D39" s="218">
        <v>23.9</v>
      </c>
      <c r="E39" s="218">
        <v>77.5</v>
      </c>
      <c r="F39" s="218">
        <v>77.900000000000006</v>
      </c>
      <c r="G39" s="218">
        <v>77.2</v>
      </c>
      <c r="H39" s="218"/>
      <c r="I39" s="218"/>
      <c r="J39" s="97">
        <f t="shared" ref="J39:J46" si="8">SUM(B39:I39)</f>
        <v>414.2</v>
      </c>
      <c r="K39" s="138"/>
      <c r="L39" s="137"/>
      <c r="M39" s="87" t="s">
        <v>35</v>
      </c>
      <c r="N39" s="218">
        <v>7.7</v>
      </c>
      <c r="O39" s="218">
        <v>7.4</v>
      </c>
      <c r="P39" s="218">
        <v>2</v>
      </c>
      <c r="Q39" s="218">
        <v>7.7</v>
      </c>
      <c r="R39" s="218">
        <v>7.5</v>
      </c>
      <c r="S39" s="218">
        <v>7.8</v>
      </c>
      <c r="T39" s="97">
        <f t="shared" ref="T39:T46" si="9">SUM(N39:S39)</f>
        <v>40.099999999999994</v>
      </c>
      <c r="U39" s="2"/>
      <c r="V39" s="60"/>
      <c r="W39" s="59"/>
      <c r="X39" s="59"/>
      <c r="Y39" s="2"/>
      <c r="Z39" s="2"/>
      <c r="AA39" s="2"/>
      <c r="AB39" s="2"/>
    </row>
    <row r="40" spans="1:30" ht="33.75" customHeight="1" x14ac:dyDescent="0.25">
      <c r="A40" s="88" t="s">
        <v>36</v>
      </c>
      <c r="B40" s="23">
        <v>78.900000000000006</v>
      </c>
      <c r="C40" s="218">
        <v>78.8</v>
      </c>
      <c r="D40" s="218">
        <v>23.9</v>
      </c>
      <c r="E40" s="218">
        <v>77.5</v>
      </c>
      <c r="F40" s="218">
        <v>77.900000000000006</v>
      </c>
      <c r="G40" s="218">
        <v>77.2</v>
      </c>
      <c r="H40" s="218"/>
      <c r="I40" s="218"/>
      <c r="J40" s="97">
        <f t="shared" si="8"/>
        <v>414.2</v>
      </c>
      <c r="K40" s="133"/>
      <c r="L40" s="137"/>
      <c r="M40" s="88" t="s">
        <v>36</v>
      </c>
      <c r="N40" s="218">
        <v>7.7</v>
      </c>
      <c r="O40" s="218">
        <v>7.4</v>
      </c>
      <c r="P40" s="218">
        <v>2</v>
      </c>
      <c r="Q40" s="218">
        <v>7.7</v>
      </c>
      <c r="R40" s="218">
        <v>7.5</v>
      </c>
      <c r="S40" s="218">
        <v>7.8</v>
      </c>
      <c r="T40" s="97">
        <f t="shared" si="9"/>
        <v>40.099999999999994</v>
      </c>
      <c r="U40" s="2"/>
      <c r="V40" s="60"/>
      <c r="W40" s="59"/>
      <c r="X40" s="59"/>
      <c r="Y40" s="2"/>
      <c r="Z40" s="2"/>
      <c r="AA40" s="2"/>
      <c r="AB40" s="2"/>
    </row>
    <row r="41" spans="1:30" ht="33.75" customHeight="1" x14ac:dyDescent="0.25">
      <c r="A41" s="87" t="s">
        <v>37</v>
      </c>
      <c r="B41" s="23">
        <v>80.876100000000022</v>
      </c>
      <c r="C41" s="218">
        <v>80.746000000000009</v>
      </c>
      <c r="D41" s="218">
        <v>24.087599999999998</v>
      </c>
      <c r="E41" s="218">
        <v>79.585300000000004</v>
      </c>
      <c r="F41" s="218">
        <v>79.425300000000021</v>
      </c>
      <c r="G41" s="218">
        <v>78.448099999999997</v>
      </c>
      <c r="H41" s="218"/>
      <c r="I41" s="218"/>
      <c r="J41" s="97">
        <f t="shared" si="8"/>
        <v>423.16840000000008</v>
      </c>
      <c r="K41" s="133"/>
      <c r="L41" s="137"/>
      <c r="M41" s="87" t="s">
        <v>37</v>
      </c>
      <c r="N41" s="218">
        <v>7.8</v>
      </c>
      <c r="O41" s="218">
        <v>7.5</v>
      </c>
      <c r="P41" s="218">
        <v>2</v>
      </c>
      <c r="Q41" s="218">
        <v>7.8</v>
      </c>
      <c r="R41" s="218">
        <v>7.6</v>
      </c>
      <c r="S41" s="218">
        <v>7.9</v>
      </c>
      <c r="T41" s="97">
        <f t="shared" si="9"/>
        <v>40.6</v>
      </c>
      <c r="U41" s="2"/>
      <c r="V41" s="60"/>
      <c r="W41" s="59"/>
      <c r="X41" s="59"/>
      <c r="Y41" s="2"/>
      <c r="Z41" s="2"/>
      <c r="AA41" s="2"/>
      <c r="AB41" s="2"/>
    </row>
    <row r="42" spans="1:30" ht="33.75" customHeight="1" x14ac:dyDescent="0.25">
      <c r="A42" s="87" t="s">
        <v>38</v>
      </c>
      <c r="B42" s="23">
        <v>80.876100000000022</v>
      </c>
      <c r="C42" s="218">
        <v>80.746000000000009</v>
      </c>
      <c r="D42" s="218">
        <v>24.087599999999998</v>
      </c>
      <c r="E42" s="218">
        <v>79.585300000000004</v>
      </c>
      <c r="F42" s="218">
        <v>79.425300000000021</v>
      </c>
      <c r="G42" s="218">
        <v>78.448099999999997</v>
      </c>
      <c r="H42" s="218"/>
      <c r="I42" s="218"/>
      <c r="J42" s="97">
        <f t="shared" si="8"/>
        <v>423.16840000000008</v>
      </c>
      <c r="K42" s="133"/>
      <c r="L42" s="137"/>
      <c r="M42" s="87" t="s">
        <v>38</v>
      </c>
      <c r="N42" s="218">
        <v>7.9</v>
      </c>
      <c r="O42" s="218">
        <v>7.6</v>
      </c>
      <c r="P42" s="218">
        <v>2</v>
      </c>
      <c r="Q42" s="218">
        <v>7.8</v>
      </c>
      <c r="R42" s="218">
        <v>7.6</v>
      </c>
      <c r="S42" s="218">
        <v>7.9</v>
      </c>
      <c r="T42" s="97">
        <f t="shared" si="9"/>
        <v>40.799999999999997</v>
      </c>
      <c r="U42" s="2"/>
      <c r="V42" s="60"/>
      <c r="W42" s="59"/>
      <c r="X42" s="59"/>
      <c r="Y42" s="2"/>
      <c r="Z42" s="2"/>
      <c r="AA42" s="2"/>
      <c r="AB42" s="2"/>
    </row>
    <row r="43" spans="1:30" ht="33.75" customHeight="1" x14ac:dyDescent="0.25">
      <c r="A43" s="88" t="s">
        <v>33</v>
      </c>
      <c r="B43" s="23">
        <v>80.876100000000022</v>
      </c>
      <c r="C43" s="218">
        <v>80.746000000000009</v>
      </c>
      <c r="D43" s="218">
        <v>24.087599999999998</v>
      </c>
      <c r="E43" s="218">
        <v>79.585300000000004</v>
      </c>
      <c r="F43" s="218">
        <v>79.425300000000021</v>
      </c>
      <c r="G43" s="218">
        <v>78.448099999999997</v>
      </c>
      <c r="H43" s="218"/>
      <c r="I43" s="218"/>
      <c r="J43" s="97">
        <f t="shared" si="8"/>
        <v>423.16840000000008</v>
      </c>
      <c r="K43" s="133"/>
      <c r="L43" s="137"/>
      <c r="M43" s="88" t="s">
        <v>33</v>
      </c>
      <c r="N43" s="218">
        <v>7.9</v>
      </c>
      <c r="O43" s="218">
        <v>7.6</v>
      </c>
      <c r="P43" s="218">
        <v>2</v>
      </c>
      <c r="Q43" s="218">
        <v>7.8</v>
      </c>
      <c r="R43" s="218">
        <v>7.7</v>
      </c>
      <c r="S43" s="218">
        <v>8</v>
      </c>
      <c r="T43" s="97">
        <f t="shared" si="9"/>
        <v>41</v>
      </c>
      <c r="U43" s="2"/>
      <c r="V43" s="60"/>
      <c r="W43" s="59"/>
      <c r="X43" s="59"/>
      <c r="Y43" s="2"/>
      <c r="Z43" s="2"/>
      <c r="AA43" s="2"/>
      <c r="AB43" s="2"/>
    </row>
    <row r="44" spans="1:30" ht="33.75" customHeight="1" x14ac:dyDescent="0.25">
      <c r="A44" s="87" t="s">
        <v>46</v>
      </c>
      <c r="B44" s="23">
        <v>80.876100000000022</v>
      </c>
      <c r="C44" s="218">
        <v>80.746000000000009</v>
      </c>
      <c r="D44" s="218">
        <v>24.087599999999998</v>
      </c>
      <c r="E44" s="218">
        <v>79.585300000000004</v>
      </c>
      <c r="F44" s="218">
        <v>79.425300000000021</v>
      </c>
      <c r="G44" s="218">
        <v>78.448099999999997</v>
      </c>
      <c r="H44" s="218"/>
      <c r="I44" s="218"/>
      <c r="J44" s="97">
        <f t="shared" si="8"/>
        <v>423.16840000000008</v>
      </c>
      <c r="K44" s="133"/>
      <c r="L44" s="137"/>
      <c r="M44" s="87" t="s">
        <v>46</v>
      </c>
      <c r="N44" s="218">
        <v>7.9</v>
      </c>
      <c r="O44" s="218">
        <v>7.6</v>
      </c>
      <c r="P44" s="218">
        <v>2</v>
      </c>
      <c r="Q44" s="218">
        <v>7.8</v>
      </c>
      <c r="R44" s="218">
        <v>7.7</v>
      </c>
      <c r="S44" s="218">
        <v>8</v>
      </c>
      <c r="T44" s="97">
        <f t="shared" si="9"/>
        <v>41</v>
      </c>
      <c r="U44" s="2"/>
      <c r="V44" s="60"/>
      <c r="W44" s="59"/>
      <c r="X44" s="59"/>
      <c r="Y44" s="2"/>
      <c r="Z44" s="2"/>
      <c r="AA44" s="2"/>
      <c r="AB44" s="2"/>
    </row>
    <row r="45" spans="1:30" ht="33.75" customHeight="1" x14ac:dyDescent="0.25">
      <c r="A45" s="87" t="s">
        <v>34</v>
      </c>
      <c r="B45" s="23">
        <v>80.876100000000022</v>
      </c>
      <c r="C45" s="218">
        <v>80.746000000000009</v>
      </c>
      <c r="D45" s="218">
        <v>24.087599999999998</v>
      </c>
      <c r="E45" s="218">
        <v>79.585300000000004</v>
      </c>
      <c r="F45" s="218">
        <v>79.425300000000021</v>
      </c>
      <c r="G45" s="218">
        <v>78.448099999999997</v>
      </c>
      <c r="H45" s="218"/>
      <c r="I45" s="218"/>
      <c r="J45" s="97">
        <f t="shared" si="8"/>
        <v>423.16840000000008</v>
      </c>
      <c r="K45" s="133"/>
      <c r="L45" s="137"/>
      <c r="M45" s="87" t="s">
        <v>34</v>
      </c>
      <c r="N45" s="218">
        <v>7.9</v>
      </c>
      <c r="O45" s="218">
        <v>7.6</v>
      </c>
      <c r="P45" s="218">
        <v>2.1</v>
      </c>
      <c r="Q45" s="218">
        <v>7.8</v>
      </c>
      <c r="R45" s="218">
        <v>7.7</v>
      </c>
      <c r="S45" s="218">
        <v>8</v>
      </c>
      <c r="T45" s="97">
        <f t="shared" si="9"/>
        <v>41.1</v>
      </c>
      <c r="U45" s="2"/>
      <c r="V45" s="60"/>
      <c r="W45" s="59"/>
      <c r="X45" s="59"/>
      <c r="Y45" s="59"/>
      <c r="Z45" s="59"/>
      <c r="AA45" s="2"/>
      <c r="AB45" s="2"/>
      <c r="AC45" s="2"/>
      <c r="AD45" s="2"/>
    </row>
    <row r="46" spans="1:30" ht="33.75" customHeight="1" x14ac:dyDescent="0.25">
      <c r="A46" s="88" t="s">
        <v>10</v>
      </c>
      <c r="B46" s="27">
        <f t="shared" ref="B46:I46" si="10">SUM(B39:B45)</f>
        <v>562.18050000000005</v>
      </c>
      <c r="C46" s="77">
        <f t="shared" si="10"/>
        <v>561.32999999999993</v>
      </c>
      <c r="D46" s="28">
        <f t="shared" si="10"/>
        <v>168.238</v>
      </c>
      <c r="E46" s="28">
        <f t="shared" si="10"/>
        <v>552.92650000000003</v>
      </c>
      <c r="F46" s="28">
        <f t="shared" si="10"/>
        <v>552.92650000000003</v>
      </c>
      <c r="G46" s="28">
        <f t="shared" si="10"/>
        <v>546.64049999999997</v>
      </c>
      <c r="H46" s="28">
        <f t="shared" si="10"/>
        <v>0</v>
      </c>
      <c r="I46" s="28">
        <f t="shared" si="10"/>
        <v>0</v>
      </c>
      <c r="J46" s="97">
        <f t="shared" si="8"/>
        <v>2944.2419999999997</v>
      </c>
      <c r="K46" s="60"/>
      <c r="M46" s="73" t="s">
        <v>10</v>
      </c>
      <c r="N46" s="77">
        <f t="shared" ref="N46:S46" si="11">SUM(N39:N45)</f>
        <v>54.8</v>
      </c>
      <c r="O46" s="28">
        <f t="shared" si="11"/>
        <v>52.7</v>
      </c>
      <c r="P46" s="28">
        <f t="shared" si="11"/>
        <v>14.1</v>
      </c>
      <c r="Q46" s="28">
        <f t="shared" si="11"/>
        <v>54.399999999999991</v>
      </c>
      <c r="R46" s="28">
        <f t="shared" si="11"/>
        <v>53.300000000000011</v>
      </c>
      <c r="S46" s="28">
        <f t="shared" si="11"/>
        <v>55.4</v>
      </c>
      <c r="T46" s="97">
        <f t="shared" si="9"/>
        <v>284.7</v>
      </c>
      <c r="U46" s="60"/>
      <c r="V46" s="60"/>
      <c r="W46" s="2"/>
      <c r="X46" s="2"/>
      <c r="Y46" s="2"/>
      <c r="Z46" s="2"/>
      <c r="AA46" s="2"/>
      <c r="AB46" s="2"/>
      <c r="AC46" s="2"/>
      <c r="AD46" s="2"/>
    </row>
    <row r="47" spans="1:30" ht="33.75" customHeight="1" x14ac:dyDescent="0.25">
      <c r="A47" s="89" t="s">
        <v>12</v>
      </c>
      <c r="B47" s="30">
        <v>121.5</v>
      </c>
      <c r="C47" s="78">
        <v>121.5</v>
      </c>
      <c r="D47" s="31">
        <v>122</v>
      </c>
      <c r="E47" s="31">
        <v>119.5</v>
      </c>
      <c r="F47" s="31">
        <v>119.5</v>
      </c>
      <c r="G47" s="31">
        <v>118.5</v>
      </c>
      <c r="H47" s="31"/>
      <c r="I47" s="31"/>
      <c r="J47" s="98">
        <f>+((J46/J48)/7)*1000</f>
        <v>120.20748785367245</v>
      </c>
      <c r="K47" s="60"/>
      <c r="M47" s="129" t="s">
        <v>12</v>
      </c>
      <c r="N47" s="78">
        <v>135</v>
      </c>
      <c r="O47" s="31">
        <v>134.5</v>
      </c>
      <c r="P47" s="31">
        <v>134.5</v>
      </c>
      <c r="Q47" s="31">
        <v>134</v>
      </c>
      <c r="R47" s="31">
        <v>133.5</v>
      </c>
      <c r="S47" s="31">
        <v>134</v>
      </c>
      <c r="T47" s="98">
        <f>+((T46/T48)/7)*1000</f>
        <v>134.22913719943421</v>
      </c>
      <c r="U47" s="61"/>
      <c r="V47" s="61"/>
    </row>
    <row r="48" spans="1:30" ht="33.75" customHeight="1" x14ac:dyDescent="0.25">
      <c r="A48" s="90" t="s">
        <v>13</v>
      </c>
      <c r="B48" s="34">
        <v>661</v>
      </c>
      <c r="C48" s="79">
        <v>660</v>
      </c>
      <c r="D48" s="35">
        <v>197</v>
      </c>
      <c r="E48" s="35">
        <v>661</v>
      </c>
      <c r="F48" s="35">
        <v>661</v>
      </c>
      <c r="G48" s="35">
        <v>659</v>
      </c>
      <c r="H48" s="35"/>
      <c r="I48" s="35"/>
      <c r="J48" s="99">
        <f>SUM(B48:I48)</f>
        <v>3499</v>
      </c>
      <c r="K48" s="60"/>
      <c r="L48" s="62"/>
      <c r="M48" s="90" t="s">
        <v>13</v>
      </c>
      <c r="N48" s="102">
        <v>58</v>
      </c>
      <c r="O48" s="102">
        <v>56</v>
      </c>
      <c r="P48" s="102">
        <v>15</v>
      </c>
      <c r="Q48" s="102">
        <v>58</v>
      </c>
      <c r="R48" s="102">
        <v>57</v>
      </c>
      <c r="S48" s="102">
        <v>59</v>
      </c>
      <c r="T48" s="106">
        <f>SUM(N48:S48)</f>
        <v>303</v>
      </c>
      <c r="U48" s="63"/>
      <c r="V48" s="63"/>
    </row>
    <row r="49" spans="1:43" ht="33.75" customHeight="1" x14ac:dyDescent="0.25">
      <c r="A49" s="91" t="s">
        <v>14</v>
      </c>
      <c r="B49" s="38">
        <f t="shared" ref="B49:I49" si="12">((B48*B47)*7/1000-B40-B39)/5</f>
        <v>80.876100000000022</v>
      </c>
      <c r="C49" s="80">
        <f t="shared" si="12"/>
        <v>80.746000000000009</v>
      </c>
      <c r="D49" s="80">
        <f t="shared" si="12"/>
        <v>24.087599999999998</v>
      </c>
      <c r="E49" s="80">
        <f t="shared" si="12"/>
        <v>79.585300000000004</v>
      </c>
      <c r="F49" s="80">
        <f t="shared" si="12"/>
        <v>79.425300000000021</v>
      </c>
      <c r="G49" s="80">
        <f t="shared" si="12"/>
        <v>78.448099999999997</v>
      </c>
      <c r="H49" s="80">
        <f t="shared" si="12"/>
        <v>0</v>
      </c>
      <c r="I49" s="80">
        <f t="shared" si="12"/>
        <v>0</v>
      </c>
      <c r="J49" s="100">
        <f>((J46*1000)/J48)/7</f>
        <v>120.20748785367246</v>
      </c>
      <c r="K49" s="60"/>
      <c r="M49" s="91" t="s">
        <v>14</v>
      </c>
      <c r="N49" s="80">
        <f t="shared" ref="N49:S49" si="13">((N48*N47)*7/1000-N40-N39)/5</f>
        <v>7.8819999999999997</v>
      </c>
      <c r="O49" s="39">
        <f t="shared" si="13"/>
        <v>7.5847999999999995</v>
      </c>
      <c r="P49" s="39">
        <f t="shared" si="13"/>
        <v>2.0245000000000002</v>
      </c>
      <c r="Q49" s="39">
        <f t="shared" si="13"/>
        <v>7.8007999999999997</v>
      </c>
      <c r="R49" s="39">
        <f t="shared" si="13"/>
        <v>7.6532999999999998</v>
      </c>
      <c r="S49" s="39">
        <f t="shared" si="13"/>
        <v>7.9484000000000012</v>
      </c>
      <c r="T49" s="107">
        <f>((T46*1000)/T48)/7</f>
        <v>134.22913719943423</v>
      </c>
      <c r="U49" s="63"/>
      <c r="V49" s="63"/>
    </row>
    <row r="50" spans="1:43" ht="33.75" customHeight="1" x14ac:dyDescent="0.25">
      <c r="A50" s="92" t="s">
        <v>15</v>
      </c>
      <c r="B50" s="42">
        <f t="shared" ref="B50:I50" si="14">((B48*B47)*7)/1000</f>
        <v>562.18050000000005</v>
      </c>
      <c r="C50" s="81">
        <f t="shared" si="14"/>
        <v>561.33000000000004</v>
      </c>
      <c r="D50" s="43">
        <f t="shared" si="14"/>
        <v>168.238</v>
      </c>
      <c r="E50" s="43">
        <f t="shared" si="14"/>
        <v>552.92650000000003</v>
      </c>
      <c r="F50" s="43">
        <f t="shared" si="14"/>
        <v>552.92650000000003</v>
      </c>
      <c r="G50" s="43">
        <f t="shared" si="14"/>
        <v>546.64049999999997</v>
      </c>
      <c r="H50" s="43">
        <f t="shared" si="14"/>
        <v>0</v>
      </c>
      <c r="I50" s="43">
        <f t="shared" si="14"/>
        <v>0</v>
      </c>
      <c r="J50" s="83"/>
      <c r="K50" s="60"/>
      <c r="M50" s="92" t="s">
        <v>15</v>
      </c>
      <c r="N50" s="81">
        <f t="shared" ref="N50:S50" si="15">((N48*N47)*7)/1000</f>
        <v>54.81</v>
      </c>
      <c r="O50" s="43">
        <f t="shared" si="15"/>
        <v>52.723999999999997</v>
      </c>
      <c r="P50" s="43">
        <f t="shared" si="15"/>
        <v>14.1225</v>
      </c>
      <c r="Q50" s="43">
        <f t="shared" si="15"/>
        <v>54.404000000000003</v>
      </c>
      <c r="R50" s="43">
        <f t="shared" si="15"/>
        <v>53.266500000000001</v>
      </c>
      <c r="S50" s="43">
        <f t="shared" si="15"/>
        <v>55.341999999999999</v>
      </c>
      <c r="T50" s="108"/>
    </row>
    <row r="51" spans="1:43" ht="33.75" customHeight="1" thickBot="1" x14ac:dyDescent="0.3">
      <c r="A51" s="93" t="s">
        <v>16</v>
      </c>
      <c r="B51" s="47">
        <f t="shared" ref="B51:I51" si="16">+(B46/B48)/7*1000</f>
        <v>121.50000000000001</v>
      </c>
      <c r="C51" s="82">
        <f t="shared" si="16"/>
        <v>121.49999999999999</v>
      </c>
      <c r="D51" s="48">
        <f t="shared" si="16"/>
        <v>122</v>
      </c>
      <c r="E51" s="48">
        <f t="shared" si="16"/>
        <v>119.50000000000001</v>
      </c>
      <c r="F51" s="48">
        <f t="shared" si="16"/>
        <v>119.50000000000001</v>
      </c>
      <c r="G51" s="48">
        <f t="shared" si="16"/>
        <v>118.50000000000001</v>
      </c>
      <c r="H51" s="48" t="e">
        <f t="shared" si="16"/>
        <v>#DIV/0!</v>
      </c>
      <c r="I51" s="48" t="e">
        <f t="shared" si="16"/>
        <v>#DIV/0!</v>
      </c>
      <c r="J51" s="101"/>
      <c r="K51" s="60"/>
      <c r="L51" s="51"/>
      <c r="M51" s="93" t="s">
        <v>16</v>
      </c>
      <c r="N51" s="82">
        <f t="shared" ref="N51:S51" si="17">+(N46/N48)/7*1000</f>
        <v>134.97536945812809</v>
      </c>
      <c r="O51" s="48">
        <f t="shared" si="17"/>
        <v>134.4387755102041</v>
      </c>
      <c r="P51" s="48">
        <f t="shared" si="17"/>
        <v>134.28571428571428</v>
      </c>
      <c r="Q51" s="48">
        <f t="shared" si="17"/>
        <v>133.99014778325122</v>
      </c>
      <c r="R51" s="48">
        <f t="shared" si="17"/>
        <v>133.5839598997494</v>
      </c>
      <c r="S51" s="48">
        <f t="shared" si="17"/>
        <v>134.1404358353511</v>
      </c>
      <c r="T51" s="49"/>
      <c r="U51" s="52"/>
      <c r="V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67"/>
      <c r="W55" s="68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55"/>
      <c r="W56" s="55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55"/>
      <c r="W57" s="55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23">
        <v>8.1999999999999993</v>
      </c>
      <c r="C58" s="218">
        <v>8.1</v>
      </c>
      <c r="D58" s="218">
        <v>2.2999999999999998</v>
      </c>
      <c r="E58" s="218">
        <v>8.1</v>
      </c>
      <c r="F58" s="218">
        <v>8.1</v>
      </c>
      <c r="G58" s="150">
        <v>8</v>
      </c>
      <c r="H58" s="23">
        <v>8.5</v>
      </c>
      <c r="I58" s="218">
        <v>8.5</v>
      </c>
      <c r="J58" s="218">
        <v>2.1</v>
      </c>
      <c r="K58" s="218">
        <v>8.3000000000000007</v>
      </c>
      <c r="L58" s="218">
        <v>8.1999999999999993</v>
      </c>
      <c r="M58" s="150">
        <v>8.1999999999999993</v>
      </c>
      <c r="N58" s="23">
        <v>8.4</v>
      </c>
      <c r="O58" s="218">
        <v>8.4</v>
      </c>
      <c r="P58" s="218">
        <v>2.4</v>
      </c>
      <c r="Q58" s="218">
        <v>8.4</v>
      </c>
      <c r="R58" s="218">
        <v>8.3000000000000007</v>
      </c>
      <c r="S58" s="150">
        <v>8.3000000000000007</v>
      </c>
      <c r="T58" s="26">
        <f t="shared" ref="T58:T65" si="18">SUM(B58:S58)</f>
        <v>130.80000000000004</v>
      </c>
      <c r="U58" s="71"/>
      <c r="V58" s="2"/>
      <c r="W58" s="55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23">
        <v>8.1999999999999993</v>
      </c>
      <c r="C59" s="218">
        <v>8.1</v>
      </c>
      <c r="D59" s="218">
        <v>2.2999999999999998</v>
      </c>
      <c r="E59" s="218">
        <v>8.1</v>
      </c>
      <c r="F59" s="218">
        <v>8.1</v>
      </c>
      <c r="G59" s="150">
        <v>8</v>
      </c>
      <c r="H59" s="23">
        <v>8.5</v>
      </c>
      <c r="I59" s="218">
        <v>8.5</v>
      </c>
      <c r="J59" s="218">
        <v>2.1</v>
      </c>
      <c r="K59" s="218">
        <v>8.3000000000000007</v>
      </c>
      <c r="L59" s="218">
        <v>8.1999999999999993</v>
      </c>
      <c r="M59" s="150">
        <v>8.1999999999999993</v>
      </c>
      <c r="N59" s="23">
        <v>8.4</v>
      </c>
      <c r="O59" s="218">
        <v>8.4</v>
      </c>
      <c r="P59" s="218">
        <v>2.4</v>
      </c>
      <c r="Q59" s="218">
        <v>8.4</v>
      </c>
      <c r="R59" s="218">
        <v>8.3000000000000007</v>
      </c>
      <c r="S59" s="150">
        <v>8.3000000000000007</v>
      </c>
      <c r="T59" s="26">
        <f t="shared" si="18"/>
        <v>130.80000000000004</v>
      </c>
      <c r="U59" s="71"/>
      <c r="V59" s="2"/>
      <c r="W59" s="55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23">
        <v>8.3000000000000007</v>
      </c>
      <c r="C60" s="218">
        <v>8.1999999999999993</v>
      </c>
      <c r="D60" s="218">
        <v>2.2999999999999998</v>
      </c>
      <c r="E60" s="218">
        <v>8.1</v>
      </c>
      <c r="F60" s="218">
        <v>8.1</v>
      </c>
      <c r="G60" s="150">
        <v>8</v>
      </c>
      <c r="H60" s="23">
        <v>8.6</v>
      </c>
      <c r="I60" s="218">
        <v>8.6</v>
      </c>
      <c r="J60" s="218">
        <v>2.2000000000000002</v>
      </c>
      <c r="K60" s="218">
        <v>8.1999999999999993</v>
      </c>
      <c r="L60" s="218">
        <v>8.1999999999999993</v>
      </c>
      <c r="M60" s="150">
        <v>8.1</v>
      </c>
      <c r="N60" s="23">
        <v>8.4</v>
      </c>
      <c r="O60" s="218">
        <v>8.4</v>
      </c>
      <c r="P60" s="218">
        <v>2.2999999999999998</v>
      </c>
      <c r="Q60" s="218">
        <v>8.4</v>
      </c>
      <c r="R60" s="218">
        <v>8.3000000000000007</v>
      </c>
      <c r="S60" s="150">
        <v>8.3000000000000007</v>
      </c>
      <c r="T60" s="26">
        <f t="shared" si="18"/>
        <v>131.00000000000003</v>
      </c>
      <c r="U60" s="71"/>
      <c r="V60" s="2"/>
      <c r="W60" s="55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23">
        <v>8.3000000000000007</v>
      </c>
      <c r="C61" s="218">
        <v>8.1999999999999993</v>
      </c>
      <c r="D61" s="218">
        <v>2.2999999999999998</v>
      </c>
      <c r="E61" s="218">
        <v>8.1</v>
      </c>
      <c r="F61" s="218">
        <v>8.1</v>
      </c>
      <c r="G61" s="150">
        <v>8</v>
      </c>
      <c r="H61" s="23">
        <v>8.6</v>
      </c>
      <c r="I61" s="218">
        <v>8.6</v>
      </c>
      <c r="J61" s="218">
        <v>2.2000000000000002</v>
      </c>
      <c r="K61" s="218">
        <v>8.1999999999999993</v>
      </c>
      <c r="L61" s="218">
        <v>8.1999999999999993</v>
      </c>
      <c r="M61" s="150">
        <v>8.1999999999999993</v>
      </c>
      <c r="N61" s="23">
        <v>8.4</v>
      </c>
      <c r="O61" s="218">
        <v>8.4</v>
      </c>
      <c r="P61" s="218">
        <v>2.2999999999999998</v>
      </c>
      <c r="Q61" s="218">
        <v>8.4</v>
      </c>
      <c r="R61" s="218">
        <v>8.3000000000000007</v>
      </c>
      <c r="S61" s="150">
        <v>8.3000000000000007</v>
      </c>
      <c r="T61" s="26">
        <f t="shared" si="18"/>
        <v>131.10000000000002</v>
      </c>
      <c r="U61" s="71"/>
      <c r="V61" s="2"/>
      <c r="W61" s="55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23">
        <v>8.3000000000000007</v>
      </c>
      <c r="C62" s="218">
        <v>8.1999999999999993</v>
      </c>
      <c r="D62" s="218">
        <v>2.2999999999999998</v>
      </c>
      <c r="E62" s="218">
        <v>8.1999999999999993</v>
      </c>
      <c r="F62" s="218">
        <v>8.1</v>
      </c>
      <c r="G62" s="150">
        <v>8.1</v>
      </c>
      <c r="H62" s="23">
        <v>8.6</v>
      </c>
      <c r="I62" s="218">
        <v>8.6</v>
      </c>
      <c r="J62" s="218">
        <v>2.2000000000000002</v>
      </c>
      <c r="K62" s="218">
        <v>8.3000000000000007</v>
      </c>
      <c r="L62" s="218">
        <v>8.3000000000000007</v>
      </c>
      <c r="M62" s="150">
        <v>8.1999999999999993</v>
      </c>
      <c r="N62" s="23">
        <v>8.4</v>
      </c>
      <c r="O62" s="218">
        <v>8.4</v>
      </c>
      <c r="P62" s="218">
        <v>2.2999999999999998</v>
      </c>
      <c r="Q62" s="218">
        <v>8.4</v>
      </c>
      <c r="R62" s="218">
        <v>8.4</v>
      </c>
      <c r="S62" s="150">
        <v>8.4</v>
      </c>
      <c r="T62" s="26">
        <f t="shared" si="18"/>
        <v>131.70000000000002</v>
      </c>
      <c r="U62" s="71"/>
      <c r="V62" s="2"/>
      <c r="W62" s="55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23">
        <v>8.3000000000000007</v>
      </c>
      <c r="C63" s="218">
        <v>8.1999999999999993</v>
      </c>
      <c r="D63" s="218">
        <v>2.4</v>
      </c>
      <c r="E63" s="218">
        <v>8.1999999999999993</v>
      </c>
      <c r="F63" s="218">
        <v>8.1</v>
      </c>
      <c r="G63" s="150">
        <v>8.1</v>
      </c>
      <c r="H63" s="23">
        <v>8.6</v>
      </c>
      <c r="I63" s="218">
        <v>8.6999999999999993</v>
      </c>
      <c r="J63" s="218">
        <v>2.2000000000000002</v>
      </c>
      <c r="K63" s="218">
        <v>8.3000000000000007</v>
      </c>
      <c r="L63" s="218">
        <v>8.3000000000000007</v>
      </c>
      <c r="M63" s="150">
        <v>8.1999999999999993</v>
      </c>
      <c r="N63" s="23">
        <v>8.4</v>
      </c>
      <c r="O63" s="218">
        <v>8.4</v>
      </c>
      <c r="P63" s="218">
        <v>2.2999999999999998</v>
      </c>
      <c r="Q63" s="218">
        <v>8.4</v>
      </c>
      <c r="R63" s="218">
        <v>8.4</v>
      </c>
      <c r="S63" s="150">
        <v>8.4</v>
      </c>
      <c r="T63" s="26">
        <f t="shared" si="18"/>
        <v>131.9</v>
      </c>
      <c r="U63" s="71"/>
      <c r="V63" s="2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23">
        <v>8.3000000000000007</v>
      </c>
      <c r="C64" s="218">
        <v>8.1999999999999993</v>
      </c>
      <c r="D64" s="218">
        <v>2.4</v>
      </c>
      <c r="E64" s="218">
        <v>8.1999999999999993</v>
      </c>
      <c r="F64" s="218">
        <v>8.1999999999999993</v>
      </c>
      <c r="G64" s="150">
        <v>8.1</v>
      </c>
      <c r="H64" s="23">
        <v>8.6</v>
      </c>
      <c r="I64" s="218">
        <v>8.6999999999999993</v>
      </c>
      <c r="J64" s="218">
        <v>2.2000000000000002</v>
      </c>
      <c r="K64" s="218">
        <v>8.3000000000000007</v>
      </c>
      <c r="L64" s="218">
        <v>8.3000000000000007</v>
      </c>
      <c r="M64" s="150">
        <v>8.1999999999999993</v>
      </c>
      <c r="N64" s="23">
        <v>8.5</v>
      </c>
      <c r="O64" s="218">
        <v>8.5</v>
      </c>
      <c r="P64" s="218">
        <v>2.2999999999999998</v>
      </c>
      <c r="Q64" s="218">
        <v>8.5</v>
      </c>
      <c r="R64" s="218">
        <v>8.4</v>
      </c>
      <c r="S64" s="150">
        <v>8.4</v>
      </c>
      <c r="T64" s="26">
        <f t="shared" si="18"/>
        <v>132.30000000000001</v>
      </c>
      <c r="U64" s="71"/>
      <c r="V64" s="2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57.899999999999991</v>
      </c>
      <c r="C65" s="28">
        <f>SUM(C58:C64)</f>
        <v>57.2</v>
      </c>
      <c r="D65" s="28">
        <f>SUM(D58:D64)</f>
        <v>16.3</v>
      </c>
      <c r="E65" s="28">
        <f>SUM(E58:E64)</f>
        <v>57</v>
      </c>
      <c r="F65" s="28">
        <f t="shared" ref="F65:Q65" si="19">SUM(F58:F64)</f>
        <v>56.8</v>
      </c>
      <c r="G65" s="29">
        <f t="shared" si="19"/>
        <v>56.300000000000004</v>
      </c>
      <c r="H65" s="27">
        <f t="shared" si="19"/>
        <v>60.000000000000007</v>
      </c>
      <c r="I65" s="28">
        <f t="shared" si="19"/>
        <v>60.2</v>
      </c>
      <c r="J65" s="28">
        <f t="shared" si="19"/>
        <v>15.2</v>
      </c>
      <c r="K65" s="28">
        <f t="shared" si="19"/>
        <v>57.899999999999991</v>
      </c>
      <c r="L65" s="28">
        <f t="shared" si="19"/>
        <v>57.699999999999989</v>
      </c>
      <c r="M65" s="29">
        <f t="shared" si="19"/>
        <v>57.300000000000011</v>
      </c>
      <c r="N65" s="27">
        <f t="shared" si="19"/>
        <v>58.9</v>
      </c>
      <c r="O65" s="28">
        <f t="shared" si="19"/>
        <v>58.9</v>
      </c>
      <c r="P65" s="28">
        <f t="shared" si="19"/>
        <v>16.3</v>
      </c>
      <c r="Q65" s="28">
        <f t="shared" si="19"/>
        <v>58.9</v>
      </c>
      <c r="R65" s="28">
        <f>SUM(R58:R64)</f>
        <v>58.4</v>
      </c>
      <c r="S65" s="29">
        <f>SUM(S58:S64)</f>
        <v>58.4</v>
      </c>
      <c r="T65" s="26">
        <f t="shared" si="18"/>
        <v>919.5999999999998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135.5</v>
      </c>
      <c r="C66" s="31">
        <v>134</v>
      </c>
      <c r="D66" s="31">
        <v>136.5</v>
      </c>
      <c r="E66" s="31">
        <v>133.5</v>
      </c>
      <c r="F66" s="31">
        <v>133</v>
      </c>
      <c r="G66" s="32">
        <v>132</v>
      </c>
      <c r="H66" s="30">
        <v>136</v>
      </c>
      <c r="I66" s="31">
        <v>136.5</v>
      </c>
      <c r="J66" s="31">
        <v>136</v>
      </c>
      <c r="K66" s="31">
        <v>133.5</v>
      </c>
      <c r="L66" s="31">
        <v>133</v>
      </c>
      <c r="M66" s="32">
        <v>132</v>
      </c>
      <c r="N66" s="30">
        <v>133.5</v>
      </c>
      <c r="O66" s="31">
        <v>133.5</v>
      </c>
      <c r="P66" s="31">
        <v>136.5</v>
      </c>
      <c r="Q66" s="31">
        <v>133.5</v>
      </c>
      <c r="R66" s="31">
        <v>132.5</v>
      </c>
      <c r="S66" s="32">
        <v>132.5</v>
      </c>
      <c r="T66" s="261">
        <f>+((T65/T67)/7)*1000</f>
        <v>133.77945883037529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61</v>
      </c>
      <c r="C67" s="102">
        <v>61</v>
      </c>
      <c r="D67" s="102">
        <v>17</v>
      </c>
      <c r="E67" s="102">
        <v>61</v>
      </c>
      <c r="F67" s="102">
        <v>61</v>
      </c>
      <c r="G67" s="259">
        <v>61</v>
      </c>
      <c r="H67" s="258">
        <v>63</v>
      </c>
      <c r="I67" s="102">
        <v>63</v>
      </c>
      <c r="J67" s="102">
        <v>16</v>
      </c>
      <c r="K67" s="102">
        <v>62</v>
      </c>
      <c r="L67" s="102">
        <v>62</v>
      </c>
      <c r="M67" s="259">
        <v>62</v>
      </c>
      <c r="N67" s="258">
        <v>63</v>
      </c>
      <c r="O67" s="102">
        <v>63</v>
      </c>
      <c r="P67" s="102">
        <v>17</v>
      </c>
      <c r="Q67" s="102">
        <v>63</v>
      </c>
      <c r="R67" s="102">
        <v>63</v>
      </c>
      <c r="S67" s="259">
        <v>63</v>
      </c>
      <c r="T67" s="262">
        <f>SUM(B67:S67)</f>
        <v>982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8.2917000000000005</v>
      </c>
      <c r="C68" s="80">
        <f t="shared" si="20"/>
        <v>8.2035999999999998</v>
      </c>
      <c r="D68" s="80">
        <f t="shared" si="20"/>
        <v>2.3287</v>
      </c>
      <c r="E68" s="80">
        <f t="shared" si="20"/>
        <v>8.1608999999999998</v>
      </c>
      <c r="F68" s="80">
        <f t="shared" si="20"/>
        <v>8.1181999999999981</v>
      </c>
      <c r="G68" s="154">
        <f t="shared" si="20"/>
        <v>8.0727999999999991</v>
      </c>
      <c r="H68" s="38">
        <f t="shared" si="20"/>
        <v>8.5952000000000002</v>
      </c>
      <c r="I68" s="80">
        <f t="shared" si="20"/>
        <v>8.6393000000000004</v>
      </c>
      <c r="J68" s="80">
        <f t="shared" si="20"/>
        <v>2.2063999999999999</v>
      </c>
      <c r="K68" s="80">
        <f t="shared" si="20"/>
        <v>8.2677999999999994</v>
      </c>
      <c r="L68" s="80">
        <f t="shared" si="20"/>
        <v>8.2644000000000002</v>
      </c>
      <c r="M68" s="154">
        <f t="shared" si="20"/>
        <v>8.1775999999999982</v>
      </c>
      <c r="N68" s="38">
        <f t="shared" si="20"/>
        <v>8.4146999999999998</v>
      </c>
      <c r="O68" s="80">
        <f t="shared" si="20"/>
        <v>8.4146999999999998</v>
      </c>
      <c r="P68" s="80">
        <f t="shared" si="20"/>
        <v>2.2887</v>
      </c>
      <c r="Q68" s="80">
        <f t="shared" si="20"/>
        <v>8.4146999999999998</v>
      </c>
      <c r="R68" s="80">
        <f t="shared" si="20"/>
        <v>8.3664999999999985</v>
      </c>
      <c r="S68" s="154">
        <f t="shared" si="20"/>
        <v>8.3664999999999985</v>
      </c>
      <c r="T68" s="263">
        <f>((T65*1000)/T67)/7</f>
        <v>133.77945883037529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57.858499999999999</v>
      </c>
      <c r="C69" s="43">
        <f t="shared" si="21"/>
        <v>57.218000000000004</v>
      </c>
      <c r="D69" s="43">
        <f t="shared" si="21"/>
        <v>16.243500000000001</v>
      </c>
      <c r="E69" s="43">
        <f t="shared" si="21"/>
        <v>57.0045</v>
      </c>
      <c r="F69" s="43">
        <f t="shared" si="21"/>
        <v>56.790999999999997</v>
      </c>
      <c r="G69" s="83">
        <f t="shared" si="21"/>
        <v>56.363999999999997</v>
      </c>
      <c r="H69" s="42">
        <f t="shared" si="21"/>
        <v>59.975999999999999</v>
      </c>
      <c r="I69" s="43">
        <f t="shared" si="21"/>
        <v>60.1965</v>
      </c>
      <c r="J69" s="43">
        <f t="shared" si="21"/>
        <v>15.231999999999999</v>
      </c>
      <c r="K69" s="43">
        <f t="shared" si="21"/>
        <v>57.939</v>
      </c>
      <c r="L69" s="43">
        <f t="shared" si="21"/>
        <v>57.722000000000001</v>
      </c>
      <c r="M69" s="83">
        <f t="shared" si="21"/>
        <v>57.287999999999997</v>
      </c>
      <c r="N69" s="42">
        <f t="shared" si="21"/>
        <v>58.8735</v>
      </c>
      <c r="O69" s="43">
        <f t="shared" si="21"/>
        <v>58.8735</v>
      </c>
      <c r="P69" s="43">
        <f t="shared" si="21"/>
        <v>16.243500000000001</v>
      </c>
      <c r="Q69" s="43">
        <f t="shared" si="21"/>
        <v>58.8735</v>
      </c>
      <c r="R69" s="43">
        <f t="shared" si="21"/>
        <v>58.432499999999997</v>
      </c>
      <c r="S69" s="83">
        <f t="shared" si="21"/>
        <v>58.432499999999997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 t="shared" ref="B70:S70" si="22">+(B65/B67)/7*1000</f>
        <v>135.59718969555033</v>
      </c>
      <c r="C70" s="48">
        <f t="shared" si="22"/>
        <v>133.95784543325524</v>
      </c>
      <c r="D70" s="48">
        <f t="shared" si="22"/>
        <v>136.9747899159664</v>
      </c>
      <c r="E70" s="48">
        <f t="shared" si="22"/>
        <v>133.48946135831383</v>
      </c>
      <c r="F70" s="48">
        <f t="shared" si="22"/>
        <v>133.02107728337236</v>
      </c>
      <c r="G70" s="49">
        <f t="shared" si="22"/>
        <v>131.85011709601875</v>
      </c>
      <c r="H70" s="47">
        <f t="shared" si="22"/>
        <v>136.0544217687075</v>
      </c>
      <c r="I70" s="48">
        <f t="shared" si="22"/>
        <v>136.50793650793653</v>
      </c>
      <c r="J70" s="48">
        <f t="shared" si="22"/>
        <v>135.71428571428569</v>
      </c>
      <c r="K70" s="48">
        <f t="shared" si="22"/>
        <v>133.41013824884789</v>
      </c>
      <c r="L70" s="48">
        <f t="shared" si="22"/>
        <v>132.94930875576034</v>
      </c>
      <c r="M70" s="49">
        <f t="shared" si="22"/>
        <v>132.02764976958528</v>
      </c>
      <c r="N70" s="47">
        <f t="shared" si="22"/>
        <v>133.56009070294786</v>
      </c>
      <c r="O70" s="48">
        <f t="shared" si="22"/>
        <v>133.56009070294786</v>
      </c>
      <c r="P70" s="48">
        <f t="shared" si="22"/>
        <v>136.9747899159664</v>
      </c>
      <c r="Q70" s="48">
        <f t="shared" si="22"/>
        <v>133.56009070294786</v>
      </c>
      <c r="R70" s="48">
        <f t="shared" si="22"/>
        <v>132.42630385487527</v>
      </c>
      <c r="S70" s="49">
        <f t="shared" si="22"/>
        <v>132.42630385487527</v>
      </c>
      <c r="T70" s="50"/>
      <c r="AD70" s="3"/>
    </row>
    <row r="71" spans="1:41" ht="33.75" customHeight="1" x14ac:dyDescent="0.25"/>
    <row r="72" spans="1:41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41" ht="33.75" customHeight="1" x14ac:dyDescent="0.25"/>
    <row r="74" spans="1:41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J36"/>
    <mergeCell ref="N36:T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30" zoomScaleNormal="30" workbookViewId="0">
      <selection activeCell="B26" sqref="B26:S26"/>
    </sheetView>
  </sheetViews>
  <sheetFormatPr baseColWidth="10" defaultRowHeight="15" x14ac:dyDescent="0.25"/>
  <cols>
    <col min="1" max="1" width="52.42578125" style="19" bestFit="1" customWidth="1"/>
    <col min="2" max="12" width="22.42578125" style="19" customWidth="1"/>
    <col min="13" max="13" width="33.42578125" style="19" bestFit="1" customWidth="1"/>
    <col min="14" max="19" width="22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274"/>
      <c r="E3" s="274"/>
      <c r="F3" s="274"/>
      <c r="G3" s="274"/>
      <c r="H3" s="274"/>
      <c r="I3" s="274"/>
      <c r="J3" s="274"/>
      <c r="K3" s="274"/>
      <c r="L3" s="274"/>
      <c r="M3" s="274"/>
      <c r="N3" s="274"/>
      <c r="O3" s="274"/>
      <c r="P3" s="274"/>
      <c r="Q3" s="274"/>
      <c r="R3" s="274"/>
      <c r="S3" s="274"/>
      <c r="T3" s="274"/>
      <c r="U3" s="274"/>
      <c r="V3" s="274"/>
      <c r="W3" s="274"/>
      <c r="X3" s="274"/>
      <c r="Y3" s="2"/>
      <c r="Z3" s="2"/>
      <c r="AA3" s="2"/>
      <c r="AB3" s="2"/>
      <c r="AC3" s="2"/>
      <c r="AD3" s="2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74" t="s">
        <v>1</v>
      </c>
      <c r="B9" s="274"/>
      <c r="C9" s="274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74"/>
      <c r="B10" s="274"/>
      <c r="C10" s="2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74" t="s">
        <v>4</v>
      </c>
      <c r="B11" s="274"/>
      <c r="C11" s="274"/>
      <c r="D11" s="1"/>
      <c r="E11" s="275">
        <v>2</v>
      </c>
      <c r="F11" s="1"/>
      <c r="G11" s="1"/>
      <c r="H11" s="1"/>
      <c r="I11" s="1"/>
      <c r="J11" s="1"/>
      <c r="K11" s="628" t="s">
        <v>83</v>
      </c>
      <c r="L11" s="628"/>
      <c r="M11" s="276"/>
      <c r="N11" s="2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74"/>
      <c r="B12" s="274"/>
      <c r="C12" s="274"/>
      <c r="D12" s="1"/>
      <c r="E12" s="5"/>
      <c r="F12" s="1"/>
      <c r="G12" s="1"/>
      <c r="H12" s="1"/>
      <c r="I12" s="1"/>
      <c r="J12" s="1"/>
      <c r="K12" s="276"/>
      <c r="L12" s="276"/>
      <c r="M12" s="276"/>
      <c r="N12" s="2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74"/>
      <c r="B13" s="274"/>
      <c r="C13" s="274"/>
      <c r="D13" s="274"/>
      <c r="E13" s="274"/>
      <c r="F13" s="274"/>
      <c r="G13" s="274"/>
      <c r="H13" s="274"/>
      <c r="I13" s="274"/>
      <c r="J13" s="274"/>
      <c r="K13" s="274"/>
      <c r="L13" s="276"/>
      <c r="M13" s="276"/>
      <c r="N13" s="276"/>
      <c r="O13" s="276"/>
      <c r="P13" s="276"/>
      <c r="Q13" s="276"/>
      <c r="R13" s="276"/>
      <c r="S13" s="276"/>
      <c r="T13" s="276"/>
      <c r="U13" s="276"/>
      <c r="V13" s="276"/>
      <c r="W13" s="1"/>
      <c r="X13" s="1"/>
      <c r="Y13" s="1"/>
    </row>
    <row r="14" spans="1:30" s="3" customFormat="1" ht="27" thickBot="1" x14ac:dyDescent="0.3">
      <c r="A14" s="2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38" t="s">
        <v>53</v>
      </c>
      <c r="C15" s="639"/>
      <c r="D15" s="639"/>
      <c r="E15" s="639"/>
      <c r="F15" s="639"/>
      <c r="G15" s="640"/>
      <c r="H15" s="650" t="s">
        <v>54</v>
      </c>
      <c r="I15" s="651"/>
      <c r="J15" s="651"/>
      <c r="K15" s="651"/>
      <c r="L15" s="651"/>
      <c r="M15" s="652"/>
      <c r="N15" s="653" t="s">
        <v>8</v>
      </c>
      <c r="O15" s="654"/>
      <c r="P15" s="654"/>
      <c r="Q15" s="654"/>
      <c r="R15" s="654"/>
      <c r="S15" s="655"/>
      <c r="T15" s="277"/>
      <c r="W15" s="55"/>
    </row>
    <row r="16" spans="1:30" ht="39.950000000000003" customHeight="1" x14ac:dyDescent="0.25">
      <c r="A16" s="120" t="s">
        <v>9</v>
      </c>
      <c r="B16" s="265"/>
      <c r="C16" s="193"/>
      <c r="D16" s="193"/>
      <c r="E16" s="193"/>
      <c r="F16" s="193"/>
      <c r="G16" s="197"/>
      <c r="H16" s="194"/>
      <c r="I16" s="193"/>
      <c r="J16" s="193"/>
      <c r="K16" s="193"/>
      <c r="L16" s="192"/>
      <c r="M16" s="197"/>
      <c r="N16" s="194"/>
      <c r="O16" s="193"/>
      <c r="P16" s="193"/>
      <c r="Q16" s="193"/>
      <c r="R16" s="193"/>
      <c r="S16" s="197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1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23">
        <v>86.982000000000014</v>
      </c>
      <c r="C18" s="24">
        <v>86.979599999999991</v>
      </c>
      <c r="D18" s="24">
        <v>25.960000000000004</v>
      </c>
      <c r="E18" s="24">
        <v>87.645599999999988</v>
      </c>
      <c r="F18" s="24">
        <v>86.45</v>
      </c>
      <c r="G18" s="25">
        <v>84.115800000000007</v>
      </c>
      <c r="H18" s="23">
        <v>92.504500000000007</v>
      </c>
      <c r="I18" s="24">
        <v>93.13</v>
      </c>
      <c r="J18" s="24">
        <v>26.400000000000002</v>
      </c>
      <c r="K18" s="24">
        <v>92.573999999999984</v>
      </c>
      <c r="L18" s="24">
        <v>91.60799999999999</v>
      </c>
      <c r="M18" s="25">
        <v>89.238000000000014</v>
      </c>
      <c r="N18" s="23">
        <v>90.35890000000002</v>
      </c>
      <c r="O18" s="24">
        <v>92.672200000000004</v>
      </c>
      <c r="P18" s="24">
        <v>26.28</v>
      </c>
      <c r="Q18" s="24">
        <v>92.391799999999989</v>
      </c>
      <c r="R18" s="24">
        <v>91.620700000000014</v>
      </c>
      <c r="S18" s="25">
        <v>90.008400000000009</v>
      </c>
      <c r="T18" s="26">
        <f t="shared" ref="T18:T25" si="0">SUM(B18:S18)</f>
        <v>1426.9194999999997</v>
      </c>
      <c r="V18" s="2"/>
      <c r="W18" s="20"/>
    </row>
    <row r="19" spans="1:30" ht="39.950000000000003" customHeight="1" x14ac:dyDescent="0.25">
      <c r="A19" s="123" t="s">
        <v>36</v>
      </c>
      <c r="B19" s="23">
        <v>88.445000000000007</v>
      </c>
      <c r="C19" s="24">
        <v>88.046000000000006</v>
      </c>
      <c r="D19" s="24">
        <v>26.148599999999998</v>
      </c>
      <c r="E19" s="24">
        <v>87.513999999999996</v>
      </c>
      <c r="F19" s="24">
        <v>87.780799999999985</v>
      </c>
      <c r="G19" s="25">
        <v>85.385999999999996</v>
      </c>
      <c r="H19" s="23">
        <v>93.686000000000021</v>
      </c>
      <c r="I19" s="24">
        <v>94.384</v>
      </c>
      <c r="J19" s="24">
        <v>26.400000000000002</v>
      </c>
      <c r="K19" s="24">
        <v>92.573999999999984</v>
      </c>
      <c r="L19" s="24">
        <v>91.60799999999999</v>
      </c>
      <c r="M19" s="25">
        <v>93.686000000000021</v>
      </c>
      <c r="N19" s="23">
        <v>95.335999999999999</v>
      </c>
      <c r="O19" s="24">
        <v>92.672200000000004</v>
      </c>
      <c r="P19" s="24">
        <v>26.28</v>
      </c>
      <c r="Q19" s="24">
        <v>95.125700000000009</v>
      </c>
      <c r="R19" s="24">
        <v>91.620700000000014</v>
      </c>
      <c r="S19" s="25">
        <v>92.391799999999989</v>
      </c>
      <c r="T19" s="26">
        <f t="shared" si="0"/>
        <v>1449.0847999999996</v>
      </c>
      <c r="V19" s="2"/>
      <c r="W19" s="20"/>
    </row>
    <row r="20" spans="1:30" ht="39.75" customHeight="1" x14ac:dyDescent="0.25">
      <c r="A20" s="122" t="s">
        <v>37</v>
      </c>
      <c r="B20" s="23">
        <v>89.97450000000002</v>
      </c>
      <c r="C20" s="24">
        <v>89.442499999999995</v>
      </c>
      <c r="D20" s="24">
        <v>26.506800000000002</v>
      </c>
      <c r="E20" s="24">
        <v>88.910499999999985</v>
      </c>
      <c r="F20" s="24">
        <v>87.780799999999985</v>
      </c>
      <c r="G20" s="25">
        <v>86.91549999999998</v>
      </c>
      <c r="H20" s="23">
        <v>95.006499999999974</v>
      </c>
      <c r="I20" s="24">
        <v>95.841399999999993</v>
      </c>
      <c r="J20" s="24">
        <v>26.566499999999998</v>
      </c>
      <c r="K20" s="24">
        <v>93.828799999999987</v>
      </c>
      <c r="L20" s="24">
        <v>93.065399999999983</v>
      </c>
      <c r="M20" s="25">
        <v>93.686000000000021</v>
      </c>
      <c r="N20" s="23">
        <v>95.335999999999999</v>
      </c>
      <c r="O20" s="24">
        <v>95.063999999999993</v>
      </c>
      <c r="P20" s="24">
        <v>26.765499999999999</v>
      </c>
      <c r="Q20" s="24">
        <v>95.125700000000009</v>
      </c>
      <c r="R20" s="24">
        <v>94.424700000000001</v>
      </c>
      <c r="S20" s="25">
        <v>92.391799999999989</v>
      </c>
      <c r="T20" s="26">
        <f t="shared" si="0"/>
        <v>1466.6329000000001</v>
      </c>
      <c r="V20" s="2"/>
      <c r="W20" s="20"/>
    </row>
    <row r="21" spans="1:30" ht="39.950000000000003" customHeight="1" x14ac:dyDescent="0.25">
      <c r="A21" s="122" t="s">
        <v>38</v>
      </c>
      <c r="B21" s="23">
        <v>91.703499999999991</v>
      </c>
      <c r="C21" s="24">
        <v>90.905499999999975</v>
      </c>
      <c r="D21" s="24">
        <v>26.506800000000002</v>
      </c>
      <c r="E21" s="24">
        <v>90.440000000000012</v>
      </c>
      <c r="F21" s="24">
        <v>89.374399999999994</v>
      </c>
      <c r="G21" s="25">
        <v>88.644500000000008</v>
      </c>
      <c r="H21" s="23">
        <v>95.006499999999974</v>
      </c>
      <c r="I21" s="24">
        <v>97.368200000000016</v>
      </c>
      <c r="J21" s="24">
        <v>26.904800000000002</v>
      </c>
      <c r="K21" s="24">
        <v>95.35560000000001</v>
      </c>
      <c r="L21" s="24">
        <v>94.59220000000002</v>
      </c>
      <c r="M21" s="25">
        <v>93.199499999999986</v>
      </c>
      <c r="N21" s="23">
        <v>95.335999999999999</v>
      </c>
      <c r="O21" s="24">
        <v>95.063999999999993</v>
      </c>
      <c r="P21" s="24">
        <v>27.4819</v>
      </c>
      <c r="Q21" s="24">
        <v>98.210099999999997</v>
      </c>
      <c r="R21" s="24">
        <v>97.5792</v>
      </c>
      <c r="S21" s="25">
        <v>92.391799999999989</v>
      </c>
      <c r="T21" s="26">
        <f t="shared" si="0"/>
        <v>1486.0645</v>
      </c>
      <c r="V21" s="2"/>
      <c r="W21" s="20"/>
    </row>
    <row r="22" spans="1:30" ht="39.950000000000003" customHeight="1" x14ac:dyDescent="0.25">
      <c r="A22" s="123" t="s">
        <v>33</v>
      </c>
      <c r="B22" s="23">
        <v>91.703499999999991</v>
      </c>
      <c r="C22" s="24">
        <v>92.501499999999993</v>
      </c>
      <c r="D22" s="24">
        <v>26.904800000000002</v>
      </c>
      <c r="E22" s="24">
        <v>92.102499999999992</v>
      </c>
      <c r="F22" s="24">
        <v>91.100799999999978</v>
      </c>
      <c r="G22" s="25">
        <v>90.440000000000012</v>
      </c>
      <c r="H22" s="23">
        <v>96.396499999999975</v>
      </c>
      <c r="I22" s="24">
        <v>99.103200000000015</v>
      </c>
      <c r="J22" s="24">
        <v>26.904800000000002</v>
      </c>
      <c r="K22" s="24">
        <v>96.951799999999977</v>
      </c>
      <c r="L22" s="24">
        <v>94.59220000000002</v>
      </c>
      <c r="M22" s="25">
        <v>94.728500000000025</v>
      </c>
      <c r="N22" s="23">
        <v>95.335999999999999</v>
      </c>
      <c r="O22" s="24">
        <v>98.069700000000026</v>
      </c>
      <c r="P22" s="24">
        <v>27.4819</v>
      </c>
      <c r="Q22" s="24">
        <v>98.210099999999997</v>
      </c>
      <c r="R22" s="24">
        <v>97.5792</v>
      </c>
      <c r="S22" s="25">
        <v>95.125700000000009</v>
      </c>
      <c r="T22" s="26">
        <f t="shared" si="0"/>
        <v>1505.2327</v>
      </c>
      <c r="V22" s="2"/>
      <c r="W22" s="20"/>
    </row>
    <row r="23" spans="1:30" ht="39.950000000000003" customHeight="1" x14ac:dyDescent="0.25">
      <c r="A23" s="122" t="s">
        <v>46</v>
      </c>
      <c r="B23" s="23">
        <v>93.499000000000009</v>
      </c>
      <c r="C23" s="24">
        <v>94.230499999999992</v>
      </c>
      <c r="D23" s="24">
        <v>27.342600000000001</v>
      </c>
      <c r="E23" s="24">
        <v>93.831500000000005</v>
      </c>
      <c r="F23" s="24">
        <v>92.960000000000008</v>
      </c>
      <c r="G23" s="25">
        <v>92.368500000000012</v>
      </c>
      <c r="H23" s="23">
        <v>97.995000000000005</v>
      </c>
      <c r="I23" s="24">
        <v>99.103200000000015</v>
      </c>
      <c r="J23" s="24">
        <v>26.904800000000002</v>
      </c>
      <c r="K23" s="24">
        <v>98.686799999999977</v>
      </c>
      <c r="L23" s="24">
        <v>96.327200000000019</v>
      </c>
      <c r="M23" s="25">
        <v>96.466000000000022</v>
      </c>
      <c r="N23" s="23">
        <v>95.335999999999999</v>
      </c>
      <c r="O23" s="24">
        <v>98.069700000000026</v>
      </c>
      <c r="P23" s="24">
        <v>27.4819</v>
      </c>
      <c r="Q23" s="24">
        <v>101.5749</v>
      </c>
      <c r="R23" s="24">
        <v>97.5792</v>
      </c>
      <c r="S23" s="25">
        <v>95.125700000000009</v>
      </c>
      <c r="T23" s="26">
        <f t="shared" si="0"/>
        <v>1524.8825000000002</v>
      </c>
      <c r="V23" s="2"/>
      <c r="W23" s="20"/>
    </row>
    <row r="24" spans="1:30" ht="39.950000000000003" customHeight="1" x14ac:dyDescent="0.25">
      <c r="A24" s="122" t="s">
        <v>34</v>
      </c>
      <c r="B24" s="23">
        <v>95.427499999999995</v>
      </c>
      <c r="C24" s="24">
        <v>94.230499999999992</v>
      </c>
      <c r="D24" s="24">
        <v>27.8003</v>
      </c>
      <c r="E24" s="24">
        <v>95.76</v>
      </c>
      <c r="F24" s="24">
        <v>95.0184</v>
      </c>
      <c r="G24" s="25">
        <v>94.496499999999997</v>
      </c>
      <c r="H24" s="23">
        <v>97.995000000000005</v>
      </c>
      <c r="I24" s="24">
        <v>100.9076</v>
      </c>
      <c r="J24" s="24">
        <v>27.282900000000001</v>
      </c>
      <c r="K24" s="24">
        <v>98.686799999999977</v>
      </c>
      <c r="L24" s="24">
        <v>98.13160000000002</v>
      </c>
      <c r="M24" s="25">
        <v>96.466000000000022</v>
      </c>
      <c r="N24" s="23">
        <v>95.335999999999999</v>
      </c>
      <c r="O24" s="24">
        <v>98.069700000000026</v>
      </c>
      <c r="P24" s="24">
        <v>27.4819</v>
      </c>
      <c r="Q24" s="24">
        <v>105.22009999999999</v>
      </c>
      <c r="R24" s="24">
        <v>101.08420000000001</v>
      </c>
      <c r="S24" s="25">
        <v>95.125700000000009</v>
      </c>
      <c r="T24" s="26">
        <f t="shared" si="0"/>
        <v>1544.5207</v>
      </c>
      <c r="V24" s="2"/>
    </row>
    <row r="25" spans="1:30" ht="41.45" customHeight="1" x14ac:dyDescent="0.25">
      <c r="A25" s="123" t="s">
        <v>10</v>
      </c>
      <c r="B25" s="27">
        <f t="shared" ref="B25:S25" si="1">SUM(B18:B24)</f>
        <v>637.73500000000001</v>
      </c>
      <c r="C25" s="28">
        <f t="shared" si="1"/>
        <v>636.33609999999999</v>
      </c>
      <c r="D25" s="28">
        <f t="shared" si="1"/>
        <v>187.16990000000001</v>
      </c>
      <c r="E25" s="28">
        <f t="shared" si="1"/>
        <v>636.20409999999993</v>
      </c>
      <c r="F25" s="28">
        <f t="shared" si="1"/>
        <v>630.46519999999998</v>
      </c>
      <c r="G25" s="29">
        <f t="shared" si="1"/>
        <v>622.3667999999999</v>
      </c>
      <c r="H25" s="27">
        <f t="shared" si="1"/>
        <v>668.58999999999992</v>
      </c>
      <c r="I25" s="28">
        <f t="shared" si="1"/>
        <v>679.83760000000007</v>
      </c>
      <c r="J25" s="28">
        <f t="shared" si="1"/>
        <v>187.3638</v>
      </c>
      <c r="K25" s="28">
        <f t="shared" si="1"/>
        <v>668.65779999999995</v>
      </c>
      <c r="L25" s="28">
        <f t="shared" si="1"/>
        <v>659.92460000000017</v>
      </c>
      <c r="M25" s="29">
        <f t="shared" si="1"/>
        <v>657.47000000000014</v>
      </c>
      <c r="N25" s="27">
        <f t="shared" si="1"/>
        <v>662.37490000000003</v>
      </c>
      <c r="O25" s="28">
        <f t="shared" si="1"/>
        <v>669.68150000000003</v>
      </c>
      <c r="P25" s="28">
        <f t="shared" si="1"/>
        <v>189.25309999999999</v>
      </c>
      <c r="Q25" s="28">
        <f t="shared" si="1"/>
        <v>685.85839999999996</v>
      </c>
      <c r="R25" s="28">
        <f t="shared" si="1"/>
        <v>671.48790000000008</v>
      </c>
      <c r="S25" s="29">
        <f t="shared" si="1"/>
        <v>652.56090000000006</v>
      </c>
      <c r="T25" s="26">
        <f t="shared" si="0"/>
        <v>10403.337599999999</v>
      </c>
    </row>
    <row r="26" spans="1:30" s="2" customFormat="1" ht="36.75" customHeight="1" x14ac:dyDescent="0.25">
      <c r="A26" s="124" t="s">
        <v>12</v>
      </c>
      <c r="B26" s="30">
        <v>143.5</v>
      </c>
      <c r="C26" s="31">
        <v>141.69999999999999</v>
      </c>
      <c r="D26" s="31">
        <v>139.69999999999999</v>
      </c>
      <c r="E26" s="31">
        <v>144</v>
      </c>
      <c r="F26" s="31">
        <v>143.1</v>
      </c>
      <c r="G26" s="32">
        <v>142.1</v>
      </c>
      <c r="H26" s="30">
        <v>141</v>
      </c>
      <c r="I26" s="31">
        <v>145.4</v>
      </c>
      <c r="J26" s="31">
        <v>137.1</v>
      </c>
      <c r="K26" s="31">
        <v>142.19999999999999</v>
      </c>
      <c r="L26" s="31">
        <v>141.4</v>
      </c>
      <c r="M26" s="32">
        <v>138.80000000000001</v>
      </c>
      <c r="N26" s="30">
        <v>136</v>
      </c>
      <c r="O26" s="31">
        <v>140.30000000000001</v>
      </c>
      <c r="P26" s="31">
        <v>138.1</v>
      </c>
      <c r="Q26" s="31">
        <v>150.1</v>
      </c>
      <c r="R26" s="31">
        <v>144.19999999999999</v>
      </c>
      <c r="S26" s="32">
        <v>135.69999999999999</v>
      </c>
      <c r="T26" s="33">
        <f>+((T25/T27)/7)*1000</f>
        <v>136.39786028949024</v>
      </c>
    </row>
    <row r="27" spans="1:30" s="2" customFormat="1" ht="33" customHeight="1" x14ac:dyDescent="0.25">
      <c r="A27" s="125" t="s">
        <v>13</v>
      </c>
      <c r="B27" s="34">
        <v>665</v>
      </c>
      <c r="C27" s="35">
        <v>665</v>
      </c>
      <c r="D27" s="35">
        <v>199</v>
      </c>
      <c r="E27" s="35">
        <v>665</v>
      </c>
      <c r="F27" s="35">
        <v>664</v>
      </c>
      <c r="G27" s="36">
        <v>665</v>
      </c>
      <c r="H27" s="34">
        <v>695</v>
      </c>
      <c r="I27" s="35">
        <v>694</v>
      </c>
      <c r="J27" s="35">
        <v>199</v>
      </c>
      <c r="K27" s="35">
        <v>694</v>
      </c>
      <c r="L27" s="35">
        <v>694</v>
      </c>
      <c r="M27" s="36">
        <v>695</v>
      </c>
      <c r="N27" s="34">
        <v>701</v>
      </c>
      <c r="O27" s="35">
        <v>699</v>
      </c>
      <c r="P27" s="35">
        <v>199</v>
      </c>
      <c r="Q27" s="35">
        <v>701</v>
      </c>
      <c r="R27" s="35">
        <v>701</v>
      </c>
      <c r="S27" s="36">
        <v>701</v>
      </c>
      <c r="T27" s="37">
        <f>SUM(B27:S27)</f>
        <v>10896</v>
      </c>
      <c r="U27" s="2">
        <f>((T25*1000)/T27)/7</f>
        <v>136.39786028949024</v>
      </c>
    </row>
    <row r="28" spans="1:30" s="2" customFormat="1" ht="33" customHeight="1" x14ac:dyDescent="0.25">
      <c r="A28" s="126" t="s">
        <v>14</v>
      </c>
      <c r="B28" s="38">
        <f>((B27*B26)*7/1000)/7</f>
        <v>95.427499999999995</v>
      </c>
      <c r="C28" s="39">
        <f t="shared" ref="C28:S28" si="2">((C27*C26)*7/1000)/7</f>
        <v>94.230499999999992</v>
      </c>
      <c r="D28" s="39">
        <f t="shared" si="2"/>
        <v>27.8003</v>
      </c>
      <c r="E28" s="39">
        <f t="shared" si="2"/>
        <v>95.76</v>
      </c>
      <c r="F28" s="39">
        <f t="shared" si="2"/>
        <v>95.0184</v>
      </c>
      <c r="G28" s="40">
        <f t="shared" si="2"/>
        <v>94.496499999999997</v>
      </c>
      <c r="H28" s="38">
        <f t="shared" si="2"/>
        <v>97.995000000000005</v>
      </c>
      <c r="I28" s="39">
        <f t="shared" si="2"/>
        <v>100.9076</v>
      </c>
      <c r="J28" s="39">
        <f t="shared" si="2"/>
        <v>27.282900000000001</v>
      </c>
      <c r="K28" s="39">
        <f t="shared" si="2"/>
        <v>98.686799999999977</v>
      </c>
      <c r="L28" s="39">
        <f t="shared" si="2"/>
        <v>98.13160000000002</v>
      </c>
      <c r="M28" s="40">
        <f t="shared" si="2"/>
        <v>96.466000000000022</v>
      </c>
      <c r="N28" s="38">
        <f t="shared" si="2"/>
        <v>95.335999999999999</v>
      </c>
      <c r="O28" s="39">
        <f t="shared" si="2"/>
        <v>98.069700000000026</v>
      </c>
      <c r="P28" s="39">
        <f t="shared" si="2"/>
        <v>27.4819</v>
      </c>
      <c r="Q28" s="39">
        <f t="shared" si="2"/>
        <v>105.22009999999999</v>
      </c>
      <c r="R28" s="39">
        <f t="shared" si="2"/>
        <v>101.08420000000001</v>
      </c>
      <c r="S28" s="40">
        <f t="shared" si="2"/>
        <v>95.125700000000009</v>
      </c>
      <c r="T28" s="41"/>
    </row>
    <row r="29" spans="1:30" ht="33.75" customHeight="1" x14ac:dyDescent="0.25">
      <c r="A29" s="127" t="s">
        <v>15</v>
      </c>
      <c r="B29" s="42">
        <f>((B27*B26)*7)/1000</f>
        <v>667.99249999999995</v>
      </c>
      <c r="C29" s="43">
        <f>((C27*C26)*7)/1000</f>
        <v>659.61349999999993</v>
      </c>
      <c r="D29" s="43">
        <f t="shared" ref="D29:S29" si="3">((D27*D26)*7)/1000</f>
        <v>194.60210000000001</v>
      </c>
      <c r="E29" s="43">
        <f t="shared" si="3"/>
        <v>670.32</v>
      </c>
      <c r="F29" s="43">
        <f t="shared" si="3"/>
        <v>665.12879999999996</v>
      </c>
      <c r="G29" s="83">
        <f t="shared" si="3"/>
        <v>661.47550000000001</v>
      </c>
      <c r="H29" s="42">
        <f t="shared" si="3"/>
        <v>685.96500000000003</v>
      </c>
      <c r="I29" s="43">
        <f t="shared" si="3"/>
        <v>706.35320000000002</v>
      </c>
      <c r="J29" s="43">
        <f t="shared" si="3"/>
        <v>190.9803</v>
      </c>
      <c r="K29" s="43">
        <f t="shared" si="3"/>
        <v>690.80759999999987</v>
      </c>
      <c r="L29" s="43">
        <f t="shared" si="3"/>
        <v>686.92120000000011</v>
      </c>
      <c r="M29" s="83">
        <f t="shared" si="3"/>
        <v>675.26200000000017</v>
      </c>
      <c r="N29" s="42">
        <f t="shared" si="3"/>
        <v>667.35199999999998</v>
      </c>
      <c r="O29" s="44">
        <f t="shared" si="3"/>
        <v>686.4879000000002</v>
      </c>
      <c r="P29" s="44">
        <f t="shared" si="3"/>
        <v>192.3733</v>
      </c>
      <c r="Q29" s="44">
        <f t="shared" si="3"/>
        <v>736.5406999999999</v>
      </c>
      <c r="R29" s="44">
        <f t="shared" si="3"/>
        <v>707.58940000000007</v>
      </c>
      <c r="S29" s="45">
        <f t="shared" si="3"/>
        <v>665.87990000000002</v>
      </c>
      <c r="T29" s="46"/>
    </row>
    <row r="30" spans="1:30" ht="33.75" customHeight="1" thickBot="1" x14ac:dyDescent="0.3">
      <c r="A30" s="128" t="s">
        <v>16</v>
      </c>
      <c r="B30" s="47">
        <f>+(B25/B27)/7*1000</f>
        <v>137</v>
      </c>
      <c r="C30" s="48">
        <f t="shared" ref="C30:E30" si="4">+(C25/C27)/7*1000</f>
        <v>136.69948442534911</v>
      </c>
      <c r="D30" s="48">
        <f t="shared" si="4"/>
        <v>134.36460875807609</v>
      </c>
      <c r="E30" s="48">
        <f t="shared" si="4"/>
        <v>136.67112781954884</v>
      </c>
      <c r="F30" s="48">
        <f>+(F25/F27)/7*1000</f>
        <v>135.64225473321858</v>
      </c>
      <c r="G30" s="49">
        <f t="shared" ref="G30" si="5">+(G25/G27)/7*1000</f>
        <v>133.69856068743286</v>
      </c>
      <c r="H30" s="47">
        <f>+(H25/H27)/7*1000</f>
        <v>137.42857142857139</v>
      </c>
      <c r="I30" s="48">
        <f t="shared" ref="I30:K30" si="6">+(I25/I27)/7*1000</f>
        <v>139.94186908192674</v>
      </c>
      <c r="J30" s="48">
        <f t="shared" si="6"/>
        <v>134.5038047379756</v>
      </c>
      <c r="K30" s="48">
        <f t="shared" si="6"/>
        <v>137.64055166735281</v>
      </c>
      <c r="L30" s="48">
        <f>+(L25/L27)/7*1000</f>
        <v>135.84285714285718</v>
      </c>
      <c r="M30" s="49">
        <f t="shared" ref="M30:S30" si="7">+(M25/M27)/7*1000</f>
        <v>135.14285714285717</v>
      </c>
      <c r="N30" s="47">
        <f t="shared" si="7"/>
        <v>134.98571428571429</v>
      </c>
      <c r="O30" s="48">
        <f t="shared" si="7"/>
        <v>136.86521561414267</v>
      </c>
      <c r="P30" s="48">
        <f t="shared" si="7"/>
        <v>135.86008614501074</v>
      </c>
      <c r="Q30" s="48">
        <f t="shared" si="7"/>
        <v>139.77142857142857</v>
      </c>
      <c r="R30" s="48">
        <f t="shared" si="7"/>
        <v>136.84285714285716</v>
      </c>
      <c r="S30" s="49">
        <f t="shared" si="7"/>
        <v>132.98571428571429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2"/>
      <c r="T36" s="643"/>
      <c r="U36" s="55"/>
      <c r="V36" s="55"/>
      <c r="W36" s="56"/>
      <c r="X36" s="3"/>
      <c r="Y36" s="55"/>
      <c r="Z36" s="55"/>
      <c r="AA36" s="55"/>
      <c r="AB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3"/>
      <c r="T37" s="199" t="s">
        <v>10</v>
      </c>
      <c r="U37" s="58"/>
      <c r="V37" s="58"/>
      <c r="W37" s="3"/>
      <c r="X37" s="56"/>
      <c r="Y37" s="3"/>
      <c r="Z37" s="55"/>
      <c r="AA37" s="55"/>
      <c r="AB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57">
        <v>6</v>
      </c>
      <c r="T38" s="96"/>
      <c r="U38" s="58"/>
      <c r="V38" s="58"/>
      <c r="W38" s="59"/>
      <c r="X38" s="59"/>
      <c r="Y38" s="2"/>
      <c r="Z38" s="2"/>
      <c r="AA38" s="2"/>
      <c r="AB38" s="2"/>
    </row>
    <row r="39" spans="1:30" ht="33.75" customHeight="1" x14ac:dyDescent="0.25">
      <c r="A39" s="87" t="s">
        <v>35</v>
      </c>
      <c r="B39" s="23">
        <v>80.876100000000022</v>
      </c>
      <c r="C39" s="218">
        <v>80.746000000000009</v>
      </c>
      <c r="D39" s="218">
        <v>24.087599999999998</v>
      </c>
      <c r="E39" s="218">
        <v>79.585300000000004</v>
      </c>
      <c r="F39" s="218">
        <v>79.425300000000021</v>
      </c>
      <c r="G39" s="218">
        <v>78.448099999999997</v>
      </c>
      <c r="H39" s="218"/>
      <c r="I39" s="218"/>
      <c r="J39" s="97">
        <f t="shared" ref="J39:J46" si="8">SUM(B39:I39)</f>
        <v>423.16840000000008</v>
      </c>
      <c r="K39" s="138"/>
      <c r="L39" s="137"/>
      <c r="M39" s="87" t="s">
        <v>35</v>
      </c>
      <c r="N39" s="218">
        <v>7.9</v>
      </c>
      <c r="O39" s="218">
        <v>7.6</v>
      </c>
      <c r="P39" s="218">
        <v>2.1</v>
      </c>
      <c r="Q39" s="218">
        <v>7.8</v>
      </c>
      <c r="R39" s="218">
        <v>7.7</v>
      </c>
      <c r="S39" s="218">
        <v>8</v>
      </c>
      <c r="T39" s="97">
        <f t="shared" ref="T39:T46" si="9">SUM(N39:S39)</f>
        <v>41.1</v>
      </c>
      <c r="U39" s="2"/>
      <c r="V39" s="60"/>
      <c r="W39" s="59"/>
      <c r="X39" s="59"/>
      <c r="Y39" s="2"/>
      <c r="Z39" s="2"/>
      <c r="AA39" s="2"/>
      <c r="AB39" s="2"/>
    </row>
    <row r="40" spans="1:30" ht="33.75" customHeight="1" x14ac:dyDescent="0.25">
      <c r="A40" s="88" t="s">
        <v>36</v>
      </c>
      <c r="B40" s="23">
        <v>82.228400000000008</v>
      </c>
      <c r="C40" s="218">
        <v>82.103999999999999</v>
      </c>
      <c r="D40" s="218">
        <v>24.087599999999998</v>
      </c>
      <c r="E40" s="218">
        <v>81.038599999999988</v>
      </c>
      <c r="F40" s="218">
        <v>79.425300000000021</v>
      </c>
      <c r="G40" s="218">
        <v>78.448099999999997</v>
      </c>
      <c r="H40" s="218"/>
      <c r="I40" s="218"/>
      <c r="J40" s="97">
        <f t="shared" si="8"/>
        <v>427.33200000000005</v>
      </c>
      <c r="K40" s="133"/>
      <c r="L40" s="137"/>
      <c r="M40" s="88" t="s">
        <v>36</v>
      </c>
      <c r="N40" s="218">
        <v>7.9</v>
      </c>
      <c r="O40" s="218">
        <v>7.6</v>
      </c>
      <c r="P40" s="218">
        <v>2.1</v>
      </c>
      <c r="Q40" s="218">
        <v>7.8</v>
      </c>
      <c r="R40" s="218">
        <v>7.7</v>
      </c>
      <c r="S40" s="218">
        <v>8</v>
      </c>
      <c r="T40" s="97">
        <f t="shared" si="9"/>
        <v>41.1</v>
      </c>
      <c r="U40" s="2"/>
      <c r="V40" s="60"/>
      <c r="W40" s="59"/>
      <c r="X40" s="59"/>
      <c r="Y40" s="2"/>
      <c r="Z40" s="2"/>
      <c r="AA40" s="2"/>
      <c r="AB40" s="2"/>
    </row>
    <row r="41" spans="1:30" ht="33.75" customHeight="1" x14ac:dyDescent="0.25">
      <c r="A41" s="87" t="s">
        <v>37</v>
      </c>
      <c r="B41" s="23">
        <v>82.228400000000008</v>
      </c>
      <c r="C41" s="218">
        <v>82.103999999999999</v>
      </c>
      <c r="D41" s="218">
        <v>24.480400000000003</v>
      </c>
      <c r="E41" s="218">
        <v>81.038599999999988</v>
      </c>
      <c r="F41" s="218">
        <v>80.425600000000003</v>
      </c>
      <c r="G41" s="218">
        <v>78.448099999999997</v>
      </c>
      <c r="H41" s="218"/>
      <c r="I41" s="218"/>
      <c r="J41" s="97">
        <f t="shared" si="8"/>
        <v>428.72510000000005</v>
      </c>
      <c r="K41" s="133"/>
      <c r="L41" s="137"/>
      <c r="M41" s="87" t="s">
        <v>37</v>
      </c>
      <c r="N41" s="218">
        <v>7.9</v>
      </c>
      <c r="O41" s="218">
        <v>7.6</v>
      </c>
      <c r="P41" s="218">
        <v>2</v>
      </c>
      <c r="Q41" s="218">
        <v>7.8</v>
      </c>
      <c r="R41" s="218">
        <v>7.7</v>
      </c>
      <c r="S41" s="218">
        <v>8</v>
      </c>
      <c r="T41" s="97">
        <f t="shared" si="9"/>
        <v>41</v>
      </c>
      <c r="U41" s="2"/>
      <c r="V41" s="60"/>
      <c r="W41" s="59"/>
      <c r="X41" s="59"/>
      <c r="Y41" s="2"/>
      <c r="Z41" s="2"/>
      <c r="AA41" s="2"/>
      <c r="AB41" s="2"/>
    </row>
    <row r="42" spans="1:30" ht="33.75" customHeight="1" x14ac:dyDescent="0.25">
      <c r="A42" s="87" t="s">
        <v>38</v>
      </c>
      <c r="B42" s="23">
        <v>82.228400000000008</v>
      </c>
      <c r="C42" s="218">
        <v>82.103999999999999</v>
      </c>
      <c r="D42" s="218">
        <v>24.480400000000003</v>
      </c>
      <c r="E42" s="218">
        <v>81.038599999999988</v>
      </c>
      <c r="F42" s="218">
        <v>80.425600000000003</v>
      </c>
      <c r="G42" s="218">
        <v>80.200299999999999</v>
      </c>
      <c r="H42" s="218"/>
      <c r="I42" s="218"/>
      <c r="J42" s="97">
        <f t="shared" si="8"/>
        <v>430.47730000000001</v>
      </c>
      <c r="K42" s="133"/>
      <c r="L42" s="137"/>
      <c r="M42" s="87" t="s">
        <v>38</v>
      </c>
      <c r="N42" s="218">
        <v>7.9</v>
      </c>
      <c r="O42" s="218">
        <v>7.6</v>
      </c>
      <c r="P42" s="218">
        <v>2</v>
      </c>
      <c r="Q42" s="218">
        <v>7.9</v>
      </c>
      <c r="R42" s="218">
        <v>7.7</v>
      </c>
      <c r="S42" s="218">
        <v>8</v>
      </c>
      <c r="T42" s="97">
        <f t="shared" si="9"/>
        <v>41.1</v>
      </c>
      <c r="U42" s="2"/>
      <c r="V42" s="60"/>
      <c r="W42" s="59"/>
      <c r="X42" s="59"/>
      <c r="Y42" s="2"/>
      <c r="Z42" s="2"/>
      <c r="AA42" s="2"/>
      <c r="AB42" s="2"/>
    </row>
    <row r="43" spans="1:30" ht="33.75" customHeight="1" x14ac:dyDescent="0.25">
      <c r="A43" s="88" t="s">
        <v>33</v>
      </c>
      <c r="B43" s="23">
        <v>82.228400000000008</v>
      </c>
      <c r="C43" s="218">
        <v>82.103999999999999</v>
      </c>
      <c r="D43" s="218">
        <v>24.480400000000003</v>
      </c>
      <c r="E43" s="218">
        <v>81.038599999999988</v>
      </c>
      <c r="F43" s="218">
        <v>80.425600000000003</v>
      </c>
      <c r="G43" s="218">
        <v>80.200299999999999</v>
      </c>
      <c r="H43" s="218"/>
      <c r="I43" s="218"/>
      <c r="J43" s="97">
        <f t="shared" si="8"/>
        <v>430.47730000000001</v>
      </c>
      <c r="K43" s="133"/>
      <c r="L43" s="137"/>
      <c r="M43" s="88" t="s">
        <v>33</v>
      </c>
      <c r="N43" s="218">
        <v>8</v>
      </c>
      <c r="O43" s="218">
        <v>7.7</v>
      </c>
      <c r="P43" s="218">
        <v>2</v>
      </c>
      <c r="Q43" s="218">
        <v>7.9</v>
      </c>
      <c r="R43" s="218">
        <v>7.7</v>
      </c>
      <c r="S43" s="218">
        <v>8</v>
      </c>
      <c r="T43" s="97">
        <f t="shared" si="9"/>
        <v>41.300000000000004</v>
      </c>
      <c r="U43" s="2"/>
      <c r="V43" s="60"/>
      <c r="W43" s="59"/>
      <c r="X43" s="59"/>
      <c r="Y43" s="2"/>
      <c r="Z43" s="2"/>
      <c r="AA43" s="2"/>
      <c r="AB43" s="2"/>
    </row>
    <row r="44" spans="1:30" ht="33.75" customHeight="1" x14ac:dyDescent="0.25">
      <c r="A44" s="87" t="s">
        <v>46</v>
      </c>
      <c r="B44" s="23">
        <v>84.541900000000012</v>
      </c>
      <c r="C44" s="218">
        <v>84.414000000000001</v>
      </c>
      <c r="D44" s="218">
        <v>24.480400000000003</v>
      </c>
      <c r="E44" s="218">
        <v>81.038599999999988</v>
      </c>
      <c r="F44" s="218">
        <v>80.425600000000003</v>
      </c>
      <c r="G44" s="218">
        <v>80.200299999999999</v>
      </c>
      <c r="H44" s="218"/>
      <c r="I44" s="218"/>
      <c r="J44" s="97">
        <f t="shared" si="8"/>
        <v>435.10079999999994</v>
      </c>
      <c r="K44" s="133"/>
      <c r="L44" s="137"/>
      <c r="M44" s="87" t="s">
        <v>46</v>
      </c>
      <c r="N44" s="218">
        <v>8</v>
      </c>
      <c r="O44" s="218">
        <v>7.7</v>
      </c>
      <c r="P44" s="218">
        <v>2</v>
      </c>
      <c r="Q44" s="218">
        <v>7.9</v>
      </c>
      <c r="R44" s="218">
        <v>7.8</v>
      </c>
      <c r="S44" s="218">
        <v>8.1</v>
      </c>
      <c r="T44" s="97">
        <f t="shared" si="9"/>
        <v>41.5</v>
      </c>
      <c r="U44" s="2"/>
      <c r="V44" s="60"/>
      <c r="W44" s="59"/>
      <c r="X44" s="59"/>
      <c r="Y44" s="2"/>
      <c r="Z44" s="2"/>
      <c r="AA44" s="2"/>
      <c r="AB44" s="2"/>
    </row>
    <row r="45" spans="1:30" ht="33.75" customHeight="1" x14ac:dyDescent="0.25">
      <c r="A45" s="87" t="s">
        <v>34</v>
      </c>
      <c r="B45" s="23"/>
      <c r="C45" s="218"/>
      <c r="D45" s="218"/>
      <c r="E45" s="218"/>
      <c r="F45" s="218"/>
      <c r="G45" s="218"/>
      <c r="H45" s="218"/>
      <c r="I45" s="218"/>
      <c r="J45" s="97">
        <f t="shared" si="8"/>
        <v>0</v>
      </c>
      <c r="K45" s="133"/>
      <c r="L45" s="137"/>
      <c r="M45" s="87" t="s">
        <v>34</v>
      </c>
      <c r="N45" s="218">
        <v>8</v>
      </c>
      <c r="O45" s="218">
        <v>7.7</v>
      </c>
      <c r="P45" s="218">
        <v>2.1</v>
      </c>
      <c r="Q45" s="218">
        <v>7.9</v>
      </c>
      <c r="R45" s="218">
        <v>7.8</v>
      </c>
      <c r="S45" s="218">
        <v>8.1</v>
      </c>
      <c r="T45" s="97">
        <f t="shared" si="9"/>
        <v>41.6</v>
      </c>
      <c r="U45" s="2"/>
      <c r="V45" s="60"/>
      <c r="W45" s="59"/>
      <c r="X45" s="59"/>
      <c r="Y45" s="59"/>
      <c r="Z45" s="59"/>
      <c r="AA45" s="2"/>
      <c r="AB45" s="2"/>
      <c r="AC45" s="2"/>
      <c r="AD45" s="2"/>
    </row>
    <row r="46" spans="1:30" ht="33.75" customHeight="1" x14ac:dyDescent="0.25">
      <c r="A46" s="88" t="s">
        <v>10</v>
      </c>
      <c r="B46" s="27">
        <f t="shared" ref="B46:I46" si="10">SUM(B39:B45)</f>
        <v>494.33160000000009</v>
      </c>
      <c r="C46" s="77">
        <f t="shared" si="10"/>
        <v>493.57599999999996</v>
      </c>
      <c r="D46" s="28">
        <f t="shared" si="10"/>
        <v>146.0968</v>
      </c>
      <c r="E46" s="28">
        <f t="shared" si="10"/>
        <v>484.77829999999989</v>
      </c>
      <c r="F46" s="28">
        <f t="shared" si="10"/>
        <v>480.55300000000011</v>
      </c>
      <c r="G46" s="28">
        <f t="shared" si="10"/>
        <v>475.94519999999989</v>
      </c>
      <c r="H46" s="28">
        <f t="shared" si="10"/>
        <v>0</v>
      </c>
      <c r="I46" s="28">
        <f t="shared" si="10"/>
        <v>0</v>
      </c>
      <c r="J46" s="97">
        <f t="shared" si="8"/>
        <v>2575.2808999999997</v>
      </c>
      <c r="K46" s="60"/>
      <c r="M46" s="73" t="s">
        <v>10</v>
      </c>
      <c r="N46" s="77">
        <f t="shared" ref="N46:S46" si="11">SUM(N39:N45)</f>
        <v>55.6</v>
      </c>
      <c r="O46" s="28">
        <f t="shared" si="11"/>
        <v>53.500000000000007</v>
      </c>
      <c r="P46" s="28">
        <f t="shared" si="11"/>
        <v>14.299999999999999</v>
      </c>
      <c r="Q46" s="28">
        <f t="shared" si="11"/>
        <v>54.999999999999993</v>
      </c>
      <c r="R46" s="28">
        <f t="shared" si="11"/>
        <v>54.099999999999994</v>
      </c>
      <c r="S46" s="28">
        <f t="shared" si="11"/>
        <v>56.2</v>
      </c>
      <c r="T46" s="97">
        <f t="shared" si="9"/>
        <v>288.7</v>
      </c>
      <c r="U46" s="60"/>
      <c r="V46" s="60"/>
      <c r="W46" s="2"/>
      <c r="X46" s="2"/>
      <c r="Y46" s="2"/>
      <c r="Z46" s="2"/>
      <c r="AA46" s="2"/>
      <c r="AB46" s="2"/>
      <c r="AC46" s="2"/>
      <c r="AD46" s="2"/>
    </row>
    <row r="47" spans="1:30" ht="33.75" customHeight="1" x14ac:dyDescent="0.25">
      <c r="A47" s="89" t="s">
        <v>12</v>
      </c>
      <c r="B47" s="30">
        <v>127.9</v>
      </c>
      <c r="C47" s="78">
        <v>127.9</v>
      </c>
      <c r="D47" s="31">
        <v>124.9</v>
      </c>
      <c r="E47" s="31">
        <v>122.6</v>
      </c>
      <c r="F47" s="31">
        <v>122.6</v>
      </c>
      <c r="G47" s="31">
        <v>121.7</v>
      </c>
      <c r="H47" s="31"/>
      <c r="I47" s="31"/>
      <c r="J47" s="98">
        <f>+((J46/J48)/7)*1000</f>
        <v>105.32415443131158</v>
      </c>
      <c r="K47" s="60"/>
      <c r="M47" s="129" t="s">
        <v>12</v>
      </c>
      <c r="N47" s="78">
        <v>137</v>
      </c>
      <c r="O47" s="31">
        <v>136.5</v>
      </c>
      <c r="P47" s="31">
        <v>136</v>
      </c>
      <c r="Q47" s="31">
        <v>135.5</v>
      </c>
      <c r="R47" s="31">
        <v>135.5</v>
      </c>
      <c r="S47" s="31">
        <v>136</v>
      </c>
      <c r="T47" s="98">
        <f>+((T46/T48)/7)*1000</f>
        <v>136.11504007543613</v>
      </c>
      <c r="U47" s="61"/>
      <c r="V47" s="61"/>
    </row>
    <row r="48" spans="1:30" ht="33.75" customHeight="1" x14ac:dyDescent="0.25">
      <c r="A48" s="90" t="s">
        <v>13</v>
      </c>
      <c r="B48" s="34">
        <v>661</v>
      </c>
      <c r="C48" s="79">
        <v>660</v>
      </c>
      <c r="D48" s="35">
        <v>196</v>
      </c>
      <c r="E48" s="35">
        <v>661</v>
      </c>
      <c r="F48" s="35">
        <v>656</v>
      </c>
      <c r="G48" s="35">
        <v>659</v>
      </c>
      <c r="H48" s="35"/>
      <c r="I48" s="35"/>
      <c r="J48" s="99">
        <f>SUM(B48:I48)</f>
        <v>3493</v>
      </c>
      <c r="K48" s="60"/>
      <c r="L48" s="62"/>
      <c r="M48" s="90" t="s">
        <v>13</v>
      </c>
      <c r="N48" s="102">
        <v>58</v>
      </c>
      <c r="O48" s="102">
        <v>56</v>
      </c>
      <c r="P48" s="102">
        <v>15</v>
      </c>
      <c r="Q48" s="102">
        <v>58</v>
      </c>
      <c r="R48" s="102">
        <v>57</v>
      </c>
      <c r="S48" s="102">
        <v>59</v>
      </c>
      <c r="T48" s="106">
        <f>SUM(N48:S48)</f>
        <v>303</v>
      </c>
      <c r="U48" s="63"/>
      <c r="V48" s="63"/>
    </row>
    <row r="49" spans="1:43" ht="33.75" customHeight="1" x14ac:dyDescent="0.25">
      <c r="A49" s="91" t="s">
        <v>14</v>
      </c>
      <c r="B49" s="38">
        <f t="shared" ref="B49:I49" si="12">((B48*B47)*7/1000)/7</f>
        <v>84.541900000000012</v>
      </c>
      <c r="C49" s="80">
        <f t="shared" si="12"/>
        <v>84.414000000000001</v>
      </c>
      <c r="D49" s="80">
        <f t="shared" si="12"/>
        <v>24.480400000000003</v>
      </c>
      <c r="E49" s="80">
        <f t="shared" si="12"/>
        <v>81.038599999999988</v>
      </c>
      <c r="F49" s="80">
        <f t="shared" si="12"/>
        <v>80.425600000000003</v>
      </c>
      <c r="G49" s="80">
        <f t="shared" si="12"/>
        <v>80.200299999999999</v>
      </c>
      <c r="H49" s="80">
        <f t="shared" si="12"/>
        <v>0</v>
      </c>
      <c r="I49" s="80">
        <f t="shared" si="12"/>
        <v>0</v>
      </c>
      <c r="J49" s="100">
        <f>((J46*1000)/J48)/7</f>
        <v>105.3241544313116</v>
      </c>
      <c r="K49" s="60"/>
      <c r="M49" s="91" t="s">
        <v>14</v>
      </c>
      <c r="N49" s="80">
        <f t="shared" ref="N49:S49" si="13">((N48*N47)*7/1000-N40-N39)/5</f>
        <v>7.9644000000000004</v>
      </c>
      <c r="O49" s="39">
        <f t="shared" si="13"/>
        <v>7.6616</v>
      </c>
      <c r="P49" s="39">
        <f t="shared" si="13"/>
        <v>2.016</v>
      </c>
      <c r="Q49" s="39">
        <f t="shared" si="13"/>
        <v>7.8826000000000009</v>
      </c>
      <c r="R49" s="39">
        <f t="shared" si="13"/>
        <v>7.732899999999999</v>
      </c>
      <c r="S49" s="39">
        <f t="shared" si="13"/>
        <v>8.0335999999999999</v>
      </c>
      <c r="T49" s="107">
        <f>((T46*1000)/T48)/7</f>
        <v>136.1150400754361</v>
      </c>
      <c r="U49" s="63"/>
      <c r="V49" s="63"/>
    </row>
    <row r="50" spans="1:43" ht="33.75" customHeight="1" x14ac:dyDescent="0.25">
      <c r="A50" s="92" t="s">
        <v>15</v>
      </c>
      <c r="B50" s="42">
        <f t="shared" ref="B50:I50" si="14">((B48*B47)*7)/1000</f>
        <v>591.79330000000004</v>
      </c>
      <c r="C50" s="81">
        <f t="shared" si="14"/>
        <v>590.89800000000002</v>
      </c>
      <c r="D50" s="43">
        <f t="shared" si="14"/>
        <v>171.36280000000002</v>
      </c>
      <c r="E50" s="43">
        <f t="shared" si="14"/>
        <v>567.27019999999993</v>
      </c>
      <c r="F50" s="43">
        <f t="shared" si="14"/>
        <v>562.97919999999999</v>
      </c>
      <c r="G50" s="43">
        <f t="shared" si="14"/>
        <v>561.40210000000002</v>
      </c>
      <c r="H50" s="43">
        <f t="shared" si="14"/>
        <v>0</v>
      </c>
      <c r="I50" s="43">
        <f t="shared" si="14"/>
        <v>0</v>
      </c>
      <c r="J50" s="83"/>
      <c r="K50" s="60"/>
      <c r="M50" s="92" t="s">
        <v>15</v>
      </c>
      <c r="N50" s="81">
        <f t="shared" ref="N50:S50" si="15">((N48*N47)*7)/1000</f>
        <v>55.622</v>
      </c>
      <c r="O50" s="43">
        <f t="shared" si="15"/>
        <v>53.508000000000003</v>
      </c>
      <c r="P50" s="43">
        <f t="shared" si="15"/>
        <v>14.28</v>
      </c>
      <c r="Q50" s="43">
        <f t="shared" si="15"/>
        <v>55.012999999999998</v>
      </c>
      <c r="R50" s="43">
        <f t="shared" si="15"/>
        <v>54.064500000000002</v>
      </c>
      <c r="S50" s="43">
        <f t="shared" si="15"/>
        <v>56.167999999999999</v>
      </c>
      <c r="T50" s="108"/>
    </row>
    <row r="51" spans="1:43" ht="33.75" customHeight="1" thickBot="1" x14ac:dyDescent="0.3">
      <c r="A51" s="93" t="s">
        <v>16</v>
      </c>
      <c r="B51" s="47">
        <f t="shared" ref="B51:I51" si="16">+(B46/B48)/7*1000</f>
        <v>106.83630862329805</v>
      </c>
      <c r="C51" s="82">
        <f t="shared" si="16"/>
        <v>106.83463203463204</v>
      </c>
      <c r="D51" s="48">
        <f t="shared" si="16"/>
        <v>106.48454810495626</v>
      </c>
      <c r="E51" s="48">
        <f t="shared" si="16"/>
        <v>104.7716230819105</v>
      </c>
      <c r="F51" s="48">
        <f t="shared" si="16"/>
        <v>104.65004355400698</v>
      </c>
      <c r="G51" s="48">
        <f t="shared" si="16"/>
        <v>103.17476696293082</v>
      </c>
      <c r="H51" s="48" t="e">
        <f t="shared" si="16"/>
        <v>#DIV/0!</v>
      </c>
      <c r="I51" s="48" t="e">
        <f t="shared" si="16"/>
        <v>#DIV/0!</v>
      </c>
      <c r="J51" s="101"/>
      <c r="K51" s="60"/>
      <c r="L51" s="51"/>
      <c r="M51" s="93" t="s">
        <v>16</v>
      </c>
      <c r="N51" s="82">
        <f t="shared" ref="N51:S51" si="17">+(N46/N48)/7*1000</f>
        <v>136.94581280788179</v>
      </c>
      <c r="O51" s="48">
        <f t="shared" si="17"/>
        <v>136.47959183673473</v>
      </c>
      <c r="P51" s="48">
        <f t="shared" si="17"/>
        <v>136.19047619047618</v>
      </c>
      <c r="Q51" s="48">
        <f t="shared" si="17"/>
        <v>135.46798029556646</v>
      </c>
      <c r="R51" s="48">
        <f t="shared" si="17"/>
        <v>135.58897243107768</v>
      </c>
      <c r="S51" s="48">
        <f t="shared" si="17"/>
        <v>136.07748184019371</v>
      </c>
      <c r="T51" s="49"/>
      <c r="U51" s="52"/>
      <c r="V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67"/>
      <c r="W55" s="68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55"/>
      <c r="W56" s="55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55"/>
      <c r="W57" s="55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23">
        <v>8.3000000000000007</v>
      </c>
      <c r="C58" s="218">
        <v>8.1999999999999993</v>
      </c>
      <c r="D58" s="218">
        <v>2.4</v>
      </c>
      <c r="E58" s="218">
        <v>8.1999999999999993</v>
      </c>
      <c r="F58" s="218">
        <v>8.1999999999999993</v>
      </c>
      <c r="G58" s="150">
        <v>8.1</v>
      </c>
      <c r="H58" s="23">
        <v>8.6</v>
      </c>
      <c r="I58" s="218">
        <v>8.6999999999999993</v>
      </c>
      <c r="J58" s="218">
        <v>2.2000000000000002</v>
      </c>
      <c r="K58" s="218">
        <v>8.3000000000000007</v>
      </c>
      <c r="L58" s="218">
        <v>8.3000000000000007</v>
      </c>
      <c r="M58" s="150">
        <v>8.1999999999999993</v>
      </c>
      <c r="N58" s="23">
        <v>8.5</v>
      </c>
      <c r="O58" s="218">
        <v>8.5</v>
      </c>
      <c r="P58" s="218">
        <v>2.2999999999999998</v>
      </c>
      <c r="Q58" s="218">
        <v>8.5</v>
      </c>
      <c r="R58" s="218">
        <v>8.4</v>
      </c>
      <c r="S58" s="150">
        <v>8.4</v>
      </c>
      <c r="T58" s="26">
        <f t="shared" ref="T58:T65" si="18">SUM(B58:S58)</f>
        <v>132.30000000000001</v>
      </c>
      <c r="U58" s="71"/>
      <c r="V58" s="2"/>
      <c r="W58" s="55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23">
        <v>8.3000000000000007</v>
      </c>
      <c r="C59" s="218">
        <v>8.1999999999999993</v>
      </c>
      <c r="D59" s="218">
        <v>2.4</v>
      </c>
      <c r="E59" s="218">
        <v>8.1999999999999993</v>
      </c>
      <c r="F59" s="218">
        <v>8.1999999999999993</v>
      </c>
      <c r="G59" s="150">
        <v>8.1</v>
      </c>
      <c r="H59" s="23">
        <v>8.6</v>
      </c>
      <c r="I59" s="218">
        <v>8.6999999999999993</v>
      </c>
      <c r="J59" s="218">
        <v>2.2000000000000002</v>
      </c>
      <c r="K59" s="218">
        <v>8.3000000000000007</v>
      </c>
      <c r="L59" s="218">
        <v>8.3000000000000007</v>
      </c>
      <c r="M59" s="150">
        <v>8.1999999999999993</v>
      </c>
      <c r="N59" s="23">
        <v>8.5</v>
      </c>
      <c r="O59" s="218">
        <v>8.5</v>
      </c>
      <c r="P59" s="218">
        <v>2.2999999999999998</v>
      </c>
      <c r="Q59" s="218">
        <v>8.5</v>
      </c>
      <c r="R59" s="218">
        <v>8.4</v>
      </c>
      <c r="S59" s="150">
        <v>8.4</v>
      </c>
      <c r="T59" s="26">
        <f t="shared" si="18"/>
        <v>132.30000000000001</v>
      </c>
      <c r="U59" s="71"/>
      <c r="V59" s="2"/>
      <c r="W59" s="55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23">
        <v>8.4</v>
      </c>
      <c r="C60" s="218">
        <v>8.3000000000000007</v>
      </c>
      <c r="D60" s="218">
        <v>2.2999999999999998</v>
      </c>
      <c r="E60" s="218">
        <v>8.3000000000000007</v>
      </c>
      <c r="F60" s="218">
        <v>8.1999999999999993</v>
      </c>
      <c r="G60" s="150">
        <v>8.1999999999999993</v>
      </c>
      <c r="H60" s="23">
        <v>8.6999999999999993</v>
      </c>
      <c r="I60" s="218">
        <v>8.6999999999999993</v>
      </c>
      <c r="J60" s="218">
        <v>2.2000000000000002</v>
      </c>
      <c r="K60" s="218">
        <v>8.4</v>
      </c>
      <c r="L60" s="218">
        <v>8.4</v>
      </c>
      <c r="M60" s="150">
        <v>8.4</v>
      </c>
      <c r="N60" s="23">
        <v>8.5</v>
      </c>
      <c r="O60" s="218">
        <v>8.5</v>
      </c>
      <c r="P60" s="218">
        <v>2.2999999999999998</v>
      </c>
      <c r="Q60" s="218">
        <v>8.5</v>
      </c>
      <c r="R60" s="218">
        <v>8.5</v>
      </c>
      <c r="S60" s="150">
        <v>8.5</v>
      </c>
      <c r="T60" s="26">
        <f t="shared" si="18"/>
        <v>133.30000000000001</v>
      </c>
      <c r="U60" s="71"/>
      <c r="V60" s="2"/>
      <c r="W60" s="55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23">
        <v>8.4</v>
      </c>
      <c r="C61" s="218">
        <v>8.3000000000000007</v>
      </c>
      <c r="D61" s="218">
        <v>2.2999999999999998</v>
      </c>
      <c r="E61" s="218">
        <v>8.3000000000000007</v>
      </c>
      <c r="F61" s="218">
        <v>8.1999999999999993</v>
      </c>
      <c r="G61" s="150">
        <v>8.1999999999999993</v>
      </c>
      <c r="H61" s="23">
        <v>8.8000000000000007</v>
      </c>
      <c r="I61" s="218">
        <v>8.6999999999999993</v>
      </c>
      <c r="J61" s="218">
        <v>2.2000000000000002</v>
      </c>
      <c r="K61" s="218">
        <v>8.4</v>
      </c>
      <c r="L61" s="218">
        <v>8.4</v>
      </c>
      <c r="M61" s="150">
        <v>8.4</v>
      </c>
      <c r="N61" s="23">
        <v>8.5</v>
      </c>
      <c r="O61" s="218">
        <v>8.5</v>
      </c>
      <c r="P61" s="218">
        <v>2.4</v>
      </c>
      <c r="Q61" s="218">
        <v>8.5</v>
      </c>
      <c r="R61" s="218">
        <v>8.5</v>
      </c>
      <c r="S61" s="150">
        <v>8.5</v>
      </c>
      <c r="T61" s="26">
        <f t="shared" si="18"/>
        <v>133.50000000000003</v>
      </c>
      <c r="U61" s="71"/>
      <c r="V61" s="2"/>
      <c r="W61" s="55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23">
        <v>8.4</v>
      </c>
      <c r="C62" s="218">
        <v>8.3000000000000007</v>
      </c>
      <c r="D62" s="218">
        <v>2.2999999999999998</v>
      </c>
      <c r="E62" s="218">
        <v>8.3000000000000007</v>
      </c>
      <c r="F62" s="218">
        <v>8.3000000000000007</v>
      </c>
      <c r="G62" s="150">
        <v>8.1999999999999993</v>
      </c>
      <c r="H62" s="23">
        <v>8.8000000000000007</v>
      </c>
      <c r="I62" s="218">
        <v>8.6999999999999993</v>
      </c>
      <c r="J62" s="218">
        <v>2.2000000000000002</v>
      </c>
      <c r="K62" s="218">
        <v>8.4</v>
      </c>
      <c r="L62" s="218">
        <v>8.4</v>
      </c>
      <c r="M62" s="150">
        <v>8.4</v>
      </c>
      <c r="N62" s="23">
        <v>8.6</v>
      </c>
      <c r="O62" s="218">
        <v>8.6</v>
      </c>
      <c r="P62" s="218">
        <v>2.4</v>
      </c>
      <c r="Q62" s="218">
        <v>8.5</v>
      </c>
      <c r="R62" s="218">
        <v>8.5</v>
      </c>
      <c r="S62" s="150">
        <v>8.5</v>
      </c>
      <c r="T62" s="26">
        <f t="shared" si="18"/>
        <v>133.80000000000001</v>
      </c>
      <c r="U62" s="71"/>
      <c r="V62" s="2"/>
      <c r="W62" s="55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23">
        <v>8.4</v>
      </c>
      <c r="C63" s="218">
        <v>8.4</v>
      </c>
      <c r="D63" s="218">
        <v>2.4</v>
      </c>
      <c r="E63" s="218">
        <v>8.3000000000000007</v>
      </c>
      <c r="F63" s="218">
        <v>8.3000000000000007</v>
      </c>
      <c r="G63" s="150">
        <v>8.3000000000000007</v>
      </c>
      <c r="H63" s="23">
        <v>8.8000000000000007</v>
      </c>
      <c r="I63" s="218">
        <v>8.8000000000000007</v>
      </c>
      <c r="J63" s="218">
        <v>2.2000000000000002</v>
      </c>
      <c r="K63" s="218">
        <v>8.5</v>
      </c>
      <c r="L63" s="218">
        <v>8.4</v>
      </c>
      <c r="M63" s="150">
        <v>8.4</v>
      </c>
      <c r="N63" s="23">
        <v>8.6</v>
      </c>
      <c r="O63" s="218">
        <v>8.6</v>
      </c>
      <c r="P63" s="218">
        <v>2.4</v>
      </c>
      <c r="Q63" s="218">
        <v>8.6</v>
      </c>
      <c r="R63" s="218">
        <v>8.5</v>
      </c>
      <c r="S63" s="150">
        <v>8.5</v>
      </c>
      <c r="T63" s="26">
        <f t="shared" si="18"/>
        <v>134.39999999999998</v>
      </c>
      <c r="U63" s="71"/>
      <c r="V63" s="2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23">
        <v>8.5</v>
      </c>
      <c r="C64" s="218">
        <v>8.4</v>
      </c>
      <c r="D64" s="218">
        <v>2.4</v>
      </c>
      <c r="E64" s="218">
        <v>8.3000000000000007</v>
      </c>
      <c r="F64" s="218">
        <v>8.3000000000000007</v>
      </c>
      <c r="G64" s="150">
        <v>8.3000000000000007</v>
      </c>
      <c r="H64" s="23">
        <v>8.8000000000000007</v>
      </c>
      <c r="I64" s="218">
        <v>8.8000000000000007</v>
      </c>
      <c r="J64" s="218">
        <v>2.2999999999999998</v>
      </c>
      <c r="K64" s="218">
        <v>8.5</v>
      </c>
      <c r="L64" s="218">
        <v>8.4</v>
      </c>
      <c r="M64" s="150">
        <v>8.4</v>
      </c>
      <c r="N64" s="23">
        <v>8.6</v>
      </c>
      <c r="O64" s="218">
        <v>8.6</v>
      </c>
      <c r="P64" s="218">
        <v>2.4</v>
      </c>
      <c r="Q64" s="218">
        <v>8.6</v>
      </c>
      <c r="R64" s="218">
        <v>8.5</v>
      </c>
      <c r="S64" s="150">
        <v>8.5</v>
      </c>
      <c r="T64" s="26">
        <f t="shared" si="18"/>
        <v>134.6</v>
      </c>
      <c r="U64" s="71"/>
      <c r="V64" s="2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58.699999999999996</v>
      </c>
      <c r="C65" s="28">
        <f>SUM(C58:C64)</f>
        <v>58.099999999999994</v>
      </c>
      <c r="D65" s="28">
        <f>SUM(D58:D64)</f>
        <v>16.5</v>
      </c>
      <c r="E65" s="28">
        <f>SUM(E58:E64)</f>
        <v>57.899999999999991</v>
      </c>
      <c r="F65" s="28">
        <f t="shared" ref="F65:Q65" si="19">SUM(F58:F64)</f>
        <v>57.699999999999989</v>
      </c>
      <c r="G65" s="29">
        <f t="shared" si="19"/>
        <v>57.399999999999991</v>
      </c>
      <c r="H65" s="27">
        <f t="shared" si="19"/>
        <v>61.099999999999994</v>
      </c>
      <c r="I65" s="28">
        <f t="shared" si="19"/>
        <v>61.099999999999994</v>
      </c>
      <c r="J65" s="28">
        <f t="shared" si="19"/>
        <v>15.5</v>
      </c>
      <c r="K65" s="28">
        <f t="shared" si="19"/>
        <v>58.8</v>
      </c>
      <c r="L65" s="28">
        <f t="shared" si="19"/>
        <v>58.599999999999994</v>
      </c>
      <c r="M65" s="29">
        <f t="shared" si="19"/>
        <v>58.399999999999991</v>
      </c>
      <c r="N65" s="27">
        <f t="shared" si="19"/>
        <v>59.800000000000004</v>
      </c>
      <c r="O65" s="28">
        <f t="shared" si="19"/>
        <v>59.800000000000004</v>
      </c>
      <c r="P65" s="28">
        <f t="shared" si="19"/>
        <v>16.5</v>
      </c>
      <c r="Q65" s="28">
        <f t="shared" si="19"/>
        <v>59.7</v>
      </c>
      <c r="R65" s="28">
        <f>SUM(R58:R64)</f>
        <v>59.3</v>
      </c>
      <c r="S65" s="29">
        <f>SUM(S58:S64)</f>
        <v>59.3</v>
      </c>
      <c r="T65" s="26">
        <f t="shared" si="18"/>
        <v>934.19999999999982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137.5</v>
      </c>
      <c r="C66" s="31">
        <v>136</v>
      </c>
      <c r="D66" s="31">
        <v>138.5</v>
      </c>
      <c r="E66" s="31">
        <v>135.5</v>
      </c>
      <c r="F66" s="31">
        <v>135</v>
      </c>
      <c r="G66" s="32">
        <v>134.5</v>
      </c>
      <c r="H66" s="30">
        <v>138.5</v>
      </c>
      <c r="I66" s="31">
        <v>138.5</v>
      </c>
      <c r="J66" s="31">
        <v>138</v>
      </c>
      <c r="K66" s="31">
        <v>135.5</v>
      </c>
      <c r="L66" s="31">
        <v>135</v>
      </c>
      <c r="M66" s="32">
        <v>134.5</v>
      </c>
      <c r="N66" s="30">
        <v>135.5</v>
      </c>
      <c r="O66" s="31">
        <v>135.5</v>
      </c>
      <c r="P66" s="31">
        <v>138.5</v>
      </c>
      <c r="Q66" s="31">
        <v>135.5</v>
      </c>
      <c r="R66" s="31">
        <v>134.5</v>
      </c>
      <c r="S66" s="32">
        <v>134.5</v>
      </c>
      <c r="T66" s="261">
        <f>+((T65/T67)/7)*1000</f>
        <v>135.90340413151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61</v>
      </c>
      <c r="C67" s="102">
        <v>61</v>
      </c>
      <c r="D67" s="102">
        <v>17</v>
      </c>
      <c r="E67" s="102">
        <v>61</v>
      </c>
      <c r="F67" s="102">
        <v>61</v>
      </c>
      <c r="G67" s="259">
        <v>61</v>
      </c>
      <c r="H67" s="258">
        <v>63</v>
      </c>
      <c r="I67" s="102">
        <v>63</v>
      </c>
      <c r="J67" s="102">
        <v>16</v>
      </c>
      <c r="K67" s="102">
        <v>62</v>
      </c>
      <c r="L67" s="102">
        <v>62</v>
      </c>
      <c r="M67" s="259">
        <v>62</v>
      </c>
      <c r="N67" s="258">
        <v>63</v>
      </c>
      <c r="O67" s="102">
        <v>63</v>
      </c>
      <c r="P67" s="102">
        <v>17</v>
      </c>
      <c r="Q67" s="102">
        <v>63</v>
      </c>
      <c r="R67" s="102">
        <v>63</v>
      </c>
      <c r="S67" s="259">
        <v>63</v>
      </c>
      <c r="T67" s="262">
        <f>SUM(B67:S67)</f>
        <v>982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8.4224999999999994</v>
      </c>
      <c r="C68" s="80">
        <f t="shared" si="20"/>
        <v>8.3343999999999987</v>
      </c>
      <c r="D68" s="80">
        <f t="shared" si="20"/>
        <v>2.3363</v>
      </c>
      <c r="E68" s="80">
        <f t="shared" si="20"/>
        <v>8.2917000000000005</v>
      </c>
      <c r="F68" s="80">
        <f t="shared" si="20"/>
        <v>8.2490000000000006</v>
      </c>
      <c r="G68" s="154">
        <f t="shared" si="20"/>
        <v>8.2462999999999997</v>
      </c>
      <c r="H68" s="38">
        <f t="shared" si="20"/>
        <v>8.7756999999999987</v>
      </c>
      <c r="I68" s="80">
        <f t="shared" si="20"/>
        <v>8.7356999999999996</v>
      </c>
      <c r="J68" s="80">
        <f t="shared" si="20"/>
        <v>2.2112000000000003</v>
      </c>
      <c r="K68" s="80">
        <f t="shared" si="20"/>
        <v>8.4414000000000016</v>
      </c>
      <c r="L68" s="80">
        <f t="shared" si="20"/>
        <v>8.3980000000000015</v>
      </c>
      <c r="M68" s="154">
        <f t="shared" si="20"/>
        <v>8.3946000000000005</v>
      </c>
      <c r="N68" s="38">
        <f t="shared" si="20"/>
        <v>8.5510999999999999</v>
      </c>
      <c r="O68" s="80">
        <f t="shared" si="20"/>
        <v>8.5510999999999999</v>
      </c>
      <c r="P68" s="80">
        <f t="shared" si="20"/>
        <v>2.3762999999999996</v>
      </c>
      <c r="Q68" s="80">
        <f t="shared" si="20"/>
        <v>8.5510999999999999</v>
      </c>
      <c r="R68" s="80">
        <f t="shared" si="20"/>
        <v>8.5029000000000003</v>
      </c>
      <c r="S68" s="154">
        <f t="shared" si="20"/>
        <v>8.5029000000000003</v>
      </c>
      <c r="T68" s="263">
        <f>((T65*1000)/T67)/7</f>
        <v>135.90340413151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58.712499999999999</v>
      </c>
      <c r="C69" s="43">
        <f t="shared" si="21"/>
        <v>58.072000000000003</v>
      </c>
      <c r="D69" s="43">
        <f t="shared" si="21"/>
        <v>16.4815</v>
      </c>
      <c r="E69" s="43">
        <f t="shared" si="21"/>
        <v>57.858499999999999</v>
      </c>
      <c r="F69" s="43">
        <f t="shared" si="21"/>
        <v>57.645000000000003</v>
      </c>
      <c r="G69" s="83">
        <f t="shared" si="21"/>
        <v>57.4315</v>
      </c>
      <c r="H69" s="42">
        <f t="shared" si="21"/>
        <v>61.078499999999998</v>
      </c>
      <c r="I69" s="43">
        <f t="shared" si="21"/>
        <v>61.078499999999998</v>
      </c>
      <c r="J69" s="43">
        <f t="shared" si="21"/>
        <v>15.456</v>
      </c>
      <c r="K69" s="43">
        <f t="shared" si="21"/>
        <v>58.807000000000002</v>
      </c>
      <c r="L69" s="43">
        <f t="shared" si="21"/>
        <v>58.59</v>
      </c>
      <c r="M69" s="83">
        <f t="shared" si="21"/>
        <v>58.372999999999998</v>
      </c>
      <c r="N69" s="42">
        <f t="shared" si="21"/>
        <v>59.755499999999998</v>
      </c>
      <c r="O69" s="43">
        <f t="shared" si="21"/>
        <v>59.755499999999998</v>
      </c>
      <c r="P69" s="43">
        <f t="shared" si="21"/>
        <v>16.4815</v>
      </c>
      <c r="Q69" s="43">
        <f t="shared" si="21"/>
        <v>59.755499999999998</v>
      </c>
      <c r="R69" s="43">
        <f t="shared" si="21"/>
        <v>59.314500000000002</v>
      </c>
      <c r="S69" s="83">
        <f t="shared" si="21"/>
        <v>59.314500000000002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 t="shared" ref="B70:S70" si="22">+(B65/B67)/7*1000</f>
        <v>137.47072599531614</v>
      </c>
      <c r="C70" s="48">
        <f t="shared" si="22"/>
        <v>136.0655737704918</v>
      </c>
      <c r="D70" s="48">
        <f t="shared" si="22"/>
        <v>138.65546218487395</v>
      </c>
      <c r="E70" s="48">
        <f t="shared" si="22"/>
        <v>135.59718969555033</v>
      </c>
      <c r="F70" s="48">
        <f t="shared" si="22"/>
        <v>135.12880562060886</v>
      </c>
      <c r="G70" s="49">
        <f t="shared" si="22"/>
        <v>134.42622950819668</v>
      </c>
      <c r="H70" s="47">
        <f t="shared" si="22"/>
        <v>138.54875283446711</v>
      </c>
      <c r="I70" s="48">
        <f t="shared" si="22"/>
        <v>138.54875283446711</v>
      </c>
      <c r="J70" s="48">
        <f t="shared" si="22"/>
        <v>138.39285714285714</v>
      </c>
      <c r="K70" s="48">
        <f t="shared" si="22"/>
        <v>135.48387096774192</v>
      </c>
      <c r="L70" s="48">
        <f t="shared" si="22"/>
        <v>135.02304147465435</v>
      </c>
      <c r="M70" s="49">
        <f t="shared" si="22"/>
        <v>134.56221198156678</v>
      </c>
      <c r="N70" s="47">
        <f t="shared" si="22"/>
        <v>135.60090702947846</v>
      </c>
      <c r="O70" s="48">
        <f t="shared" si="22"/>
        <v>135.60090702947846</v>
      </c>
      <c r="P70" s="48">
        <f t="shared" si="22"/>
        <v>138.65546218487395</v>
      </c>
      <c r="Q70" s="48">
        <f t="shared" si="22"/>
        <v>135.37414965986397</v>
      </c>
      <c r="R70" s="48">
        <f t="shared" si="22"/>
        <v>134.46712018140587</v>
      </c>
      <c r="S70" s="49">
        <f t="shared" si="22"/>
        <v>134.46712018140587</v>
      </c>
      <c r="T70" s="50"/>
      <c r="AD70" s="3"/>
    </row>
    <row r="71" spans="1:41" ht="33.75" customHeight="1" x14ac:dyDescent="0.25"/>
    <row r="72" spans="1:41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41" ht="33.75" customHeight="1" x14ac:dyDescent="0.25"/>
    <row r="74" spans="1:41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J36"/>
    <mergeCell ref="N36:T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zoomScale="30" zoomScaleNormal="30" workbookViewId="0">
      <selection activeCell="B18" sqref="B18:S24"/>
    </sheetView>
  </sheetViews>
  <sheetFormatPr baseColWidth="10" defaultRowHeight="15" x14ac:dyDescent="0.25"/>
  <cols>
    <col min="1" max="1" width="52.42578125" style="19" bestFit="1" customWidth="1"/>
    <col min="2" max="12" width="22.42578125" style="19" customWidth="1"/>
    <col min="13" max="13" width="33.42578125" style="19" bestFit="1" customWidth="1"/>
    <col min="14" max="19" width="22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"/>
      <c r="Z3" s="2"/>
      <c r="AA3" s="2"/>
      <c r="AB3" s="2"/>
      <c r="AC3" s="2"/>
      <c r="AD3" s="2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78" t="s">
        <v>1</v>
      </c>
      <c r="B9" s="278"/>
      <c r="C9" s="278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78"/>
      <c r="B10" s="278"/>
      <c r="C10" s="2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78" t="s">
        <v>4</v>
      </c>
      <c r="B11" s="278"/>
      <c r="C11" s="278"/>
      <c r="D11" s="1"/>
      <c r="E11" s="279">
        <v>2</v>
      </c>
      <c r="F11" s="1"/>
      <c r="G11" s="1"/>
      <c r="H11" s="1"/>
      <c r="I11" s="1"/>
      <c r="J11" s="1"/>
      <c r="K11" s="628" t="s">
        <v>84</v>
      </c>
      <c r="L11" s="628"/>
      <c r="M11" s="280"/>
      <c r="N11" s="2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78"/>
      <c r="B12" s="278"/>
      <c r="C12" s="278"/>
      <c r="D12" s="1"/>
      <c r="E12" s="5"/>
      <c r="F12" s="1"/>
      <c r="G12" s="1"/>
      <c r="H12" s="1"/>
      <c r="I12" s="1"/>
      <c r="J12" s="1"/>
      <c r="K12" s="280"/>
      <c r="L12" s="280"/>
      <c r="M12" s="280"/>
      <c r="N12" s="2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80"/>
      <c r="M13" s="280"/>
      <c r="N13" s="280"/>
      <c r="O13" s="280"/>
      <c r="P13" s="280"/>
      <c r="Q13" s="280"/>
      <c r="R13" s="280"/>
      <c r="S13" s="280"/>
      <c r="T13" s="280"/>
      <c r="U13" s="280"/>
      <c r="V13" s="280"/>
      <c r="W13" s="1"/>
      <c r="X13" s="1"/>
      <c r="Y13" s="1"/>
    </row>
    <row r="14" spans="1:30" s="3" customFormat="1" ht="27" thickBot="1" x14ac:dyDescent="0.3">
      <c r="A14" s="2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38" t="s">
        <v>53</v>
      </c>
      <c r="C15" s="639"/>
      <c r="D15" s="639"/>
      <c r="E15" s="639"/>
      <c r="F15" s="639"/>
      <c r="G15" s="640"/>
      <c r="H15" s="650" t="s">
        <v>54</v>
      </c>
      <c r="I15" s="651"/>
      <c r="J15" s="651"/>
      <c r="K15" s="651"/>
      <c r="L15" s="651"/>
      <c r="M15" s="652"/>
      <c r="N15" s="653" t="s">
        <v>8</v>
      </c>
      <c r="O15" s="654"/>
      <c r="P15" s="654"/>
      <c r="Q15" s="654"/>
      <c r="R15" s="654"/>
      <c r="S15" s="655"/>
      <c r="T15" s="281"/>
      <c r="W15" s="55"/>
    </row>
    <row r="16" spans="1:30" ht="39.950000000000003" customHeight="1" x14ac:dyDescent="0.25">
      <c r="A16" s="120" t="s">
        <v>9</v>
      </c>
      <c r="B16" s="265"/>
      <c r="C16" s="193"/>
      <c r="D16" s="193"/>
      <c r="E16" s="193"/>
      <c r="F16" s="193"/>
      <c r="G16" s="197"/>
      <c r="H16" s="194"/>
      <c r="I16" s="193"/>
      <c r="J16" s="193"/>
      <c r="K16" s="193"/>
      <c r="L16" s="192"/>
      <c r="M16" s="197"/>
      <c r="N16" s="194"/>
      <c r="O16" s="193"/>
      <c r="P16" s="193"/>
      <c r="Q16" s="193"/>
      <c r="R16" s="193"/>
      <c r="S16" s="197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1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23">
        <v>95.427499999999995</v>
      </c>
      <c r="C18" s="24">
        <v>94.230499999999992</v>
      </c>
      <c r="D18" s="24">
        <v>27.8003</v>
      </c>
      <c r="E18" s="24">
        <v>95.76</v>
      </c>
      <c r="F18" s="24">
        <v>95.0184</v>
      </c>
      <c r="G18" s="25">
        <v>96.5</v>
      </c>
      <c r="H18" s="23">
        <v>99.3</v>
      </c>
      <c r="I18" s="24">
        <v>102.8</v>
      </c>
      <c r="J18" s="24">
        <v>27.282900000000001</v>
      </c>
      <c r="K18" s="24">
        <v>100.56060000000001</v>
      </c>
      <c r="L18" s="24">
        <v>100.07479999999998</v>
      </c>
      <c r="M18" s="25">
        <v>97.990200000000002</v>
      </c>
      <c r="N18" s="23">
        <v>95.335999999999999</v>
      </c>
      <c r="O18" s="24">
        <v>98.069700000000026</v>
      </c>
      <c r="P18" s="24">
        <v>27.4819</v>
      </c>
      <c r="Q18" s="24">
        <v>105.22009999999999</v>
      </c>
      <c r="R18" s="24">
        <v>104.78999999999998</v>
      </c>
      <c r="S18" s="25">
        <v>98.210099999999997</v>
      </c>
      <c r="T18" s="26">
        <f t="shared" ref="T18:T25" si="0">SUM(B18:S18)</f>
        <v>1561.8530000000001</v>
      </c>
      <c r="V18" s="2"/>
      <c r="W18" s="20"/>
    </row>
    <row r="19" spans="1:30" ht="39.950000000000003" customHeight="1" x14ac:dyDescent="0.25">
      <c r="A19" s="123" t="s">
        <v>36</v>
      </c>
      <c r="B19" s="23">
        <v>97.541600000000017</v>
      </c>
      <c r="C19" s="24">
        <v>95.947999999999993</v>
      </c>
      <c r="D19" s="24">
        <v>28.297799999999999</v>
      </c>
      <c r="E19" s="24">
        <v>97.887999999999991</v>
      </c>
      <c r="F19" s="24">
        <v>97.129500000000007</v>
      </c>
      <c r="G19" s="25">
        <v>96.453399999999988</v>
      </c>
      <c r="H19" s="23">
        <v>101.1087</v>
      </c>
      <c r="I19" s="24">
        <v>102.8412</v>
      </c>
      <c r="J19" s="24">
        <v>27.282900000000001</v>
      </c>
      <c r="K19" s="24">
        <v>100.56060000000001</v>
      </c>
      <c r="L19" s="24">
        <v>102.29560000000001</v>
      </c>
      <c r="M19" s="25">
        <v>99.930599999999998</v>
      </c>
      <c r="N19" s="23">
        <v>95.335999999999999</v>
      </c>
      <c r="O19" s="24">
        <v>101.27979999999999</v>
      </c>
      <c r="P19" s="24">
        <v>27.4819</v>
      </c>
      <c r="Q19" s="24">
        <v>105.22009999999999</v>
      </c>
      <c r="R19" s="24">
        <v>104.78999999999998</v>
      </c>
      <c r="S19" s="25">
        <v>98.210099999999997</v>
      </c>
      <c r="T19" s="26">
        <f t="shared" si="0"/>
        <v>1579.5958000000001</v>
      </c>
      <c r="V19" s="2"/>
      <c r="W19" s="20"/>
    </row>
    <row r="20" spans="1:30" ht="39.75" customHeight="1" x14ac:dyDescent="0.25">
      <c r="A20" s="122" t="s">
        <v>37</v>
      </c>
      <c r="B20" s="23">
        <v>99.99839999999999</v>
      </c>
      <c r="C20" s="24">
        <v>98.006399999999985</v>
      </c>
      <c r="D20" s="24">
        <v>28.855</v>
      </c>
      <c r="E20" s="24">
        <v>100.34849999999999</v>
      </c>
      <c r="F20" s="24">
        <v>99.648900000000012</v>
      </c>
      <c r="G20" s="25">
        <v>96.453399999999988</v>
      </c>
      <c r="H20" s="23">
        <v>101.1087</v>
      </c>
      <c r="I20" s="24">
        <v>105.1974</v>
      </c>
      <c r="J20" s="24">
        <v>27.541799999999999</v>
      </c>
      <c r="K20" s="24">
        <v>102.712</v>
      </c>
      <c r="L20" s="24">
        <v>102.29560000000001</v>
      </c>
      <c r="M20" s="25">
        <v>102.1482</v>
      </c>
      <c r="N20" s="23">
        <v>101.71509999999999</v>
      </c>
      <c r="O20" s="24">
        <v>104.90940000000001</v>
      </c>
      <c r="P20" s="24">
        <v>28.108800000000006</v>
      </c>
      <c r="Q20" s="24">
        <v>105.22009999999999</v>
      </c>
      <c r="R20" s="24">
        <v>104.78999999999998</v>
      </c>
      <c r="S20" s="25">
        <v>98.210099999999997</v>
      </c>
      <c r="T20" s="26">
        <f t="shared" si="0"/>
        <v>1607.2677999999999</v>
      </c>
      <c r="V20" s="2"/>
      <c r="W20" s="20"/>
    </row>
    <row r="21" spans="1:30" ht="39.950000000000003" customHeight="1" x14ac:dyDescent="0.25">
      <c r="A21" s="122" t="s">
        <v>38</v>
      </c>
      <c r="B21" s="23">
        <v>99.99839999999999</v>
      </c>
      <c r="C21" s="24">
        <v>98.006399999999985</v>
      </c>
      <c r="D21" s="24">
        <v>28.855</v>
      </c>
      <c r="E21" s="24">
        <v>100.34849999999999</v>
      </c>
      <c r="F21" s="24">
        <v>99.648900000000012</v>
      </c>
      <c r="G21" s="25">
        <v>96.453399999999988</v>
      </c>
      <c r="H21" s="23">
        <v>101.1087</v>
      </c>
      <c r="I21" s="24">
        <v>105.1974</v>
      </c>
      <c r="J21" s="24">
        <v>27.541799999999999</v>
      </c>
      <c r="K21" s="24">
        <v>102.712</v>
      </c>
      <c r="L21" s="24">
        <v>102.29560000000001</v>
      </c>
      <c r="M21" s="25">
        <v>102.1482</v>
      </c>
      <c r="N21" s="23">
        <v>101.71509999999999</v>
      </c>
      <c r="O21" s="24">
        <v>104.90940000000001</v>
      </c>
      <c r="P21" s="24">
        <v>28.108800000000006</v>
      </c>
      <c r="Q21" s="24">
        <v>105.22009999999999</v>
      </c>
      <c r="R21" s="24">
        <v>104.78999999999998</v>
      </c>
      <c r="S21" s="25">
        <v>98.210099999999997</v>
      </c>
      <c r="T21" s="26">
        <f t="shared" si="0"/>
        <v>1607.2677999999999</v>
      </c>
      <c r="V21" s="2"/>
      <c r="W21" s="20"/>
    </row>
    <row r="22" spans="1:30" ht="39.950000000000003" customHeight="1" x14ac:dyDescent="0.25">
      <c r="A22" s="123" t="s">
        <v>33</v>
      </c>
      <c r="B22" s="23">
        <v>102.72079999999997</v>
      </c>
      <c r="C22" s="24">
        <v>100.39679999999998</v>
      </c>
      <c r="D22" s="24">
        <v>28.855</v>
      </c>
      <c r="E22" s="24">
        <v>100.34849999999999</v>
      </c>
      <c r="F22" s="24">
        <v>102.4335</v>
      </c>
      <c r="G22" s="25">
        <v>99.101399999999998</v>
      </c>
      <c r="H22" s="23">
        <v>103.11839999999999</v>
      </c>
      <c r="I22" s="24">
        <v>105.1974</v>
      </c>
      <c r="J22" s="24">
        <v>28</v>
      </c>
      <c r="K22" s="24">
        <v>105.1</v>
      </c>
      <c r="L22" s="24">
        <v>104.794</v>
      </c>
      <c r="M22" s="25">
        <v>104.643</v>
      </c>
      <c r="N22" s="23">
        <v>105.36030000000001</v>
      </c>
      <c r="O22" s="24">
        <v>108.88800000000001</v>
      </c>
      <c r="P22" s="24">
        <v>28.108800000000006</v>
      </c>
      <c r="Q22" s="24">
        <v>109.13</v>
      </c>
      <c r="R22" s="24">
        <v>108.98999999999998</v>
      </c>
      <c r="S22" s="25">
        <v>101.5749</v>
      </c>
      <c r="T22" s="26">
        <f t="shared" si="0"/>
        <v>1646.7607999999998</v>
      </c>
      <c r="V22" s="2"/>
      <c r="W22" s="20"/>
    </row>
    <row r="23" spans="1:30" ht="39.950000000000003" customHeight="1" x14ac:dyDescent="0.25">
      <c r="A23" s="122" t="s">
        <v>46</v>
      </c>
      <c r="B23" s="23">
        <v>102.72079999999997</v>
      </c>
      <c r="C23" s="24">
        <v>102.98639999999999</v>
      </c>
      <c r="D23" s="24">
        <v>29.451999999999998</v>
      </c>
      <c r="E23" s="24">
        <v>103.0085</v>
      </c>
      <c r="F23" s="24">
        <v>102.4335</v>
      </c>
      <c r="G23" s="25">
        <v>102.08039999999998</v>
      </c>
      <c r="H23" s="23">
        <v>105.336</v>
      </c>
      <c r="I23" s="24">
        <v>107.7615</v>
      </c>
      <c r="J23" s="24">
        <v>28.432800000000004</v>
      </c>
      <c r="K23" s="24">
        <v>105.0716</v>
      </c>
      <c r="L23" s="24">
        <v>107.57000000000001</v>
      </c>
      <c r="M23" s="25">
        <v>104.643</v>
      </c>
      <c r="N23" s="23">
        <v>109.35599999999999</v>
      </c>
      <c r="O23" s="24">
        <v>108.88800000000001</v>
      </c>
      <c r="P23" s="24">
        <v>28.108800000000006</v>
      </c>
      <c r="Q23" s="24">
        <v>113.47</v>
      </c>
      <c r="R23" s="24">
        <v>108.98999999999998</v>
      </c>
      <c r="S23" s="25">
        <v>101.5749</v>
      </c>
      <c r="T23" s="26">
        <f t="shared" si="0"/>
        <v>1671.8842</v>
      </c>
      <c r="V23" s="2"/>
      <c r="W23" s="20"/>
    </row>
    <row r="24" spans="1:30" ht="39.950000000000003" customHeight="1" x14ac:dyDescent="0.25">
      <c r="A24" s="122" t="s">
        <v>34</v>
      </c>
      <c r="B24" s="23">
        <v>105.97439999999999</v>
      </c>
      <c r="C24" s="24">
        <v>102.98639999999999</v>
      </c>
      <c r="D24" s="24">
        <v>29.451999999999998</v>
      </c>
      <c r="E24" s="24">
        <v>106.20049999999999</v>
      </c>
      <c r="F24" s="24">
        <v>105.81479999999999</v>
      </c>
      <c r="G24" s="25">
        <v>102.08039999999998</v>
      </c>
      <c r="H24" s="23">
        <v>105.336</v>
      </c>
      <c r="I24" s="24">
        <v>107.7615</v>
      </c>
      <c r="J24" s="24">
        <v>28.432800000000004</v>
      </c>
      <c r="K24" s="24">
        <v>105.0716</v>
      </c>
      <c r="L24" s="24">
        <v>107.57000000000001</v>
      </c>
      <c r="M24" s="25">
        <v>107.41499999999999</v>
      </c>
      <c r="N24" s="23">
        <v>109.35599999999999</v>
      </c>
      <c r="O24" s="24">
        <v>108.88800000000001</v>
      </c>
      <c r="P24" s="24">
        <v>28.108800000000006</v>
      </c>
      <c r="Q24" s="24">
        <v>113.47</v>
      </c>
      <c r="R24" s="24">
        <v>113.47</v>
      </c>
      <c r="S24" s="25">
        <v>109.2859</v>
      </c>
      <c r="T24" s="26">
        <f t="shared" si="0"/>
        <v>1696.6741</v>
      </c>
      <c r="V24" s="2"/>
    </row>
    <row r="25" spans="1:30" ht="41.45" customHeight="1" x14ac:dyDescent="0.25">
      <c r="A25" s="123" t="s">
        <v>10</v>
      </c>
      <c r="B25" s="27">
        <f t="shared" ref="B25:S25" si="1">SUM(B18:B24)</f>
        <v>704.38189999999986</v>
      </c>
      <c r="C25" s="28">
        <f t="shared" si="1"/>
        <v>692.56089999999995</v>
      </c>
      <c r="D25" s="28">
        <f t="shared" si="1"/>
        <v>201.56710000000001</v>
      </c>
      <c r="E25" s="28">
        <f t="shared" si="1"/>
        <v>703.90250000000003</v>
      </c>
      <c r="F25" s="28">
        <f t="shared" si="1"/>
        <v>702.12750000000005</v>
      </c>
      <c r="G25" s="29">
        <f t="shared" si="1"/>
        <v>689.12239999999986</v>
      </c>
      <c r="H25" s="27">
        <f t="shared" si="1"/>
        <v>716.41650000000004</v>
      </c>
      <c r="I25" s="28">
        <f t="shared" si="1"/>
        <v>736.75639999999987</v>
      </c>
      <c r="J25" s="28">
        <f t="shared" si="1"/>
        <v>194.51500000000004</v>
      </c>
      <c r="K25" s="28">
        <f t="shared" si="1"/>
        <v>721.78840000000002</v>
      </c>
      <c r="L25" s="28">
        <f t="shared" si="1"/>
        <v>726.89560000000006</v>
      </c>
      <c r="M25" s="29">
        <f t="shared" si="1"/>
        <v>718.91819999999996</v>
      </c>
      <c r="N25" s="27">
        <f t="shared" si="1"/>
        <v>718.17449999999997</v>
      </c>
      <c r="O25" s="28">
        <f t="shared" si="1"/>
        <v>735.83230000000015</v>
      </c>
      <c r="P25" s="28">
        <f t="shared" si="1"/>
        <v>195.50780000000003</v>
      </c>
      <c r="Q25" s="28">
        <f t="shared" si="1"/>
        <v>756.95039999999995</v>
      </c>
      <c r="R25" s="28">
        <f t="shared" si="1"/>
        <v>750.6099999999999</v>
      </c>
      <c r="S25" s="29">
        <f t="shared" si="1"/>
        <v>705.27609999999993</v>
      </c>
      <c r="T25" s="26">
        <f t="shared" si="0"/>
        <v>11371.303499999998</v>
      </c>
    </row>
    <row r="26" spans="1:30" s="2" customFormat="1" ht="36.75" customHeight="1" x14ac:dyDescent="0.25">
      <c r="A26" s="124" t="s">
        <v>12</v>
      </c>
      <c r="B26" s="30">
        <v>159.6</v>
      </c>
      <c r="C26" s="31">
        <v>155.1</v>
      </c>
      <c r="D26" s="31">
        <v>148</v>
      </c>
      <c r="E26" s="31">
        <v>159.69999999999999</v>
      </c>
      <c r="F26" s="31">
        <v>159.6</v>
      </c>
      <c r="G26" s="32">
        <v>154.19999999999999</v>
      </c>
      <c r="H26" s="30">
        <v>152</v>
      </c>
      <c r="I26" s="31">
        <v>155.5</v>
      </c>
      <c r="J26" s="31">
        <v>143.6</v>
      </c>
      <c r="K26" s="31">
        <v>151.4</v>
      </c>
      <c r="L26" s="31">
        <v>155</v>
      </c>
      <c r="M26" s="32">
        <v>155</v>
      </c>
      <c r="N26" s="30">
        <v>156</v>
      </c>
      <c r="O26" s="31">
        <v>156</v>
      </c>
      <c r="P26" s="31">
        <v>146.4</v>
      </c>
      <c r="Q26" s="31">
        <v>162.1</v>
      </c>
      <c r="R26" s="31">
        <v>162.1</v>
      </c>
      <c r="S26" s="32">
        <v>155.9</v>
      </c>
      <c r="T26" s="33">
        <f>+((T25/T27)/7)*1000</f>
        <v>149.3904661183951</v>
      </c>
    </row>
    <row r="27" spans="1:30" s="2" customFormat="1" ht="33" customHeight="1" x14ac:dyDescent="0.25">
      <c r="A27" s="125" t="s">
        <v>13</v>
      </c>
      <c r="B27" s="34">
        <v>664</v>
      </c>
      <c r="C27" s="35">
        <v>664</v>
      </c>
      <c r="D27" s="35">
        <v>199</v>
      </c>
      <c r="E27" s="35">
        <v>665</v>
      </c>
      <c r="F27" s="35">
        <v>663</v>
      </c>
      <c r="G27" s="36">
        <v>662</v>
      </c>
      <c r="H27" s="34">
        <v>693</v>
      </c>
      <c r="I27" s="35">
        <v>693</v>
      </c>
      <c r="J27" s="35">
        <v>198</v>
      </c>
      <c r="K27" s="35">
        <v>694</v>
      </c>
      <c r="L27" s="35">
        <v>694</v>
      </c>
      <c r="M27" s="36">
        <v>693</v>
      </c>
      <c r="N27" s="34">
        <v>701</v>
      </c>
      <c r="O27" s="35">
        <v>698</v>
      </c>
      <c r="P27" s="35">
        <v>192</v>
      </c>
      <c r="Q27" s="35">
        <v>700</v>
      </c>
      <c r="R27" s="35">
        <v>700</v>
      </c>
      <c r="S27" s="36">
        <v>701</v>
      </c>
      <c r="T27" s="37">
        <f>SUM(B27:S27)</f>
        <v>10874</v>
      </c>
      <c r="U27" s="2">
        <f>((T25*1000)/T27)/7</f>
        <v>149.3904661183951</v>
      </c>
    </row>
    <row r="28" spans="1:30" s="2" customFormat="1" ht="33" customHeight="1" x14ac:dyDescent="0.25">
      <c r="A28" s="126" t="s">
        <v>14</v>
      </c>
      <c r="B28" s="38">
        <f>((B27*B26)*7/1000)/7</f>
        <v>105.97439999999999</v>
      </c>
      <c r="C28" s="39">
        <f t="shared" ref="C28:S28" si="2">((C27*C26)*7/1000)/7</f>
        <v>102.98639999999999</v>
      </c>
      <c r="D28" s="39">
        <f t="shared" si="2"/>
        <v>29.451999999999998</v>
      </c>
      <c r="E28" s="39">
        <f t="shared" si="2"/>
        <v>106.20049999999999</v>
      </c>
      <c r="F28" s="39">
        <f t="shared" si="2"/>
        <v>105.81479999999999</v>
      </c>
      <c r="G28" s="40">
        <f t="shared" si="2"/>
        <v>102.08039999999998</v>
      </c>
      <c r="H28" s="38">
        <f t="shared" si="2"/>
        <v>105.336</v>
      </c>
      <c r="I28" s="39">
        <f t="shared" si="2"/>
        <v>107.7615</v>
      </c>
      <c r="J28" s="39">
        <f t="shared" si="2"/>
        <v>28.432800000000004</v>
      </c>
      <c r="K28" s="39">
        <f t="shared" si="2"/>
        <v>105.0716</v>
      </c>
      <c r="L28" s="39">
        <f t="shared" si="2"/>
        <v>107.57000000000001</v>
      </c>
      <c r="M28" s="40">
        <f t="shared" si="2"/>
        <v>107.41499999999999</v>
      </c>
      <c r="N28" s="38">
        <f t="shared" si="2"/>
        <v>109.35599999999999</v>
      </c>
      <c r="O28" s="39">
        <f t="shared" si="2"/>
        <v>108.88800000000001</v>
      </c>
      <c r="P28" s="39">
        <f t="shared" si="2"/>
        <v>28.108800000000006</v>
      </c>
      <c r="Q28" s="39">
        <f t="shared" si="2"/>
        <v>113.47</v>
      </c>
      <c r="R28" s="39">
        <f t="shared" si="2"/>
        <v>113.47</v>
      </c>
      <c r="S28" s="40">
        <f t="shared" si="2"/>
        <v>109.2859</v>
      </c>
      <c r="T28" s="41"/>
    </row>
    <row r="29" spans="1:30" ht="33.75" customHeight="1" x14ac:dyDescent="0.25">
      <c r="A29" s="127" t="s">
        <v>15</v>
      </c>
      <c r="B29" s="42">
        <f>((B27*B26)*7)/1000</f>
        <v>741.82079999999996</v>
      </c>
      <c r="C29" s="43">
        <f>((C27*C26)*7)/1000</f>
        <v>720.90479999999991</v>
      </c>
      <c r="D29" s="43">
        <f t="shared" ref="D29:S29" si="3">((D27*D26)*7)/1000</f>
        <v>206.16399999999999</v>
      </c>
      <c r="E29" s="43">
        <f t="shared" si="3"/>
        <v>743.40349999999989</v>
      </c>
      <c r="F29" s="43">
        <f t="shared" si="3"/>
        <v>740.70359999999994</v>
      </c>
      <c r="G29" s="83">
        <f t="shared" si="3"/>
        <v>714.56279999999992</v>
      </c>
      <c r="H29" s="42">
        <f t="shared" si="3"/>
        <v>737.35199999999998</v>
      </c>
      <c r="I29" s="43">
        <f t="shared" si="3"/>
        <v>754.33050000000003</v>
      </c>
      <c r="J29" s="43">
        <f t="shared" si="3"/>
        <v>199.02960000000002</v>
      </c>
      <c r="K29" s="43">
        <f t="shared" si="3"/>
        <v>735.50120000000004</v>
      </c>
      <c r="L29" s="43">
        <f t="shared" si="3"/>
        <v>752.99</v>
      </c>
      <c r="M29" s="83">
        <f t="shared" si="3"/>
        <v>751.90499999999997</v>
      </c>
      <c r="N29" s="42">
        <f t="shared" si="3"/>
        <v>765.49199999999996</v>
      </c>
      <c r="O29" s="44">
        <f t="shared" si="3"/>
        <v>762.21600000000001</v>
      </c>
      <c r="P29" s="44">
        <f t="shared" si="3"/>
        <v>196.76160000000004</v>
      </c>
      <c r="Q29" s="44">
        <f t="shared" si="3"/>
        <v>794.29</v>
      </c>
      <c r="R29" s="44">
        <f t="shared" si="3"/>
        <v>794.29</v>
      </c>
      <c r="S29" s="45">
        <f t="shared" si="3"/>
        <v>765.00130000000001</v>
      </c>
      <c r="T29" s="46"/>
    </row>
    <row r="30" spans="1:30" ht="33.75" customHeight="1" thickBot="1" x14ac:dyDescent="0.3">
      <c r="A30" s="128" t="s">
        <v>16</v>
      </c>
      <c r="B30" s="47">
        <f>+(B25/B27)/7*1000</f>
        <v>151.54515920826159</v>
      </c>
      <c r="C30" s="48">
        <f t="shared" ref="C30:E30" si="4">+(C25/C27)/7*1000</f>
        <v>149.00191480206539</v>
      </c>
      <c r="D30" s="48">
        <f t="shared" si="4"/>
        <v>144.70000000000002</v>
      </c>
      <c r="E30" s="48">
        <f t="shared" si="4"/>
        <v>151.21428571428572</v>
      </c>
      <c r="F30" s="48">
        <f>+(F25/F27)/7*1000</f>
        <v>151.28797672915323</v>
      </c>
      <c r="G30" s="49">
        <f t="shared" ref="G30" si="5">+(G25/G27)/7*1000</f>
        <v>148.71005610703492</v>
      </c>
      <c r="H30" s="47">
        <f>+(H25/H27)/7*1000</f>
        <v>147.68429189857761</v>
      </c>
      <c r="I30" s="48">
        <f t="shared" ref="I30:K30" si="6">+(I25/I27)/7*1000</f>
        <v>151.87722119150686</v>
      </c>
      <c r="J30" s="48">
        <f t="shared" si="6"/>
        <v>140.34271284271287</v>
      </c>
      <c r="K30" s="48">
        <f t="shared" si="6"/>
        <v>148.57727459860027</v>
      </c>
      <c r="L30" s="48">
        <f>+(L25/L27)/7*1000</f>
        <v>149.62857142857143</v>
      </c>
      <c r="M30" s="49">
        <f t="shared" ref="M30:S30" si="7">+(M25/M27)/7*1000</f>
        <v>148.19999999999996</v>
      </c>
      <c r="N30" s="47">
        <f t="shared" si="7"/>
        <v>146.35714285714286</v>
      </c>
      <c r="O30" s="48">
        <f t="shared" si="7"/>
        <v>150.60014326647567</v>
      </c>
      <c r="P30" s="48">
        <f t="shared" si="7"/>
        <v>145.46711309523809</v>
      </c>
      <c r="Q30" s="48">
        <f t="shared" si="7"/>
        <v>154.47967346938776</v>
      </c>
      <c r="R30" s="48">
        <f t="shared" si="7"/>
        <v>153.18571428571425</v>
      </c>
      <c r="S30" s="49">
        <f t="shared" si="7"/>
        <v>143.72857142857143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2"/>
      <c r="T36" s="643"/>
      <c r="U36" s="55"/>
      <c r="V36" s="55"/>
      <c r="W36" s="56"/>
      <c r="X36" s="3"/>
      <c r="Y36" s="55"/>
      <c r="Z36" s="55"/>
      <c r="AA36" s="55"/>
      <c r="AB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3"/>
      <c r="T37" s="199" t="s">
        <v>10</v>
      </c>
      <c r="U37" s="58"/>
      <c r="V37" s="58"/>
      <c r="W37" s="3"/>
      <c r="X37" s="56"/>
      <c r="Y37" s="3"/>
      <c r="Z37" s="55"/>
      <c r="AA37" s="55"/>
      <c r="AB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57">
        <v>6</v>
      </c>
      <c r="T38" s="96"/>
      <c r="U38" s="58"/>
      <c r="V38" s="58"/>
      <c r="W38" s="59"/>
      <c r="X38" s="59"/>
      <c r="Y38" s="2"/>
      <c r="Z38" s="2"/>
      <c r="AA38" s="2"/>
      <c r="AB38" s="2"/>
    </row>
    <row r="39" spans="1:30" ht="33.75" customHeight="1" x14ac:dyDescent="0.25">
      <c r="A39" s="87" t="s">
        <v>35</v>
      </c>
      <c r="B39" s="23">
        <v>84.541900000000012</v>
      </c>
      <c r="C39" s="218">
        <v>84.414000000000001</v>
      </c>
      <c r="D39" s="218">
        <v>24.9</v>
      </c>
      <c r="E39" s="218">
        <v>83.3</v>
      </c>
      <c r="F39" s="218">
        <v>82.7</v>
      </c>
      <c r="G39" s="218">
        <v>80.200299999999999</v>
      </c>
      <c r="H39" s="218"/>
      <c r="I39" s="218"/>
      <c r="J39" s="97">
        <f t="shared" ref="J39:J46" si="8">SUM(B39:I39)</f>
        <v>440.05619999999999</v>
      </c>
      <c r="K39" s="138"/>
      <c r="L39" s="137"/>
      <c r="M39" s="87" t="s">
        <v>35</v>
      </c>
      <c r="N39" s="218">
        <v>8</v>
      </c>
      <c r="O39" s="218">
        <v>7.7</v>
      </c>
      <c r="P39" s="218">
        <v>2.1</v>
      </c>
      <c r="Q39" s="218">
        <v>7.9</v>
      </c>
      <c r="R39" s="218">
        <v>7.8</v>
      </c>
      <c r="S39" s="218">
        <v>8.1</v>
      </c>
      <c r="T39" s="97">
        <f t="shared" ref="T39:T46" si="9">SUM(N39:S39)</f>
        <v>41.6</v>
      </c>
      <c r="U39" s="2"/>
      <c r="V39" s="60"/>
      <c r="W39" s="59"/>
      <c r="X39" s="59"/>
      <c r="Y39" s="2"/>
      <c r="Z39" s="2"/>
      <c r="AA39" s="2"/>
      <c r="AB39" s="2"/>
    </row>
    <row r="40" spans="1:30" ht="33.75" customHeight="1" x14ac:dyDescent="0.25">
      <c r="A40" s="88" t="s">
        <v>36</v>
      </c>
      <c r="B40" s="23">
        <v>84.541900000000012</v>
      </c>
      <c r="C40" s="218">
        <v>84.414000000000001</v>
      </c>
      <c r="D40" s="218">
        <v>24.9</v>
      </c>
      <c r="E40" s="218">
        <v>83.3</v>
      </c>
      <c r="F40" s="218">
        <v>82.7</v>
      </c>
      <c r="G40" s="218">
        <v>81.900000000000006</v>
      </c>
      <c r="H40" s="218"/>
      <c r="I40" s="218"/>
      <c r="J40" s="97">
        <f t="shared" si="8"/>
        <v>441.7559</v>
      </c>
      <c r="K40" s="133"/>
      <c r="L40" s="137"/>
      <c r="M40" s="88" t="s">
        <v>36</v>
      </c>
      <c r="N40" s="218">
        <v>8</v>
      </c>
      <c r="O40" s="218">
        <v>7.7</v>
      </c>
      <c r="P40" s="218">
        <v>2.1</v>
      </c>
      <c r="Q40" s="218">
        <v>7.9</v>
      </c>
      <c r="R40" s="218">
        <v>7.8</v>
      </c>
      <c r="S40" s="218">
        <v>8.1</v>
      </c>
      <c r="T40" s="97">
        <f t="shared" si="9"/>
        <v>41.6</v>
      </c>
      <c r="U40" s="2"/>
      <c r="V40" s="60"/>
      <c r="W40" s="59"/>
      <c r="X40" s="59"/>
      <c r="Y40" s="2"/>
      <c r="Z40" s="2"/>
      <c r="AA40" s="2"/>
      <c r="AB40" s="2"/>
    </row>
    <row r="41" spans="1:30" ht="33.75" customHeight="1" x14ac:dyDescent="0.25">
      <c r="A41" s="87" t="s">
        <v>37</v>
      </c>
      <c r="B41" s="23">
        <v>84.541900000000012</v>
      </c>
      <c r="C41" s="218">
        <v>84.414000000000001</v>
      </c>
      <c r="D41" s="218">
        <v>25.3</v>
      </c>
      <c r="E41" s="218">
        <v>86</v>
      </c>
      <c r="F41" s="218">
        <v>82.7</v>
      </c>
      <c r="G41" s="218">
        <v>81.900000000000006</v>
      </c>
      <c r="H41" s="218"/>
      <c r="I41" s="218"/>
      <c r="J41" s="97">
        <f t="shared" si="8"/>
        <v>444.85590000000002</v>
      </c>
      <c r="K41" s="133"/>
      <c r="L41" s="137"/>
      <c r="M41" s="87" t="s">
        <v>37</v>
      </c>
      <c r="N41" s="218">
        <v>8</v>
      </c>
      <c r="O41" s="218">
        <v>7.7</v>
      </c>
      <c r="P41" s="218">
        <v>2</v>
      </c>
      <c r="Q41" s="218">
        <v>7.9</v>
      </c>
      <c r="R41" s="218">
        <v>7.7</v>
      </c>
      <c r="S41" s="218">
        <v>8</v>
      </c>
      <c r="T41" s="97">
        <f t="shared" si="9"/>
        <v>41.300000000000004</v>
      </c>
      <c r="U41" s="2"/>
      <c r="V41" s="60"/>
      <c r="W41" s="59"/>
      <c r="X41" s="59"/>
      <c r="Y41" s="2"/>
      <c r="Z41" s="2"/>
      <c r="AA41" s="2"/>
      <c r="AB41" s="2"/>
    </row>
    <row r="42" spans="1:30" ht="33.75" customHeight="1" x14ac:dyDescent="0.25">
      <c r="A42" s="87" t="s">
        <v>38</v>
      </c>
      <c r="B42" s="23">
        <v>84.541900000000012</v>
      </c>
      <c r="C42" s="218">
        <v>84.414000000000001</v>
      </c>
      <c r="D42" s="218">
        <v>25.3</v>
      </c>
      <c r="E42" s="218">
        <v>86</v>
      </c>
      <c r="F42" s="218">
        <v>82.7</v>
      </c>
      <c r="G42" s="218">
        <v>81.900000000000006</v>
      </c>
      <c r="H42" s="218"/>
      <c r="I42" s="218"/>
      <c r="J42" s="97">
        <f t="shared" si="8"/>
        <v>444.85590000000002</v>
      </c>
      <c r="K42" s="133"/>
      <c r="L42" s="137"/>
      <c r="M42" s="87" t="s">
        <v>38</v>
      </c>
      <c r="N42" s="218">
        <v>8</v>
      </c>
      <c r="O42" s="218">
        <v>7.7</v>
      </c>
      <c r="P42" s="218">
        <v>2</v>
      </c>
      <c r="Q42" s="218">
        <v>7.9</v>
      </c>
      <c r="R42" s="218">
        <v>7.9</v>
      </c>
      <c r="S42" s="218">
        <v>8</v>
      </c>
      <c r="T42" s="97">
        <f t="shared" si="9"/>
        <v>41.5</v>
      </c>
      <c r="U42" s="2"/>
      <c r="V42" s="60"/>
      <c r="W42" s="59"/>
      <c r="X42" s="59"/>
      <c r="Y42" s="2"/>
      <c r="Z42" s="2"/>
      <c r="AA42" s="2"/>
      <c r="AB42" s="2"/>
    </row>
    <row r="43" spans="1:30" ht="33.75" customHeight="1" x14ac:dyDescent="0.25">
      <c r="A43" s="88" t="s">
        <v>33</v>
      </c>
      <c r="B43" s="23">
        <v>86.988000000000028</v>
      </c>
      <c r="C43" s="218">
        <v>86.85620000000003</v>
      </c>
      <c r="D43" s="218">
        <v>25.278199999999998</v>
      </c>
      <c r="E43" s="218">
        <v>85.998000000000019</v>
      </c>
      <c r="F43" s="218">
        <v>82.660999999999987</v>
      </c>
      <c r="G43" s="218">
        <v>81.886200000000002</v>
      </c>
      <c r="H43" s="218"/>
      <c r="I43" s="218"/>
      <c r="J43" s="97">
        <f t="shared" si="8"/>
        <v>449.66760000000011</v>
      </c>
      <c r="K43" s="133"/>
      <c r="L43" s="137"/>
      <c r="M43" s="88" t="s">
        <v>33</v>
      </c>
      <c r="N43" s="218">
        <v>8</v>
      </c>
      <c r="O43" s="218">
        <v>7.7</v>
      </c>
      <c r="P43" s="218">
        <v>2</v>
      </c>
      <c r="Q43" s="218">
        <v>8</v>
      </c>
      <c r="R43" s="218">
        <v>7.9</v>
      </c>
      <c r="S43" s="218">
        <v>8.1</v>
      </c>
      <c r="T43" s="97">
        <f t="shared" si="9"/>
        <v>41.7</v>
      </c>
      <c r="U43" s="2"/>
      <c r="V43" s="60"/>
      <c r="W43" s="59"/>
      <c r="X43" s="59"/>
      <c r="Y43" s="2"/>
      <c r="Z43" s="2"/>
      <c r="AA43" s="2"/>
      <c r="AB43" s="2"/>
    </row>
    <row r="44" spans="1:30" ht="33.75" customHeight="1" x14ac:dyDescent="0.25">
      <c r="A44" s="87" t="s">
        <v>46</v>
      </c>
      <c r="B44" s="23">
        <v>86.988000000000028</v>
      </c>
      <c r="C44" s="218">
        <v>86.85620000000003</v>
      </c>
      <c r="D44" s="218">
        <v>25.278199999999998</v>
      </c>
      <c r="E44" s="218">
        <v>85.998000000000019</v>
      </c>
      <c r="F44" s="218">
        <v>82.660999999999987</v>
      </c>
      <c r="G44" s="218">
        <v>84.6</v>
      </c>
      <c r="H44" s="218"/>
      <c r="I44" s="218"/>
      <c r="J44" s="97">
        <f t="shared" si="8"/>
        <v>452.3814000000001</v>
      </c>
      <c r="K44" s="133"/>
      <c r="L44" s="137"/>
      <c r="M44" s="87" t="s">
        <v>46</v>
      </c>
      <c r="N44" s="218">
        <v>8.1</v>
      </c>
      <c r="O44" s="218">
        <v>7.8</v>
      </c>
      <c r="P44" s="218">
        <v>2.1</v>
      </c>
      <c r="Q44" s="218">
        <v>8</v>
      </c>
      <c r="R44" s="218">
        <v>7.9</v>
      </c>
      <c r="S44" s="218">
        <v>8.1</v>
      </c>
      <c r="T44" s="97">
        <f t="shared" si="9"/>
        <v>42</v>
      </c>
      <c r="U44" s="2"/>
      <c r="V44" s="60"/>
      <c r="W44" s="59"/>
      <c r="X44" s="59"/>
      <c r="Y44" s="2"/>
      <c r="Z44" s="2"/>
      <c r="AA44" s="2"/>
      <c r="AB44" s="2"/>
    </row>
    <row r="45" spans="1:30" ht="33.75" customHeight="1" x14ac:dyDescent="0.25">
      <c r="A45" s="87" t="s">
        <v>34</v>
      </c>
      <c r="B45" s="23">
        <v>89.891999999999982</v>
      </c>
      <c r="C45" s="218">
        <v>89.755799999999979</v>
      </c>
      <c r="D45" s="218">
        <v>25.627399999999998</v>
      </c>
      <c r="E45" s="218">
        <v>89.034000000000006</v>
      </c>
      <c r="F45" s="218">
        <v>88.359499999999997</v>
      </c>
      <c r="G45" s="218">
        <v>87.697900000000004</v>
      </c>
      <c r="H45" s="218"/>
      <c r="I45" s="218"/>
      <c r="J45" s="97">
        <f t="shared" si="8"/>
        <v>470.36659999999995</v>
      </c>
      <c r="K45" s="133"/>
      <c r="L45" s="137"/>
      <c r="M45" s="87" t="s">
        <v>34</v>
      </c>
      <c r="N45" s="218">
        <v>8.1</v>
      </c>
      <c r="O45" s="218">
        <v>7.8</v>
      </c>
      <c r="P45" s="218">
        <v>2.1</v>
      </c>
      <c r="Q45" s="218">
        <v>8</v>
      </c>
      <c r="R45" s="218">
        <v>7.9</v>
      </c>
      <c r="S45" s="218">
        <v>8.1999999999999993</v>
      </c>
      <c r="T45" s="97">
        <f t="shared" si="9"/>
        <v>42.099999999999994</v>
      </c>
      <c r="U45" s="2"/>
      <c r="V45" s="60"/>
      <c r="W45" s="59"/>
      <c r="X45" s="59"/>
      <c r="Y45" s="59"/>
      <c r="Z45" s="59"/>
      <c r="AA45" s="2"/>
      <c r="AB45" s="2"/>
      <c r="AC45" s="2"/>
      <c r="AD45" s="2"/>
    </row>
    <row r="46" spans="1:30" ht="33.75" customHeight="1" x14ac:dyDescent="0.25">
      <c r="A46" s="88" t="s">
        <v>10</v>
      </c>
      <c r="B46" s="27">
        <f t="shared" ref="B46:I46" si="10">SUM(B39:B45)</f>
        <v>602.03560000000004</v>
      </c>
      <c r="C46" s="77">
        <f t="shared" si="10"/>
        <v>601.12420000000009</v>
      </c>
      <c r="D46" s="28">
        <f t="shared" si="10"/>
        <v>176.58379999999997</v>
      </c>
      <c r="E46" s="28">
        <f t="shared" si="10"/>
        <v>599.63000000000011</v>
      </c>
      <c r="F46" s="28">
        <f t="shared" si="10"/>
        <v>584.48149999999998</v>
      </c>
      <c r="G46" s="28">
        <f t="shared" si="10"/>
        <v>580.08440000000007</v>
      </c>
      <c r="H46" s="28">
        <f t="shared" si="10"/>
        <v>0</v>
      </c>
      <c r="I46" s="28">
        <f t="shared" si="10"/>
        <v>0</v>
      </c>
      <c r="J46" s="97">
        <f t="shared" si="8"/>
        <v>3143.9395000000004</v>
      </c>
      <c r="K46" s="60"/>
      <c r="M46" s="73" t="s">
        <v>10</v>
      </c>
      <c r="N46" s="77">
        <f t="shared" ref="N46:S46" si="11">SUM(N39:N45)</f>
        <v>56.2</v>
      </c>
      <c r="O46" s="28">
        <f t="shared" si="11"/>
        <v>54.099999999999994</v>
      </c>
      <c r="P46" s="28">
        <f t="shared" si="11"/>
        <v>14.399999999999999</v>
      </c>
      <c r="Q46" s="28">
        <f t="shared" si="11"/>
        <v>55.6</v>
      </c>
      <c r="R46" s="28">
        <f t="shared" si="11"/>
        <v>54.9</v>
      </c>
      <c r="S46" s="28">
        <f t="shared" si="11"/>
        <v>56.600000000000009</v>
      </c>
      <c r="T46" s="97">
        <f t="shared" si="9"/>
        <v>291.8</v>
      </c>
      <c r="U46" s="60"/>
      <c r="V46" s="60"/>
      <c r="W46" s="2"/>
      <c r="X46" s="2"/>
      <c r="Y46" s="2"/>
      <c r="Z46" s="2"/>
      <c r="AA46" s="2"/>
      <c r="AB46" s="2"/>
      <c r="AC46" s="2"/>
      <c r="AD46" s="2"/>
    </row>
    <row r="47" spans="1:30" ht="33.75" customHeight="1" x14ac:dyDescent="0.25">
      <c r="A47" s="89" t="s">
        <v>12</v>
      </c>
      <c r="B47" s="30">
        <v>136.19999999999999</v>
      </c>
      <c r="C47" s="78">
        <v>136.19999999999999</v>
      </c>
      <c r="D47" s="31">
        <v>132.1</v>
      </c>
      <c r="E47" s="31">
        <v>134.9</v>
      </c>
      <c r="F47" s="31">
        <v>134.9</v>
      </c>
      <c r="G47" s="31">
        <v>134.30000000000001</v>
      </c>
      <c r="H47" s="31"/>
      <c r="I47" s="31"/>
      <c r="J47" s="98">
        <f>+((J46/J48)/7)*1000</f>
        <v>129.02447982927731</v>
      </c>
      <c r="K47" s="60"/>
      <c r="M47" s="129" t="s">
        <v>12</v>
      </c>
      <c r="N47" s="78">
        <v>138.5</v>
      </c>
      <c r="O47" s="31">
        <v>138</v>
      </c>
      <c r="P47" s="31">
        <v>137</v>
      </c>
      <c r="Q47" s="31">
        <v>137</v>
      </c>
      <c r="R47" s="31">
        <v>137.5</v>
      </c>
      <c r="S47" s="31">
        <v>137</v>
      </c>
      <c r="T47" s="98">
        <f>+((T46/T48)/7)*1000</f>
        <v>137.57661480433759</v>
      </c>
      <c r="U47" s="61"/>
      <c r="V47" s="61"/>
    </row>
    <row r="48" spans="1:30" ht="33.75" customHeight="1" x14ac:dyDescent="0.25">
      <c r="A48" s="90" t="s">
        <v>13</v>
      </c>
      <c r="B48" s="34">
        <v>660</v>
      </c>
      <c r="C48" s="79">
        <v>659</v>
      </c>
      <c r="D48" s="35">
        <v>194</v>
      </c>
      <c r="E48" s="35">
        <v>660</v>
      </c>
      <c r="F48" s="35">
        <v>655</v>
      </c>
      <c r="G48" s="35">
        <v>653</v>
      </c>
      <c r="H48" s="35"/>
      <c r="I48" s="35"/>
      <c r="J48" s="99">
        <f>SUM(B48:I48)</f>
        <v>3481</v>
      </c>
      <c r="K48" s="60"/>
      <c r="L48" s="62"/>
      <c r="M48" s="90" t="s">
        <v>13</v>
      </c>
      <c r="N48" s="102">
        <v>58</v>
      </c>
      <c r="O48" s="102">
        <v>56</v>
      </c>
      <c r="P48" s="102">
        <v>15</v>
      </c>
      <c r="Q48" s="102">
        <v>58</v>
      </c>
      <c r="R48" s="102">
        <v>57</v>
      </c>
      <c r="S48" s="102">
        <v>59</v>
      </c>
      <c r="T48" s="106">
        <f>SUM(N48:S48)</f>
        <v>303</v>
      </c>
      <c r="U48" s="63"/>
      <c r="V48" s="63"/>
    </row>
    <row r="49" spans="1:43" ht="33.75" customHeight="1" x14ac:dyDescent="0.25">
      <c r="A49" s="91" t="s">
        <v>14</v>
      </c>
      <c r="B49" s="38">
        <f t="shared" ref="B49:I49" si="12">((B48*B47)*7/1000)/7</f>
        <v>89.891999999999982</v>
      </c>
      <c r="C49" s="80">
        <f t="shared" si="12"/>
        <v>89.755799999999979</v>
      </c>
      <c r="D49" s="80">
        <f t="shared" si="12"/>
        <v>25.627399999999998</v>
      </c>
      <c r="E49" s="80">
        <f t="shared" si="12"/>
        <v>89.034000000000006</v>
      </c>
      <c r="F49" s="80">
        <f t="shared" si="12"/>
        <v>88.359499999999997</v>
      </c>
      <c r="G49" s="80">
        <f t="shared" si="12"/>
        <v>87.697900000000004</v>
      </c>
      <c r="H49" s="80">
        <f t="shared" si="12"/>
        <v>0</v>
      </c>
      <c r="I49" s="80">
        <f t="shared" si="12"/>
        <v>0</v>
      </c>
      <c r="J49" s="100">
        <f>((J46*1000)/J48)/7</f>
        <v>129.02447982927734</v>
      </c>
      <c r="K49" s="60"/>
      <c r="M49" s="91" t="s">
        <v>14</v>
      </c>
      <c r="N49" s="80">
        <f t="shared" ref="N49:S49" si="13">((N48*N47)*7/1000-N40-N39)/5</f>
        <v>8.0462000000000007</v>
      </c>
      <c r="O49" s="39">
        <f t="shared" si="13"/>
        <v>7.7391999999999985</v>
      </c>
      <c r="P49" s="39">
        <f t="shared" si="13"/>
        <v>2.0369999999999999</v>
      </c>
      <c r="Q49" s="39">
        <f t="shared" si="13"/>
        <v>7.9644000000000004</v>
      </c>
      <c r="R49" s="39">
        <f t="shared" si="13"/>
        <v>7.8525000000000009</v>
      </c>
      <c r="S49" s="39">
        <f t="shared" si="13"/>
        <v>8.0762</v>
      </c>
      <c r="T49" s="107">
        <f>((T46*1000)/T48)/7</f>
        <v>137.57661480433757</v>
      </c>
      <c r="U49" s="63"/>
      <c r="V49" s="63"/>
    </row>
    <row r="50" spans="1:43" ht="33.75" customHeight="1" x14ac:dyDescent="0.25">
      <c r="A50" s="92" t="s">
        <v>15</v>
      </c>
      <c r="B50" s="42">
        <f t="shared" ref="B50:I50" si="14">((B48*B47)*7)/1000</f>
        <v>629.24399999999991</v>
      </c>
      <c r="C50" s="81">
        <f t="shared" si="14"/>
        <v>628.29059999999981</v>
      </c>
      <c r="D50" s="43">
        <f t="shared" si="14"/>
        <v>179.39179999999999</v>
      </c>
      <c r="E50" s="43">
        <f t="shared" si="14"/>
        <v>623.23800000000006</v>
      </c>
      <c r="F50" s="43">
        <f t="shared" si="14"/>
        <v>618.51649999999995</v>
      </c>
      <c r="G50" s="43">
        <f t="shared" si="14"/>
        <v>613.88530000000003</v>
      </c>
      <c r="H50" s="43">
        <f t="shared" si="14"/>
        <v>0</v>
      </c>
      <c r="I50" s="43">
        <f t="shared" si="14"/>
        <v>0</v>
      </c>
      <c r="J50" s="83"/>
      <c r="K50" s="60"/>
      <c r="M50" s="92" t="s">
        <v>15</v>
      </c>
      <c r="N50" s="81">
        <f t="shared" ref="N50:S50" si="15">((N48*N47)*7)/1000</f>
        <v>56.231000000000002</v>
      </c>
      <c r="O50" s="43">
        <f t="shared" si="15"/>
        <v>54.095999999999997</v>
      </c>
      <c r="P50" s="43">
        <f t="shared" si="15"/>
        <v>14.385</v>
      </c>
      <c r="Q50" s="43">
        <f t="shared" si="15"/>
        <v>55.622</v>
      </c>
      <c r="R50" s="43">
        <f t="shared" si="15"/>
        <v>54.862499999999997</v>
      </c>
      <c r="S50" s="43">
        <f t="shared" si="15"/>
        <v>56.581000000000003</v>
      </c>
      <c r="T50" s="108"/>
    </row>
    <row r="51" spans="1:43" ht="33.75" customHeight="1" thickBot="1" x14ac:dyDescent="0.3">
      <c r="A51" s="93" t="s">
        <v>16</v>
      </c>
      <c r="B51" s="47">
        <f t="shared" ref="B51:I51" si="16">+(B46/B48)/7*1000</f>
        <v>130.31073593073594</v>
      </c>
      <c r="C51" s="82">
        <f t="shared" si="16"/>
        <v>130.31090396704965</v>
      </c>
      <c r="D51" s="48">
        <f t="shared" si="16"/>
        <v>130.03225331369657</v>
      </c>
      <c r="E51" s="48">
        <f t="shared" si="16"/>
        <v>129.79004329004331</v>
      </c>
      <c r="F51" s="48">
        <f t="shared" si="16"/>
        <v>127.47688113413305</v>
      </c>
      <c r="G51" s="48">
        <f t="shared" si="16"/>
        <v>126.90535987748855</v>
      </c>
      <c r="H51" s="48" t="e">
        <f t="shared" si="16"/>
        <v>#DIV/0!</v>
      </c>
      <c r="I51" s="48" t="e">
        <f t="shared" si="16"/>
        <v>#DIV/0!</v>
      </c>
      <c r="J51" s="101"/>
      <c r="K51" s="60"/>
      <c r="L51" s="51"/>
      <c r="M51" s="93" t="s">
        <v>16</v>
      </c>
      <c r="N51" s="82">
        <f t="shared" ref="N51:S51" si="17">+(N46/N48)/7*1000</f>
        <v>138.42364532019704</v>
      </c>
      <c r="O51" s="48">
        <f t="shared" si="17"/>
        <v>138.01020408163265</v>
      </c>
      <c r="P51" s="48">
        <f t="shared" si="17"/>
        <v>137.14285714285711</v>
      </c>
      <c r="Q51" s="48">
        <f t="shared" si="17"/>
        <v>136.94581280788179</v>
      </c>
      <c r="R51" s="48">
        <f t="shared" si="17"/>
        <v>137.59398496240601</v>
      </c>
      <c r="S51" s="48">
        <f t="shared" si="17"/>
        <v>137.04600484261502</v>
      </c>
      <c r="T51" s="49"/>
      <c r="U51" s="52"/>
      <c r="V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67"/>
      <c r="W55" s="68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55"/>
      <c r="W56" s="55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55"/>
      <c r="W57" s="55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23">
        <v>8.5</v>
      </c>
      <c r="C58" s="218">
        <v>8.4</v>
      </c>
      <c r="D58" s="218">
        <v>2.4</v>
      </c>
      <c r="E58" s="218">
        <v>8.3000000000000007</v>
      </c>
      <c r="F58" s="218">
        <v>8.3000000000000007</v>
      </c>
      <c r="G58" s="150">
        <v>8.3000000000000007</v>
      </c>
      <c r="H58" s="23">
        <v>8.8000000000000007</v>
      </c>
      <c r="I58" s="218">
        <v>8.8000000000000007</v>
      </c>
      <c r="J58" s="218">
        <v>2.2999999999999998</v>
      </c>
      <c r="K58" s="218">
        <v>8.5</v>
      </c>
      <c r="L58" s="218">
        <v>8.4</v>
      </c>
      <c r="M58" s="150">
        <v>8.4</v>
      </c>
      <c r="N58" s="23">
        <v>8.4</v>
      </c>
      <c r="O58" s="218">
        <v>8.6</v>
      </c>
      <c r="P58" s="218">
        <v>2.4</v>
      </c>
      <c r="Q58" s="218">
        <v>8.6</v>
      </c>
      <c r="R58" s="218">
        <v>8.5</v>
      </c>
      <c r="S58" s="150">
        <v>8.5</v>
      </c>
      <c r="T58" s="26">
        <f t="shared" ref="T58:T65" si="18">SUM(B58:S58)</f>
        <v>134.4</v>
      </c>
      <c r="U58" s="71"/>
      <c r="V58" s="2"/>
      <c r="W58" s="55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23">
        <v>8.5</v>
      </c>
      <c r="C59" s="218">
        <v>8.4</v>
      </c>
      <c r="D59" s="218">
        <v>2.4</v>
      </c>
      <c r="E59" s="218">
        <v>8.3000000000000007</v>
      </c>
      <c r="F59" s="218">
        <v>8.3000000000000007</v>
      </c>
      <c r="G59" s="150">
        <v>8.3000000000000007</v>
      </c>
      <c r="H59" s="23">
        <v>8.8000000000000007</v>
      </c>
      <c r="I59" s="218">
        <v>8.8000000000000007</v>
      </c>
      <c r="J59" s="218">
        <v>2.2999999999999998</v>
      </c>
      <c r="K59" s="218">
        <v>8.5</v>
      </c>
      <c r="L59" s="218">
        <v>8.4</v>
      </c>
      <c r="M59" s="150">
        <v>8.4</v>
      </c>
      <c r="N59" s="23">
        <v>8.4</v>
      </c>
      <c r="O59" s="218">
        <v>8.6</v>
      </c>
      <c r="P59" s="218">
        <v>2.4</v>
      </c>
      <c r="Q59" s="218">
        <v>8.6</v>
      </c>
      <c r="R59" s="218">
        <v>8.5</v>
      </c>
      <c r="S59" s="150">
        <v>8.5</v>
      </c>
      <c r="T59" s="26">
        <f t="shared" si="18"/>
        <v>134.4</v>
      </c>
      <c r="U59" s="71"/>
      <c r="V59" s="2"/>
      <c r="W59" s="55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23">
        <v>8.4</v>
      </c>
      <c r="C60" s="218">
        <v>8.3000000000000007</v>
      </c>
      <c r="D60" s="218">
        <v>2.2999999999999998</v>
      </c>
      <c r="E60" s="218">
        <v>8.3000000000000007</v>
      </c>
      <c r="F60" s="218">
        <v>8.3000000000000007</v>
      </c>
      <c r="G60" s="150">
        <v>8.3000000000000007</v>
      </c>
      <c r="H60" s="23">
        <v>8.8000000000000007</v>
      </c>
      <c r="I60" s="218">
        <v>8.8000000000000007</v>
      </c>
      <c r="J60" s="218">
        <v>2.2000000000000002</v>
      </c>
      <c r="K60" s="218">
        <v>8.5</v>
      </c>
      <c r="L60" s="218">
        <v>8.5</v>
      </c>
      <c r="M60" s="150">
        <v>8.4</v>
      </c>
      <c r="N60" s="23">
        <v>8.5</v>
      </c>
      <c r="O60" s="218">
        <v>8.6</v>
      </c>
      <c r="P60" s="218">
        <v>2.2999999999999998</v>
      </c>
      <c r="Q60" s="218">
        <v>8.6999999999999993</v>
      </c>
      <c r="R60" s="218">
        <v>8.6</v>
      </c>
      <c r="S60" s="150">
        <v>8.6</v>
      </c>
      <c r="T60" s="26">
        <f t="shared" si="18"/>
        <v>134.4</v>
      </c>
      <c r="U60" s="71"/>
      <c r="V60" s="2"/>
      <c r="W60" s="55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23">
        <v>8.5</v>
      </c>
      <c r="C61" s="218">
        <v>8.4</v>
      </c>
      <c r="D61" s="218">
        <v>2.4</v>
      </c>
      <c r="E61" s="218">
        <v>8.4</v>
      </c>
      <c r="F61" s="218">
        <v>8.3000000000000007</v>
      </c>
      <c r="G61" s="150">
        <v>8.3000000000000007</v>
      </c>
      <c r="H61" s="23">
        <v>8.8000000000000007</v>
      </c>
      <c r="I61" s="218">
        <v>8.8000000000000007</v>
      </c>
      <c r="J61" s="218">
        <v>2.2000000000000002</v>
      </c>
      <c r="K61" s="218">
        <v>8.5</v>
      </c>
      <c r="L61" s="218">
        <v>8.5</v>
      </c>
      <c r="M61" s="150">
        <v>8.4</v>
      </c>
      <c r="N61" s="23">
        <v>8.5</v>
      </c>
      <c r="O61" s="218">
        <v>8.6</v>
      </c>
      <c r="P61" s="218">
        <v>2.4</v>
      </c>
      <c r="Q61" s="218">
        <v>8.6999999999999993</v>
      </c>
      <c r="R61" s="218">
        <v>8.6</v>
      </c>
      <c r="S61" s="150">
        <v>8.6</v>
      </c>
      <c r="T61" s="26">
        <f t="shared" si="18"/>
        <v>134.9</v>
      </c>
      <c r="U61" s="71"/>
      <c r="V61" s="2"/>
      <c r="W61" s="55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23">
        <v>8.5</v>
      </c>
      <c r="C62" s="218">
        <v>8.4</v>
      </c>
      <c r="D62" s="218">
        <v>2.4</v>
      </c>
      <c r="E62" s="218">
        <v>8.4</v>
      </c>
      <c r="F62" s="218">
        <v>8.3000000000000007</v>
      </c>
      <c r="G62" s="150">
        <v>8.3000000000000007</v>
      </c>
      <c r="H62" s="23">
        <v>8.8000000000000007</v>
      </c>
      <c r="I62" s="218">
        <v>8.8000000000000007</v>
      </c>
      <c r="J62" s="218">
        <v>2.2000000000000002</v>
      </c>
      <c r="K62" s="218">
        <v>8.5</v>
      </c>
      <c r="L62" s="218">
        <v>8.5</v>
      </c>
      <c r="M62" s="150">
        <v>8.4</v>
      </c>
      <c r="N62" s="23">
        <v>8.5</v>
      </c>
      <c r="O62" s="218">
        <v>8.6</v>
      </c>
      <c r="P62" s="218">
        <v>2.4</v>
      </c>
      <c r="Q62" s="218">
        <v>8.6999999999999993</v>
      </c>
      <c r="R62" s="218">
        <v>8.6</v>
      </c>
      <c r="S62" s="150">
        <v>8.6</v>
      </c>
      <c r="T62" s="26">
        <f t="shared" si="18"/>
        <v>134.9</v>
      </c>
      <c r="U62" s="71"/>
      <c r="V62" s="2"/>
      <c r="W62" s="55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23">
        <v>8.5</v>
      </c>
      <c r="C63" s="218">
        <v>8.4</v>
      </c>
      <c r="D63" s="218">
        <v>2.4</v>
      </c>
      <c r="E63" s="218">
        <v>8.4</v>
      </c>
      <c r="F63" s="218">
        <v>8.4</v>
      </c>
      <c r="G63" s="150">
        <v>8.3000000000000007</v>
      </c>
      <c r="H63" s="23">
        <v>8.9</v>
      </c>
      <c r="I63" s="218">
        <v>8.9</v>
      </c>
      <c r="J63" s="218">
        <v>2.2000000000000002</v>
      </c>
      <c r="K63" s="218">
        <v>8.5</v>
      </c>
      <c r="L63" s="218">
        <v>8.5</v>
      </c>
      <c r="M63" s="150">
        <v>8.5</v>
      </c>
      <c r="N63" s="23">
        <v>8.6</v>
      </c>
      <c r="O63" s="218">
        <v>8.6999999999999993</v>
      </c>
      <c r="P63" s="218">
        <v>2.4</v>
      </c>
      <c r="Q63" s="218">
        <v>8.6999999999999993</v>
      </c>
      <c r="R63" s="218">
        <v>8.6999999999999993</v>
      </c>
      <c r="S63" s="150">
        <v>8.6999999999999993</v>
      </c>
      <c r="T63" s="26">
        <f t="shared" si="18"/>
        <v>135.69999999999999</v>
      </c>
      <c r="U63" s="71"/>
      <c r="V63" s="2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23">
        <v>8.5</v>
      </c>
      <c r="C64" s="218">
        <v>8.4</v>
      </c>
      <c r="D64" s="218">
        <v>2.4</v>
      </c>
      <c r="E64" s="218">
        <v>8.4</v>
      </c>
      <c r="F64" s="218">
        <v>8.4</v>
      </c>
      <c r="G64" s="150">
        <v>8.3000000000000007</v>
      </c>
      <c r="H64" s="23">
        <v>8.9</v>
      </c>
      <c r="I64" s="218">
        <v>8.9</v>
      </c>
      <c r="J64" s="218">
        <v>2.2999999999999998</v>
      </c>
      <c r="K64" s="218">
        <v>8.5</v>
      </c>
      <c r="L64" s="218">
        <v>8.5</v>
      </c>
      <c r="M64" s="150">
        <v>8.5</v>
      </c>
      <c r="N64" s="23">
        <v>8.6</v>
      </c>
      <c r="O64" s="218">
        <v>8.6999999999999993</v>
      </c>
      <c r="P64" s="218">
        <v>2.4</v>
      </c>
      <c r="Q64" s="218">
        <v>8.6999999999999993</v>
      </c>
      <c r="R64" s="218">
        <v>8.6999999999999993</v>
      </c>
      <c r="S64" s="150">
        <v>8.6999999999999993</v>
      </c>
      <c r="T64" s="26">
        <f t="shared" si="18"/>
        <v>135.79999999999998</v>
      </c>
      <c r="U64" s="71"/>
      <c r="V64" s="2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59.4</v>
      </c>
      <c r="C65" s="28">
        <f>SUM(C58:C64)</f>
        <v>58.699999999999996</v>
      </c>
      <c r="D65" s="28">
        <f>SUM(D58:D64)</f>
        <v>16.7</v>
      </c>
      <c r="E65" s="28">
        <f>SUM(E58:E64)</f>
        <v>58.5</v>
      </c>
      <c r="F65" s="28">
        <f t="shared" ref="F65:Q65" si="19">SUM(F58:F64)</f>
        <v>58.3</v>
      </c>
      <c r="G65" s="29">
        <f t="shared" si="19"/>
        <v>58.099999999999994</v>
      </c>
      <c r="H65" s="27">
        <f t="shared" si="19"/>
        <v>61.8</v>
      </c>
      <c r="I65" s="28">
        <f t="shared" si="19"/>
        <v>61.8</v>
      </c>
      <c r="J65" s="28">
        <f t="shared" si="19"/>
        <v>15.7</v>
      </c>
      <c r="K65" s="28">
        <f t="shared" si="19"/>
        <v>59.5</v>
      </c>
      <c r="L65" s="28">
        <f t="shared" si="19"/>
        <v>59.3</v>
      </c>
      <c r="M65" s="29">
        <f t="shared" si="19"/>
        <v>59</v>
      </c>
      <c r="N65" s="27">
        <f t="shared" si="19"/>
        <v>59.5</v>
      </c>
      <c r="O65" s="28">
        <f t="shared" si="19"/>
        <v>60.400000000000006</v>
      </c>
      <c r="P65" s="28">
        <f t="shared" si="19"/>
        <v>16.7</v>
      </c>
      <c r="Q65" s="28">
        <f t="shared" si="19"/>
        <v>60.7</v>
      </c>
      <c r="R65" s="28">
        <f>SUM(R58:R64)</f>
        <v>60.2</v>
      </c>
      <c r="S65" s="29">
        <f>SUM(S58:S64)</f>
        <v>60.2</v>
      </c>
      <c r="T65" s="26">
        <f t="shared" si="18"/>
        <v>944.50000000000011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139</v>
      </c>
      <c r="C66" s="31">
        <v>137.5</v>
      </c>
      <c r="D66" s="31">
        <v>140</v>
      </c>
      <c r="E66" s="31">
        <v>137</v>
      </c>
      <c r="F66" s="31">
        <v>136.5</v>
      </c>
      <c r="G66" s="32">
        <v>136</v>
      </c>
      <c r="H66" s="30">
        <v>140</v>
      </c>
      <c r="I66" s="31">
        <v>140</v>
      </c>
      <c r="J66" s="31">
        <v>140</v>
      </c>
      <c r="K66" s="31">
        <v>137</v>
      </c>
      <c r="L66" s="31">
        <v>136.5</v>
      </c>
      <c r="M66" s="32">
        <v>136</v>
      </c>
      <c r="N66" s="30">
        <v>137</v>
      </c>
      <c r="O66" s="31">
        <v>137</v>
      </c>
      <c r="P66" s="31">
        <v>140.5</v>
      </c>
      <c r="Q66" s="31">
        <v>137.5</v>
      </c>
      <c r="R66" s="31">
        <v>136.5</v>
      </c>
      <c r="S66" s="32">
        <v>136.5</v>
      </c>
      <c r="T66" s="261">
        <f>+((T65/T67)/7)*1000</f>
        <v>137.54186689966508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61</v>
      </c>
      <c r="C67" s="102">
        <v>61</v>
      </c>
      <c r="D67" s="102">
        <v>17</v>
      </c>
      <c r="E67" s="102">
        <v>61</v>
      </c>
      <c r="F67" s="102">
        <v>61</v>
      </c>
      <c r="G67" s="259">
        <v>61</v>
      </c>
      <c r="H67" s="258">
        <v>63</v>
      </c>
      <c r="I67" s="102">
        <v>63</v>
      </c>
      <c r="J67" s="102">
        <v>16</v>
      </c>
      <c r="K67" s="102">
        <v>62</v>
      </c>
      <c r="L67" s="102">
        <v>62</v>
      </c>
      <c r="M67" s="259">
        <v>62</v>
      </c>
      <c r="N67" s="258">
        <v>62</v>
      </c>
      <c r="O67" s="102">
        <v>63</v>
      </c>
      <c r="P67" s="102">
        <v>17</v>
      </c>
      <c r="Q67" s="102">
        <v>63</v>
      </c>
      <c r="R67" s="102">
        <v>63</v>
      </c>
      <c r="S67" s="259">
        <v>63</v>
      </c>
      <c r="T67" s="262">
        <f>SUM(B67:S67)</f>
        <v>981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8.470600000000001</v>
      </c>
      <c r="C68" s="80">
        <f t="shared" si="20"/>
        <v>8.3825000000000003</v>
      </c>
      <c r="D68" s="80">
        <f t="shared" si="20"/>
        <v>2.3719999999999999</v>
      </c>
      <c r="E68" s="80">
        <f t="shared" si="20"/>
        <v>8.3797999999999995</v>
      </c>
      <c r="F68" s="80">
        <f t="shared" si="20"/>
        <v>8.3371000000000013</v>
      </c>
      <c r="G68" s="154">
        <f t="shared" si="20"/>
        <v>8.2944000000000013</v>
      </c>
      <c r="H68" s="38">
        <f t="shared" si="20"/>
        <v>8.8279999999999994</v>
      </c>
      <c r="I68" s="80">
        <f t="shared" si="20"/>
        <v>8.8279999999999994</v>
      </c>
      <c r="J68" s="80">
        <f t="shared" si="20"/>
        <v>2.2159999999999997</v>
      </c>
      <c r="K68" s="80">
        <f t="shared" si="20"/>
        <v>8.4916</v>
      </c>
      <c r="L68" s="80">
        <f t="shared" si="20"/>
        <v>8.4882000000000009</v>
      </c>
      <c r="M68" s="154">
        <f t="shared" si="20"/>
        <v>8.4448000000000008</v>
      </c>
      <c r="N68" s="38">
        <f t="shared" si="20"/>
        <v>8.531600000000001</v>
      </c>
      <c r="O68" s="80">
        <f t="shared" si="20"/>
        <v>8.6433999999999997</v>
      </c>
      <c r="P68" s="80">
        <f t="shared" si="20"/>
        <v>2.3838999999999997</v>
      </c>
      <c r="Q68" s="80">
        <f t="shared" si="20"/>
        <v>8.6875</v>
      </c>
      <c r="R68" s="80">
        <f t="shared" si="20"/>
        <v>8.6393000000000004</v>
      </c>
      <c r="S68" s="154">
        <f t="shared" si="20"/>
        <v>8.6393000000000004</v>
      </c>
      <c r="T68" s="263">
        <f>((T65*1000)/T67)/7</f>
        <v>137.54186689966508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59.353000000000002</v>
      </c>
      <c r="C69" s="43">
        <f t="shared" si="21"/>
        <v>58.712499999999999</v>
      </c>
      <c r="D69" s="43">
        <f t="shared" si="21"/>
        <v>16.66</v>
      </c>
      <c r="E69" s="43">
        <f t="shared" si="21"/>
        <v>58.499000000000002</v>
      </c>
      <c r="F69" s="43">
        <f t="shared" si="21"/>
        <v>58.285499999999999</v>
      </c>
      <c r="G69" s="83">
        <f t="shared" si="21"/>
        <v>58.072000000000003</v>
      </c>
      <c r="H69" s="42">
        <f t="shared" si="21"/>
        <v>61.74</v>
      </c>
      <c r="I69" s="43">
        <f t="shared" si="21"/>
        <v>61.74</v>
      </c>
      <c r="J69" s="43">
        <f t="shared" si="21"/>
        <v>15.68</v>
      </c>
      <c r="K69" s="43">
        <f t="shared" si="21"/>
        <v>59.457999999999998</v>
      </c>
      <c r="L69" s="43">
        <f t="shared" si="21"/>
        <v>59.241</v>
      </c>
      <c r="M69" s="83">
        <f t="shared" si="21"/>
        <v>59.024000000000001</v>
      </c>
      <c r="N69" s="42">
        <f t="shared" si="21"/>
        <v>59.457999999999998</v>
      </c>
      <c r="O69" s="43">
        <f t="shared" si="21"/>
        <v>60.417000000000002</v>
      </c>
      <c r="P69" s="43">
        <f t="shared" si="21"/>
        <v>16.7195</v>
      </c>
      <c r="Q69" s="43">
        <f t="shared" si="21"/>
        <v>60.637500000000003</v>
      </c>
      <c r="R69" s="43">
        <f t="shared" si="21"/>
        <v>60.1965</v>
      </c>
      <c r="S69" s="83">
        <f t="shared" si="21"/>
        <v>60.1965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 t="shared" ref="B70:S70" si="22">+(B65/B67)/7*1000</f>
        <v>139.11007025761123</v>
      </c>
      <c r="C70" s="48">
        <f t="shared" si="22"/>
        <v>137.47072599531614</v>
      </c>
      <c r="D70" s="48">
        <f t="shared" si="22"/>
        <v>140.33613445378151</v>
      </c>
      <c r="E70" s="48">
        <f t="shared" si="22"/>
        <v>137.0023419203747</v>
      </c>
      <c r="F70" s="48">
        <f t="shared" si="22"/>
        <v>136.53395784543326</v>
      </c>
      <c r="G70" s="49">
        <f t="shared" si="22"/>
        <v>136.0655737704918</v>
      </c>
      <c r="H70" s="47">
        <f t="shared" si="22"/>
        <v>140.1360544217687</v>
      </c>
      <c r="I70" s="48">
        <f t="shared" si="22"/>
        <v>140.1360544217687</v>
      </c>
      <c r="J70" s="48">
        <f t="shared" si="22"/>
        <v>140.17857142857142</v>
      </c>
      <c r="K70" s="48">
        <f t="shared" si="22"/>
        <v>137.09677419354841</v>
      </c>
      <c r="L70" s="48">
        <f t="shared" si="22"/>
        <v>136.63594470046084</v>
      </c>
      <c r="M70" s="49">
        <f t="shared" si="22"/>
        <v>135.94470046082949</v>
      </c>
      <c r="N70" s="47">
        <f t="shared" si="22"/>
        <v>137.09677419354841</v>
      </c>
      <c r="O70" s="48">
        <f t="shared" si="22"/>
        <v>136.96145124716554</v>
      </c>
      <c r="P70" s="48">
        <f t="shared" si="22"/>
        <v>140.33613445378151</v>
      </c>
      <c r="Q70" s="48">
        <f t="shared" si="22"/>
        <v>137.64172335600907</v>
      </c>
      <c r="R70" s="48">
        <f t="shared" si="22"/>
        <v>136.50793650793653</v>
      </c>
      <c r="S70" s="49">
        <f t="shared" si="22"/>
        <v>136.50793650793653</v>
      </c>
      <c r="T70" s="50"/>
      <c r="AD70" s="3"/>
    </row>
    <row r="71" spans="1:41" ht="33.75" customHeight="1" x14ac:dyDescent="0.25"/>
    <row r="72" spans="1:41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41" ht="33.75" customHeight="1" x14ac:dyDescent="0.25"/>
    <row r="74" spans="1:41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J36"/>
    <mergeCell ref="N36:T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zoomScale="30" zoomScaleNormal="30" workbookViewId="0">
      <selection activeCell="K26" sqref="K26"/>
    </sheetView>
  </sheetViews>
  <sheetFormatPr baseColWidth="10" defaultRowHeight="15" x14ac:dyDescent="0.25"/>
  <cols>
    <col min="1" max="1" width="52.42578125" style="19" bestFit="1" customWidth="1"/>
    <col min="2" max="12" width="22.42578125" style="19" customWidth="1"/>
    <col min="13" max="13" width="33.42578125" style="19" bestFit="1" customWidth="1"/>
    <col min="14" max="19" width="22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282"/>
      <c r="E3" s="282"/>
      <c r="F3" s="282"/>
      <c r="G3" s="282"/>
      <c r="H3" s="282"/>
      <c r="I3" s="282"/>
      <c r="J3" s="282"/>
      <c r="K3" s="282"/>
      <c r="L3" s="282"/>
      <c r="M3" s="282"/>
      <c r="N3" s="282"/>
      <c r="O3" s="282"/>
      <c r="P3" s="282"/>
      <c r="Q3" s="282"/>
      <c r="R3" s="282"/>
      <c r="S3" s="282"/>
      <c r="T3" s="282"/>
      <c r="U3" s="282"/>
      <c r="V3" s="282"/>
      <c r="W3" s="282"/>
      <c r="X3" s="282"/>
      <c r="Y3" s="2"/>
      <c r="Z3" s="2"/>
      <c r="AA3" s="2"/>
      <c r="AB3" s="2"/>
      <c r="AC3" s="2"/>
      <c r="AD3" s="28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2" t="s">
        <v>1</v>
      </c>
      <c r="B9" s="282"/>
      <c r="C9" s="282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2"/>
      <c r="B10" s="282"/>
      <c r="C10" s="28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2" t="s">
        <v>4</v>
      </c>
      <c r="B11" s="282"/>
      <c r="C11" s="282"/>
      <c r="D11" s="1"/>
      <c r="E11" s="283">
        <v>2</v>
      </c>
      <c r="F11" s="1"/>
      <c r="G11" s="1"/>
      <c r="H11" s="1"/>
      <c r="I11" s="1"/>
      <c r="J11" s="1"/>
      <c r="K11" s="628" t="s">
        <v>85</v>
      </c>
      <c r="L11" s="628"/>
      <c r="M11" s="284"/>
      <c r="N11" s="28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2"/>
      <c r="B12" s="282"/>
      <c r="C12" s="282"/>
      <c r="D12" s="1"/>
      <c r="E12" s="5"/>
      <c r="F12" s="1"/>
      <c r="G12" s="1"/>
      <c r="H12" s="1"/>
      <c r="I12" s="1"/>
      <c r="J12" s="1"/>
      <c r="K12" s="284"/>
      <c r="L12" s="284"/>
      <c r="M12" s="284"/>
      <c r="N12" s="28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2"/>
      <c r="B13" s="282"/>
      <c r="C13" s="282"/>
      <c r="D13" s="282"/>
      <c r="E13" s="282"/>
      <c r="F13" s="282"/>
      <c r="G13" s="282"/>
      <c r="H13" s="282"/>
      <c r="I13" s="282"/>
      <c r="J13" s="282"/>
      <c r="K13" s="282"/>
      <c r="L13" s="284"/>
      <c r="M13" s="284"/>
      <c r="N13" s="284"/>
      <c r="O13" s="284"/>
      <c r="P13" s="284"/>
      <c r="Q13" s="284"/>
      <c r="R13" s="284"/>
      <c r="S13" s="284"/>
      <c r="T13" s="284"/>
      <c r="U13" s="284"/>
      <c r="V13" s="284"/>
      <c r="W13" s="1"/>
      <c r="X13" s="1"/>
      <c r="Y13" s="1"/>
    </row>
    <row r="14" spans="1:30" s="3" customFormat="1" ht="27" thickBot="1" x14ac:dyDescent="0.3">
      <c r="A14" s="28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38" t="s">
        <v>53</v>
      </c>
      <c r="C15" s="639"/>
      <c r="D15" s="639"/>
      <c r="E15" s="639"/>
      <c r="F15" s="639"/>
      <c r="G15" s="640"/>
      <c r="H15" s="650" t="s">
        <v>54</v>
      </c>
      <c r="I15" s="651"/>
      <c r="J15" s="651"/>
      <c r="K15" s="651"/>
      <c r="L15" s="651"/>
      <c r="M15" s="652"/>
      <c r="N15" s="653" t="s">
        <v>8</v>
      </c>
      <c r="O15" s="654"/>
      <c r="P15" s="654"/>
      <c r="Q15" s="654"/>
      <c r="R15" s="654"/>
      <c r="S15" s="655"/>
      <c r="T15" s="285"/>
      <c r="W15" s="55"/>
    </row>
    <row r="16" spans="1:30" ht="39.950000000000003" customHeight="1" x14ac:dyDescent="0.25">
      <c r="A16" s="120" t="s">
        <v>9</v>
      </c>
      <c r="B16" s="265"/>
      <c r="C16" s="193"/>
      <c r="D16" s="193"/>
      <c r="E16" s="193"/>
      <c r="F16" s="193"/>
      <c r="G16" s="197"/>
      <c r="H16" s="194"/>
      <c r="I16" s="193"/>
      <c r="J16" s="193"/>
      <c r="K16" s="193"/>
      <c r="L16" s="192"/>
      <c r="M16" s="197"/>
      <c r="N16" s="194"/>
      <c r="O16" s="193"/>
      <c r="P16" s="193"/>
      <c r="Q16" s="193"/>
      <c r="R16" s="193"/>
      <c r="S16" s="197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1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23">
        <v>106</v>
      </c>
      <c r="C18" s="24">
        <v>103</v>
      </c>
      <c r="D18" s="24">
        <v>29.5</v>
      </c>
      <c r="E18" s="24">
        <v>106.2</v>
      </c>
      <c r="F18" s="24">
        <v>105.8</v>
      </c>
      <c r="G18" s="25">
        <v>102.1</v>
      </c>
      <c r="H18" s="23">
        <v>105.3</v>
      </c>
      <c r="I18" s="24">
        <v>107.8</v>
      </c>
      <c r="J18" s="24">
        <v>28.4</v>
      </c>
      <c r="K18" s="24">
        <v>105.1</v>
      </c>
      <c r="L18" s="24">
        <v>107.6</v>
      </c>
      <c r="M18" s="25">
        <v>107.4</v>
      </c>
      <c r="N18" s="23">
        <v>109.4</v>
      </c>
      <c r="O18" s="24">
        <v>108.9</v>
      </c>
      <c r="P18" s="24">
        <v>28.1</v>
      </c>
      <c r="Q18" s="24">
        <v>113.5</v>
      </c>
      <c r="R18" s="24">
        <v>113.5</v>
      </c>
      <c r="S18" s="25">
        <v>109.3</v>
      </c>
      <c r="T18" s="26">
        <f t="shared" ref="T18:T25" si="0">SUM(B18:S18)</f>
        <v>1696.9</v>
      </c>
      <c r="V18" s="2"/>
      <c r="W18" s="20"/>
    </row>
    <row r="19" spans="1:30" ht="39.950000000000003" customHeight="1" x14ac:dyDescent="0.25">
      <c r="A19" s="123" t="s">
        <v>36</v>
      </c>
      <c r="B19" s="23">
        <v>107.4723</v>
      </c>
      <c r="C19" s="24">
        <v>105.9474</v>
      </c>
      <c r="D19" s="24">
        <v>29.845499999999998</v>
      </c>
      <c r="E19" s="24">
        <v>107.4723</v>
      </c>
      <c r="F19" s="24">
        <v>105.8</v>
      </c>
      <c r="G19" s="25">
        <v>105.20399999999999</v>
      </c>
      <c r="H19" s="23">
        <v>107.7444</v>
      </c>
      <c r="I19" s="24">
        <v>110.331</v>
      </c>
      <c r="J19" s="24">
        <v>28.4</v>
      </c>
      <c r="K19" s="24">
        <v>107.77820000000001</v>
      </c>
      <c r="L19" s="24">
        <v>110.51239999999999</v>
      </c>
      <c r="M19" s="25">
        <v>110.51239999999999</v>
      </c>
      <c r="N19" s="23">
        <v>109.4</v>
      </c>
      <c r="O19" s="24">
        <v>113.14579999999999</v>
      </c>
      <c r="P19" s="24">
        <v>28.879199999999994</v>
      </c>
      <c r="Q19" s="24">
        <v>113.47</v>
      </c>
      <c r="R19" s="24">
        <v>113.5</v>
      </c>
      <c r="S19" s="25">
        <v>109.3</v>
      </c>
      <c r="T19" s="26">
        <f t="shared" si="0"/>
        <v>1724.7149000000002</v>
      </c>
      <c r="V19" s="2"/>
      <c r="W19" s="20"/>
    </row>
    <row r="20" spans="1:30" ht="39.75" customHeight="1" x14ac:dyDescent="0.25">
      <c r="A20" s="122" t="s">
        <v>37</v>
      </c>
      <c r="B20" s="23">
        <v>107.4723</v>
      </c>
      <c r="C20" s="24">
        <v>105.9474</v>
      </c>
      <c r="D20" s="24">
        <v>29.845499999999998</v>
      </c>
      <c r="E20" s="24">
        <v>107.4723</v>
      </c>
      <c r="F20" s="24">
        <v>105.8</v>
      </c>
      <c r="G20" s="25">
        <v>105.20399999999999</v>
      </c>
      <c r="H20" s="23">
        <v>107.7444</v>
      </c>
      <c r="I20" s="24">
        <v>110.331</v>
      </c>
      <c r="J20" s="24">
        <v>28.4</v>
      </c>
      <c r="K20" s="24">
        <v>107.77820000000001</v>
      </c>
      <c r="L20" s="24">
        <v>110.51239999999999</v>
      </c>
      <c r="M20" s="25">
        <v>110.51239999999999</v>
      </c>
      <c r="N20" s="23">
        <v>109.4</v>
      </c>
      <c r="O20" s="24">
        <v>113.14579999999999</v>
      </c>
      <c r="P20" s="24">
        <v>28.879199999999994</v>
      </c>
      <c r="Q20" s="24">
        <v>113.47</v>
      </c>
      <c r="R20" s="24">
        <v>113.5</v>
      </c>
      <c r="S20" s="25">
        <v>109.3</v>
      </c>
      <c r="T20" s="26">
        <f t="shared" si="0"/>
        <v>1724.7149000000002</v>
      </c>
      <c r="V20" s="2"/>
      <c r="W20" s="20"/>
    </row>
    <row r="21" spans="1:30" ht="39.950000000000003" customHeight="1" x14ac:dyDescent="0.25">
      <c r="A21" s="122" t="s">
        <v>38</v>
      </c>
      <c r="B21" s="23">
        <v>107.4723</v>
      </c>
      <c r="C21" s="24">
        <v>107.4723</v>
      </c>
      <c r="D21" s="24">
        <v>30.594100000000001</v>
      </c>
      <c r="E21" s="24">
        <v>107.4723</v>
      </c>
      <c r="F21" s="24">
        <v>105.65520000000001</v>
      </c>
      <c r="G21" s="25">
        <v>106.986</v>
      </c>
      <c r="H21" s="23">
        <v>112.17319999999999</v>
      </c>
      <c r="I21" s="24">
        <v>110.331</v>
      </c>
      <c r="J21" s="24">
        <v>30.961099999999995</v>
      </c>
      <c r="K21" s="24">
        <v>103.40599999999999</v>
      </c>
      <c r="L21" s="24">
        <v>110.58160000000001</v>
      </c>
      <c r="M21" s="25">
        <v>112.17319999999999</v>
      </c>
      <c r="N21" s="23">
        <v>113.14579999999999</v>
      </c>
      <c r="O21" s="24">
        <v>113.14579999999999</v>
      </c>
      <c r="P21" s="24">
        <v>28.879199999999994</v>
      </c>
      <c r="Q21" s="24">
        <v>113.47</v>
      </c>
      <c r="R21" s="24">
        <v>113.30789999999999</v>
      </c>
      <c r="S21" s="25">
        <v>113.47</v>
      </c>
      <c r="T21" s="26">
        <f t="shared" si="0"/>
        <v>1740.6970000000001</v>
      </c>
      <c r="V21" s="2"/>
      <c r="W21" s="20"/>
    </row>
    <row r="22" spans="1:30" ht="39.950000000000003" customHeight="1" x14ac:dyDescent="0.25">
      <c r="A22" s="123" t="s">
        <v>33</v>
      </c>
      <c r="B22" s="23">
        <v>107.4723</v>
      </c>
      <c r="C22" s="24">
        <v>107.4723</v>
      </c>
      <c r="D22" s="24">
        <v>30.594100000000001</v>
      </c>
      <c r="E22" s="24">
        <v>107.4723</v>
      </c>
      <c r="F22" s="24">
        <v>105.65520000000001</v>
      </c>
      <c r="G22" s="25">
        <v>106.986</v>
      </c>
      <c r="H22" s="23">
        <v>112.17319999999999</v>
      </c>
      <c r="I22" s="24">
        <v>110.331</v>
      </c>
      <c r="J22" s="24">
        <v>30.961099999999995</v>
      </c>
      <c r="K22" s="24">
        <v>103.40599999999999</v>
      </c>
      <c r="L22" s="24">
        <v>110.58160000000001</v>
      </c>
      <c r="M22" s="25">
        <v>112.17319999999999</v>
      </c>
      <c r="N22" s="23">
        <v>113.14579999999999</v>
      </c>
      <c r="O22" s="24">
        <v>113.14579999999999</v>
      </c>
      <c r="P22" s="24">
        <v>28.879199999999994</v>
      </c>
      <c r="Q22" s="24">
        <v>113.47</v>
      </c>
      <c r="R22" s="24">
        <v>113.30789999999999</v>
      </c>
      <c r="S22" s="25">
        <v>113.47</v>
      </c>
      <c r="T22" s="26">
        <f t="shared" si="0"/>
        <v>1740.6970000000001</v>
      </c>
      <c r="V22" s="2"/>
      <c r="W22" s="20"/>
    </row>
    <row r="23" spans="1:30" ht="39.950000000000003" customHeight="1" x14ac:dyDescent="0.25">
      <c r="A23" s="122" t="s">
        <v>46</v>
      </c>
      <c r="B23" s="23">
        <v>107.4723</v>
      </c>
      <c r="C23" s="24">
        <v>107.4723</v>
      </c>
      <c r="D23" s="24">
        <v>30.594100000000001</v>
      </c>
      <c r="E23" s="24">
        <v>107.4723</v>
      </c>
      <c r="F23" s="24">
        <v>105.65520000000001</v>
      </c>
      <c r="G23" s="25">
        <v>106.986</v>
      </c>
      <c r="H23" s="23">
        <v>112.17319999999999</v>
      </c>
      <c r="I23" s="24">
        <v>110.331</v>
      </c>
      <c r="J23" s="24">
        <v>30.961099999999995</v>
      </c>
      <c r="K23" s="24">
        <v>103.40599999999999</v>
      </c>
      <c r="L23" s="24">
        <v>110.58160000000001</v>
      </c>
      <c r="M23" s="25">
        <v>112.17319999999999</v>
      </c>
      <c r="N23" s="23">
        <v>113.14579999999999</v>
      </c>
      <c r="O23" s="24">
        <v>113.14579999999999</v>
      </c>
      <c r="P23" s="24">
        <v>28.879199999999994</v>
      </c>
      <c r="Q23" s="24">
        <v>113.47</v>
      </c>
      <c r="R23" s="24">
        <v>113.30789999999999</v>
      </c>
      <c r="S23" s="25">
        <v>113.47</v>
      </c>
      <c r="T23" s="26">
        <f t="shared" si="0"/>
        <v>1740.6970000000001</v>
      </c>
      <c r="V23" s="2"/>
      <c r="W23" s="20"/>
    </row>
    <row r="24" spans="1:30" ht="39.950000000000003" customHeight="1" x14ac:dyDescent="0.25">
      <c r="A24" s="122" t="s">
        <v>34</v>
      </c>
      <c r="B24" s="23">
        <v>107.4723</v>
      </c>
      <c r="C24" s="24">
        <v>107.4723</v>
      </c>
      <c r="D24" s="24">
        <v>31.480600000000003</v>
      </c>
      <c r="E24" s="24">
        <v>107.4723</v>
      </c>
      <c r="F24" s="24">
        <v>105.65520000000001</v>
      </c>
      <c r="G24" s="25">
        <v>106.986</v>
      </c>
      <c r="H24" s="23">
        <v>112.17319999999999</v>
      </c>
      <c r="I24" s="24">
        <v>110.331</v>
      </c>
      <c r="J24" s="24">
        <v>30.961099999999995</v>
      </c>
      <c r="K24" s="24">
        <v>103.40599999999999</v>
      </c>
      <c r="L24" s="24">
        <v>110.58160000000001</v>
      </c>
      <c r="M24" s="25">
        <v>112.17319999999999</v>
      </c>
      <c r="N24" s="23">
        <v>113.14579999999999</v>
      </c>
      <c r="O24" s="24">
        <v>113.14579999999999</v>
      </c>
      <c r="P24" s="24">
        <v>28.879199999999994</v>
      </c>
      <c r="Q24" s="24">
        <v>113.47</v>
      </c>
      <c r="R24" s="24">
        <v>113.30789999999999</v>
      </c>
      <c r="S24" s="25">
        <v>113.47</v>
      </c>
      <c r="T24" s="26">
        <f t="shared" si="0"/>
        <v>1741.5835000000002</v>
      </c>
      <c r="V24" s="2"/>
    </row>
    <row r="25" spans="1:30" ht="41.45" customHeight="1" x14ac:dyDescent="0.25">
      <c r="A25" s="123" t="s">
        <v>10</v>
      </c>
      <c r="B25" s="27">
        <f t="shared" ref="B25:S25" si="1">SUM(B18:B24)</f>
        <v>750.83380000000011</v>
      </c>
      <c r="C25" s="28">
        <f t="shared" si="1"/>
        <v>744.78400000000011</v>
      </c>
      <c r="D25" s="28">
        <f t="shared" si="1"/>
        <v>212.4539</v>
      </c>
      <c r="E25" s="28">
        <f t="shared" si="1"/>
        <v>751.03380000000004</v>
      </c>
      <c r="F25" s="28">
        <f t="shared" si="1"/>
        <v>740.02080000000012</v>
      </c>
      <c r="G25" s="29">
        <f t="shared" si="1"/>
        <v>740.452</v>
      </c>
      <c r="H25" s="27">
        <f t="shared" si="1"/>
        <v>769.48159999999984</v>
      </c>
      <c r="I25" s="28">
        <f t="shared" si="1"/>
        <v>769.78600000000006</v>
      </c>
      <c r="J25" s="28">
        <f t="shared" si="1"/>
        <v>209.04439999999994</v>
      </c>
      <c r="K25" s="28">
        <f t="shared" si="1"/>
        <v>734.28039999999987</v>
      </c>
      <c r="L25" s="28">
        <f t="shared" si="1"/>
        <v>770.95119999999986</v>
      </c>
      <c r="M25" s="29">
        <f t="shared" si="1"/>
        <v>777.11759999999992</v>
      </c>
      <c r="N25" s="27">
        <f t="shared" si="1"/>
        <v>780.78320000000008</v>
      </c>
      <c r="O25" s="28">
        <f t="shared" si="1"/>
        <v>787.77480000000003</v>
      </c>
      <c r="P25" s="28">
        <f t="shared" si="1"/>
        <v>201.37519999999998</v>
      </c>
      <c r="Q25" s="28">
        <f t="shared" si="1"/>
        <v>794.32</v>
      </c>
      <c r="R25" s="28">
        <f t="shared" si="1"/>
        <v>793.73160000000007</v>
      </c>
      <c r="S25" s="29">
        <f t="shared" si="1"/>
        <v>781.78000000000009</v>
      </c>
      <c r="T25" s="26">
        <f t="shared" si="0"/>
        <v>12110.004299999999</v>
      </c>
    </row>
    <row r="26" spans="1:30" s="2" customFormat="1" ht="36.75" customHeight="1" x14ac:dyDescent="0.25">
      <c r="A26" s="124" t="s">
        <v>12</v>
      </c>
      <c r="B26" s="30">
        <v>162.1</v>
      </c>
      <c r="C26" s="31">
        <v>162.1</v>
      </c>
      <c r="D26" s="31">
        <v>159.80000000000001</v>
      </c>
      <c r="E26" s="31">
        <v>162.1</v>
      </c>
      <c r="F26" s="31">
        <v>159.6</v>
      </c>
      <c r="G26" s="32">
        <v>162.1</v>
      </c>
      <c r="H26" s="30">
        <v>162.1</v>
      </c>
      <c r="I26" s="31">
        <v>159.9</v>
      </c>
      <c r="J26" s="31">
        <v>162.1</v>
      </c>
      <c r="K26" s="31">
        <v>149</v>
      </c>
      <c r="L26" s="31">
        <v>159.80000000000001</v>
      </c>
      <c r="M26" s="32">
        <v>162.1</v>
      </c>
      <c r="N26" s="30">
        <v>162.1</v>
      </c>
      <c r="O26" s="31">
        <v>162.1</v>
      </c>
      <c r="P26" s="31">
        <v>151.19999999999999</v>
      </c>
      <c r="Q26" s="31">
        <v>162.1</v>
      </c>
      <c r="R26" s="31">
        <v>162.1</v>
      </c>
      <c r="S26" s="32">
        <v>162.1</v>
      </c>
      <c r="T26" s="33">
        <f>+((T25/T27)/7)*1000</f>
        <v>159.52057300928672</v>
      </c>
    </row>
    <row r="27" spans="1:30" s="2" customFormat="1" ht="33" customHeight="1" x14ac:dyDescent="0.25">
      <c r="A27" s="125" t="s">
        <v>13</v>
      </c>
      <c r="B27" s="34">
        <v>663</v>
      </c>
      <c r="C27" s="35">
        <v>663</v>
      </c>
      <c r="D27" s="35">
        <v>197</v>
      </c>
      <c r="E27" s="35">
        <v>663</v>
      </c>
      <c r="F27" s="35">
        <v>662</v>
      </c>
      <c r="G27" s="36">
        <v>660</v>
      </c>
      <c r="H27" s="34">
        <v>692</v>
      </c>
      <c r="I27" s="35">
        <v>690</v>
      </c>
      <c r="J27" s="35">
        <v>191</v>
      </c>
      <c r="K27" s="35">
        <v>694</v>
      </c>
      <c r="L27" s="35">
        <v>692</v>
      </c>
      <c r="M27" s="36">
        <v>692</v>
      </c>
      <c r="N27" s="34">
        <v>698</v>
      </c>
      <c r="O27" s="35">
        <v>698</v>
      </c>
      <c r="P27" s="35">
        <v>191</v>
      </c>
      <c r="Q27" s="35">
        <v>700</v>
      </c>
      <c r="R27" s="35">
        <v>699</v>
      </c>
      <c r="S27" s="36">
        <v>700</v>
      </c>
      <c r="T27" s="37">
        <f>SUM(B27:S27)</f>
        <v>10845</v>
      </c>
      <c r="U27" s="2">
        <f>((T25*1000)/T27)/7</f>
        <v>159.52057300928669</v>
      </c>
    </row>
    <row r="28" spans="1:30" s="2" customFormat="1" ht="33" customHeight="1" x14ac:dyDescent="0.25">
      <c r="A28" s="126" t="s">
        <v>14</v>
      </c>
      <c r="B28" s="38">
        <f>((B27*B26)*7/1000)/7</f>
        <v>107.4723</v>
      </c>
      <c r="C28" s="39">
        <f t="shared" ref="C28:S28" si="2">((C27*C26)*7/1000)/7</f>
        <v>107.4723</v>
      </c>
      <c r="D28" s="39">
        <f t="shared" si="2"/>
        <v>31.480600000000003</v>
      </c>
      <c r="E28" s="39">
        <f t="shared" si="2"/>
        <v>107.4723</v>
      </c>
      <c r="F28" s="39">
        <f t="shared" si="2"/>
        <v>105.65520000000001</v>
      </c>
      <c r="G28" s="40">
        <f t="shared" si="2"/>
        <v>106.986</v>
      </c>
      <c r="H28" s="38">
        <f t="shared" si="2"/>
        <v>112.17319999999999</v>
      </c>
      <c r="I28" s="39">
        <f t="shared" si="2"/>
        <v>110.331</v>
      </c>
      <c r="J28" s="39">
        <f t="shared" si="2"/>
        <v>30.961099999999995</v>
      </c>
      <c r="K28" s="39">
        <f t="shared" si="2"/>
        <v>103.40599999999999</v>
      </c>
      <c r="L28" s="39">
        <f t="shared" si="2"/>
        <v>110.58160000000001</v>
      </c>
      <c r="M28" s="40">
        <f t="shared" si="2"/>
        <v>112.17319999999999</v>
      </c>
      <c r="N28" s="38">
        <f t="shared" si="2"/>
        <v>113.14579999999999</v>
      </c>
      <c r="O28" s="39">
        <f t="shared" si="2"/>
        <v>113.14579999999999</v>
      </c>
      <c r="P28" s="39">
        <f t="shared" si="2"/>
        <v>28.879199999999994</v>
      </c>
      <c r="Q28" s="39">
        <f t="shared" si="2"/>
        <v>113.47</v>
      </c>
      <c r="R28" s="39">
        <f t="shared" si="2"/>
        <v>113.30789999999999</v>
      </c>
      <c r="S28" s="40">
        <f t="shared" si="2"/>
        <v>113.47</v>
      </c>
      <c r="T28" s="41"/>
    </row>
    <row r="29" spans="1:30" ht="33.75" customHeight="1" x14ac:dyDescent="0.25">
      <c r="A29" s="127" t="s">
        <v>15</v>
      </c>
      <c r="B29" s="42">
        <f>((B27*B26)*7)/1000</f>
        <v>752.30610000000001</v>
      </c>
      <c r="C29" s="43">
        <f>((C27*C26)*7)/1000</f>
        <v>752.30610000000001</v>
      </c>
      <c r="D29" s="43">
        <f t="shared" ref="D29:S29" si="3">((D27*D26)*7)/1000</f>
        <v>220.36420000000001</v>
      </c>
      <c r="E29" s="43">
        <f t="shared" si="3"/>
        <v>752.30610000000001</v>
      </c>
      <c r="F29" s="43">
        <f t="shared" si="3"/>
        <v>739.58640000000003</v>
      </c>
      <c r="G29" s="83">
        <f t="shared" si="3"/>
        <v>748.90200000000004</v>
      </c>
      <c r="H29" s="42">
        <f t="shared" si="3"/>
        <v>785.2124</v>
      </c>
      <c r="I29" s="43">
        <f t="shared" si="3"/>
        <v>772.31700000000001</v>
      </c>
      <c r="J29" s="43">
        <f t="shared" si="3"/>
        <v>216.72769999999997</v>
      </c>
      <c r="K29" s="43">
        <f t="shared" si="3"/>
        <v>723.84199999999998</v>
      </c>
      <c r="L29" s="43">
        <f t="shared" si="3"/>
        <v>774.07120000000009</v>
      </c>
      <c r="M29" s="83">
        <f t="shared" si="3"/>
        <v>785.2124</v>
      </c>
      <c r="N29" s="42">
        <f t="shared" si="3"/>
        <v>792.02059999999994</v>
      </c>
      <c r="O29" s="44">
        <f t="shared" si="3"/>
        <v>792.02059999999994</v>
      </c>
      <c r="P29" s="44">
        <f t="shared" si="3"/>
        <v>202.15439999999995</v>
      </c>
      <c r="Q29" s="44">
        <f t="shared" si="3"/>
        <v>794.29</v>
      </c>
      <c r="R29" s="44">
        <f t="shared" si="3"/>
        <v>793.1552999999999</v>
      </c>
      <c r="S29" s="45">
        <f t="shared" si="3"/>
        <v>794.29</v>
      </c>
      <c r="T29" s="46"/>
    </row>
    <row r="30" spans="1:30" ht="33.75" customHeight="1" thickBot="1" x14ac:dyDescent="0.3">
      <c r="A30" s="128" t="s">
        <v>16</v>
      </c>
      <c r="B30" s="47">
        <f>+(B25/B27)/7*1000</f>
        <v>161.78276233570355</v>
      </c>
      <c r="C30" s="48">
        <f t="shared" ref="C30:E30" si="4">+(C25/C27)/7*1000</f>
        <v>160.47920706744236</v>
      </c>
      <c r="D30" s="48">
        <f t="shared" si="4"/>
        <v>154.06374184191444</v>
      </c>
      <c r="E30" s="48">
        <f t="shared" si="4"/>
        <v>161.82585649644474</v>
      </c>
      <c r="F30" s="48">
        <f>+(F25/F27)/7*1000</f>
        <v>159.69374190763921</v>
      </c>
      <c r="G30" s="49">
        <f t="shared" ref="G30" si="5">+(G25/G27)/7*1000</f>
        <v>160.27099567099566</v>
      </c>
      <c r="H30" s="47">
        <f>+(H25/H27)/7*1000</f>
        <v>158.85251857968615</v>
      </c>
      <c r="I30" s="48">
        <f t="shared" ref="I30:K30" si="6">+(I25/I27)/7*1000</f>
        <v>159.37598343685303</v>
      </c>
      <c r="J30" s="48">
        <f t="shared" si="6"/>
        <v>156.35332834704556</v>
      </c>
      <c r="K30" s="48">
        <f t="shared" si="6"/>
        <v>151.1487031700288</v>
      </c>
      <c r="L30" s="48">
        <f>+(L25/L27)/7*1000</f>
        <v>159.15590421139549</v>
      </c>
      <c r="M30" s="49">
        <f t="shared" ref="M30:S30" si="7">+(M25/M27)/7*1000</f>
        <v>160.42890173410404</v>
      </c>
      <c r="N30" s="47">
        <f t="shared" si="7"/>
        <v>159.80008186655752</v>
      </c>
      <c r="O30" s="48">
        <f t="shared" si="7"/>
        <v>161.23102742529676</v>
      </c>
      <c r="P30" s="48">
        <f t="shared" si="7"/>
        <v>150.61720269259536</v>
      </c>
      <c r="Q30" s="48">
        <f t="shared" si="7"/>
        <v>162.10612244897962</v>
      </c>
      <c r="R30" s="48">
        <f t="shared" si="7"/>
        <v>162.21778050275907</v>
      </c>
      <c r="S30" s="49">
        <f t="shared" si="7"/>
        <v>159.5469387755102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2"/>
      <c r="T36" s="643"/>
      <c r="U36" s="55"/>
      <c r="V36" s="55"/>
      <c r="W36" s="56"/>
      <c r="X36" s="3"/>
      <c r="Y36" s="55"/>
      <c r="Z36" s="55"/>
      <c r="AA36" s="55"/>
      <c r="AB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3"/>
      <c r="T37" s="199" t="s">
        <v>10</v>
      </c>
      <c r="U37" s="58"/>
      <c r="V37" s="58"/>
      <c r="W37" s="3"/>
      <c r="X37" s="56"/>
      <c r="Y37" s="3"/>
      <c r="Z37" s="55"/>
      <c r="AA37" s="55"/>
      <c r="AB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57">
        <v>6</v>
      </c>
      <c r="T38" s="96"/>
      <c r="U38" s="58"/>
      <c r="V38" s="58"/>
      <c r="W38" s="59"/>
      <c r="X38" s="59"/>
      <c r="Y38" s="2"/>
      <c r="Z38" s="2"/>
      <c r="AA38" s="2"/>
      <c r="AB38" s="2"/>
    </row>
    <row r="39" spans="1:30" ht="33.75" customHeight="1" x14ac:dyDescent="0.25">
      <c r="A39" s="87" t="s">
        <v>35</v>
      </c>
      <c r="B39" s="23">
        <v>89.9</v>
      </c>
      <c r="C39" s="218">
        <v>89.8</v>
      </c>
      <c r="D39" s="218">
        <v>25.6</v>
      </c>
      <c r="E39" s="218">
        <v>89</v>
      </c>
      <c r="F39" s="218">
        <v>88.4</v>
      </c>
      <c r="G39" s="218">
        <v>87.7</v>
      </c>
      <c r="H39" s="218"/>
      <c r="I39" s="218"/>
      <c r="J39" s="97">
        <f t="shared" ref="J39:J46" si="8">SUM(B39:I39)</f>
        <v>470.39999999999992</v>
      </c>
      <c r="K39" s="138"/>
      <c r="L39" s="137"/>
      <c r="M39" s="87" t="s">
        <v>35</v>
      </c>
      <c r="N39" s="218">
        <v>8.1</v>
      </c>
      <c r="O39" s="218">
        <v>7.8</v>
      </c>
      <c r="P39" s="218">
        <v>2.1</v>
      </c>
      <c r="Q39" s="218">
        <v>8</v>
      </c>
      <c r="R39" s="218">
        <v>7.9</v>
      </c>
      <c r="S39" s="218">
        <v>8</v>
      </c>
      <c r="T39" s="97">
        <f t="shared" ref="T39:T46" si="9">SUM(N39:S39)</f>
        <v>41.9</v>
      </c>
      <c r="U39" s="2"/>
      <c r="V39" s="60"/>
      <c r="W39" s="59"/>
      <c r="X39" s="59"/>
      <c r="Y39" s="2"/>
      <c r="Z39" s="2"/>
      <c r="AA39" s="2"/>
      <c r="AB39" s="2"/>
    </row>
    <row r="40" spans="1:30" ht="33.75" customHeight="1" x14ac:dyDescent="0.25">
      <c r="A40" s="88" t="s">
        <v>36</v>
      </c>
      <c r="B40" s="23">
        <v>89.9</v>
      </c>
      <c r="C40" s="218">
        <v>89.8</v>
      </c>
      <c r="D40" s="218">
        <v>25.6</v>
      </c>
      <c r="E40" s="218">
        <v>89</v>
      </c>
      <c r="F40" s="218">
        <v>88.4</v>
      </c>
      <c r="G40" s="218">
        <v>87.7</v>
      </c>
      <c r="H40" s="218"/>
      <c r="I40" s="218"/>
      <c r="J40" s="97">
        <f t="shared" si="8"/>
        <v>470.39999999999992</v>
      </c>
      <c r="K40" s="133"/>
      <c r="L40" s="137"/>
      <c r="M40" s="88" t="s">
        <v>36</v>
      </c>
      <c r="N40" s="218">
        <v>8.1</v>
      </c>
      <c r="O40" s="218">
        <v>7.8</v>
      </c>
      <c r="P40" s="218">
        <v>2.1</v>
      </c>
      <c r="Q40" s="218">
        <v>8</v>
      </c>
      <c r="R40" s="218">
        <v>7.9</v>
      </c>
      <c r="S40" s="218">
        <v>8</v>
      </c>
      <c r="T40" s="97">
        <f t="shared" si="9"/>
        <v>41.9</v>
      </c>
      <c r="U40" s="2"/>
      <c r="V40" s="60"/>
      <c r="W40" s="59"/>
      <c r="X40" s="59"/>
      <c r="Y40" s="2"/>
      <c r="Z40" s="2"/>
      <c r="AA40" s="2"/>
      <c r="AB40" s="2"/>
    </row>
    <row r="41" spans="1:30" ht="33.75" customHeight="1" x14ac:dyDescent="0.25">
      <c r="A41" s="87" t="s">
        <v>37</v>
      </c>
      <c r="B41" s="23">
        <v>89.9</v>
      </c>
      <c r="C41" s="218">
        <v>89.8</v>
      </c>
      <c r="D41" s="218">
        <v>25.6</v>
      </c>
      <c r="E41" s="218">
        <v>89</v>
      </c>
      <c r="F41" s="218">
        <v>88.4</v>
      </c>
      <c r="G41" s="218">
        <v>87.7</v>
      </c>
      <c r="H41" s="218"/>
      <c r="I41" s="218"/>
      <c r="J41" s="97">
        <f t="shared" si="8"/>
        <v>470.39999999999992</v>
      </c>
      <c r="K41" s="133"/>
      <c r="L41" s="137"/>
      <c r="M41" s="87" t="s">
        <v>37</v>
      </c>
      <c r="N41" s="218">
        <v>8.1</v>
      </c>
      <c r="O41" s="218">
        <v>7.7</v>
      </c>
      <c r="P41" s="218">
        <v>2</v>
      </c>
      <c r="Q41" s="218">
        <v>8</v>
      </c>
      <c r="R41" s="218">
        <v>7.9</v>
      </c>
      <c r="S41" s="218">
        <v>8.1999999999999993</v>
      </c>
      <c r="T41" s="97">
        <f t="shared" si="9"/>
        <v>41.900000000000006</v>
      </c>
      <c r="U41" s="2"/>
      <c r="V41" s="60"/>
      <c r="W41" s="59"/>
      <c r="X41" s="59"/>
      <c r="Y41" s="2"/>
      <c r="Z41" s="2"/>
      <c r="AA41" s="2"/>
      <c r="AB41" s="2"/>
    </row>
    <row r="42" spans="1:30" ht="33.75" customHeight="1" x14ac:dyDescent="0.25">
      <c r="A42" s="87" t="s">
        <v>38</v>
      </c>
      <c r="B42" s="23">
        <v>93.125999999999991</v>
      </c>
      <c r="C42" s="218">
        <v>92.984899999999996</v>
      </c>
      <c r="D42" s="218">
        <v>26.480999999999998</v>
      </c>
      <c r="E42" s="218">
        <v>92.465999999999994</v>
      </c>
      <c r="F42" s="218">
        <v>91.765500000000003</v>
      </c>
      <c r="G42" s="218">
        <v>87.697900000000004</v>
      </c>
      <c r="H42" s="218"/>
      <c r="I42" s="218"/>
      <c r="J42" s="97">
        <f t="shared" si="8"/>
        <v>484.5213</v>
      </c>
      <c r="K42" s="133"/>
      <c r="L42" s="137"/>
      <c r="M42" s="87" t="s">
        <v>38</v>
      </c>
      <c r="N42" s="218">
        <v>8.1</v>
      </c>
      <c r="O42" s="218">
        <v>7.8</v>
      </c>
      <c r="P42" s="218">
        <v>2</v>
      </c>
      <c r="Q42" s="218">
        <v>8</v>
      </c>
      <c r="R42" s="218">
        <v>7.9</v>
      </c>
      <c r="S42" s="218">
        <v>8.1999999999999993</v>
      </c>
      <c r="T42" s="97">
        <f t="shared" si="9"/>
        <v>42</v>
      </c>
      <c r="U42" s="2"/>
      <c r="V42" s="60"/>
      <c r="W42" s="59"/>
      <c r="X42" s="59"/>
      <c r="Y42" s="2"/>
      <c r="Z42" s="2"/>
      <c r="AA42" s="2"/>
      <c r="AB42" s="2"/>
    </row>
    <row r="43" spans="1:30" ht="33.75" customHeight="1" x14ac:dyDescent="0.25">
      <c r="A43" s="88" t="s">
        <v>33</v>
      </c>
      <c r="B43" s="23">
        <v>93.125999999999991</v>
      </c>
      <c r="C43" s="218">
        <v>92.984899999999996</v>
      </c>
      <c r="D43" s="218">
        <v>26.480999999999998</v>
      </c>
      <c r="E43" s="218">
        <v>92.465999999999994</v>
      </c>
      <c r="F43" s="218">
        <v>91.765500000000003</v>
      </c>
      <c r="G43" s="218">
        <v>87.697900000000004</v>
      </c>
      <c r="H43" s="218"/>
      <c r="I43" s="218"/>
      <c r="J43" s="97">
        <f t="shared" si="8"/>
        <v>484.5213</v>
      </c>
      <c r="K43" s="133"/>
      <c r="L43" s="137"/>
      <c r="M43" s="88" t="s">
        <v>33</v>
      </c>
      <c r="N43" s="218">
        <v>8.1</v>
      </c>
      <c r="O43" s="218">
        <v>7.8</v>
      </c>
      <c r="P43" s="218">
        <v>2.1</v>
      </c>
      <c r="Q43" s="218">
        <v>8</v>
      </c>
      <c r="R43" s="218">
        <v>7.9</v>
      </c>
      <c r="S43" s="218">
        <v>8.1999999999999993</v>
      </c>
      <c r="T43" s="97">
        <f t="shared" si="9"/>
        <v>42.099999999999994</v>
      </c>
      <c r="U43" s="2"/>
      <c r="V43" s="60"/>
      <c r="W43" s="59"/>
      <c r="X43" s="59"/>
      <c r="Y43" s="2"/>
      <c r="Z43" s="2"/>
      <c r="AA43" s="2"/>
      <c r="AB43" s="2"/>
    </row>
    <row r="44" spans="1:30" ht="33.75" customHeight="1" x14ac:dyDescent="0.25">
      <c r="A44" s="87" t="s">
        <v>46</v>
      </c>
      <c r="B44" s="23">
        <v>93.125999999999991</v>
      </c>
      <c r="C44" s="218">
        <v>92.984899999999996</v>
      </c>
      <c r="D44" s="218">
        <v>26.480999999999998</v>
      </c>
      <c r="E44" s="218">
        <v>92.465999999999994</v>
      </c>
      <c r="F44" s="218">
        <v>91.765500000000003</v>
      </c>
      <c r="G44" s="218">
        <v>87.697900000000004</v>
      </c>
      <c r="H44" s="218"/>
      <c r="I44" s="218"/>
      <c r="J44" s="97">
        <f t="shared" si="8"/>
        <v>484.5213</v>
      </c>
      <c r="K44" s="133"/>
      <c r="L44" s="137"/>
      <c r="M44" s="87" t="s">
        <v>46</v>
      </c>
      <c r="N44" s="218">
        <v>8.1</v>
      </c>
      <c r="O44" s="218">
        <v>7.8</v>
      </c>
      <c r="P44" s="218">
        <v>2.1</v>
      </c>
      <c r="Q44" s="218">
        <v>8</v>
      </c>
      <c r="R44" s="218">
        <v>7.9</v>
      </c>
      <c r="S44" s="218">
        <v>8.1999999999999993</v>
      </c>
      <c r="T44" s="97">
        <f t="shared" si="9"/>
        <v>42.099999999999994</v>
      </c>
      <c r="U44" s="2"/>
      <c r="V44" s="60"/>
      <c r="W44" s="59"/>
      <c r="X44" s="59"/>
      <c r="Y44" s="2"/>
      <c r="Z44" s="2"/>
      <c r="AA44" s="2"/>
      <c r="AB44" s="2"/>
    </row>
    <row r="45" spans="1:30" ht="33.75" customHeight="1" x14ac:dyDescent="0.25">
      <c r="A45" s="87" t="s">
        <v>34</v>
      </c>
      <c r="B45" s="23">
        <v>96.690000000000012</v>
      </c>
      <c r="C45" s="218">
        <v>96.543499999999995</v>
      </c>
      <c r="D45" s="218">
        <v>27.412200000000002</v>
      </c>
      <c r="E45" s="218">
        <v>96.228000000000023</v>
      </c>
      <c r="F45" s="218">
        <v>95.499000000000024</v>
      </c>
      <c r="G45" s="218">
        <v>91.158799999999999</v>
      </c>
      <c r="H45" s="218"/>
      <c r="I45" s="218"/>
      <c r="J45" s="97">
        <f t="shared" si="8"/>
        <v>503.53150000000005</v>
      </c>
      <c r="K45" s="133"/>
      <c r="L45" s="137"/>
      <c r="M45" s="87" t="s">
        <v>34</v>
      </c>
      <c r="N45" s="218">
        <v>8.1999999999999993</v>
      </c>
      <c r="O45" s="218">
        <v>7.8</v>
      </c>
      <c r="P45" s="218">
        <v>2.1</v>
      </c>
      <c r="Q45" s="218">
        <v>8</v>
      </c>
      <c r="R45" s="218">
        <v>7.9</v>
      </c>
      <c r="S45" s="218">
        <v>8.1999999999999993</v>
      </c>
      <c r="T45" s="97">
        <f t="shared" si="9"/>
        <v>42.2</v>
      </c>
      <c r="U45" s="2"/>
      <c r="V45" s="60"/>
      <c r="W45" s="59"/>
      <c r="X45" s="59"/>
      <c r="Y45" s="59"/>
      <c r="Z45" s="59"/>
      <c r="AA45" s="2"/>
      <c r="AB45" s="2"/>
      <c r="AC45" s="2"/>
      <c r="AD45" s="2"/>
    </row>
    <row r="46" spans="1:30" ht="33.75" customHeight="1" x14ac:dyDescent="0.25">
      <c r="A46" s="88" t="s">
        <v>10</v>
      </c>
      <c r="B46" s="27">
        <f t="shared" ref="B46:I46" si="10">SUM(B39:B45)</f>
        <v>645.76800000000003</v>
      </c>
      <c r="C46" s="77">
        <f t="shared" si="10"/>
        <v>644.89819999999997</v>
      </c>
      <c r="D46" s="28">
        <f t="shared" si="10"/>
        <v>183.65520000000001</v>
      </c>
      <c r="E46" s="28">
        <f t="shared" si="10"/>
        <v>640.62600000000009</v>
      </c>
      <c r="F46" s="28">
        <f t="shared" si="10"/>
        <v>635.99549999999999</v>
      </c>
      <c r="G46" s="28">
        <f t="shared" si="10"/>
        <v>617.35250000000008</v>
      </c>
      <c r="H46" s="28">
        <f t="shared" si="10"/>
        <v>0</v>
      </c>
      <c r="I46" s="28">
        <f t="shared" si="10"/>
        <v>0</v>
      </c>
      <c r="J46" s="97">
        <f t="shared" si="8"/>
        <v>3368.2954</v>
      </c>
      <c r="K46" s="60"/>
      <c r="M46" s="73" t="s">
        <v>10</v>
      </c>
      <c r="N46" s="77">
        <f t="shared" ref="N46:S46" si="11">SUM(N39:N45)</f>
        <v>56.8</v>
      </c>
      <c r="O46" s="28">
        <f t="shared" si="11"/>
        <v>54.499999999999993</v>
      </c>
      <c r="P46" s="28">
        <f t="shared" si="11"/>
        <v>14.499999999999998</v>
      </c>
      <c r="Q46" s="28">
        <f t="shared" si="11"/>
        <v>56</v>
      </c>
      <c r="R46" s="28">
        <f t="shared" si="11"/>
        <v>55.3</v>
      </c>
      <c r="S46" s="28">
        <f t="shared" si="11"/>
        <v>57</v>
      </c>
      <c r="T46" s="97">
        <f t="shared" si="9"/>
        <v>294.09999999999997</v>
      </c>
      <c r="U46" s="60"/>
      <c r="V46" s="60"/>
      <c r="W46" s="2"/>
      <c r="X46" s="2"/>
      <c r="Y46" s="2"/>
      <c r="Z46" s="2"/>
      <c r="AA46" s="2"/>
      <c r="AB46" s="2"/>
      <c r="AC46" s="2"/>
      <c r="AD46" s="2"/>
    </row>
    <row r="47" spans="1:30" ht="33.75" customHeight="1" x14ac:dyDescent="0.25">
      <c r="A47" s="89" t="s">
        <v>12</v>
      </c>
      <c r="B47" s="30">
        <v>146.5</v>
      </c>
      <c r="C47" s="78">
        <v>146.5</v>
      </c>
      <c r="D47" s="31">
        <v>141.30000000000001</v>
      </c>
      <c r="E47" s="31">
        <v>145.80000000000001</v>
      </c>
      <c r="F47" s="31">
        <v>145.80000000000001</v>
      </c>
      <c r="G47" s="31">
        <v>139.6</v>
      </c>
      <c r="H47" s="31"/>
      <c r="I47" s="31"/>
      <c r="J47" s="98">
        <f>+((J46/J48)/7)*1000</f>
        <v>138.23184634957113</v>
      </c>
      <c r="K47" s="60"/>
      <c r="M47" s="129" t="s">
        <v>12</v>
      </c>
      <c r="N47" s="78">
        <v>140</v>
      </c>
      <c r="O47" s="31">
        <v>139</v>
      </c>
      <c r="P47" s="31">
        <v>138</v>
      </c>
      <c r="Q47" s="31">
        <v>138.5</v>
      </c>
      <c r="R47" s="31">
        <v>138.5</v>
      </c>
      <c r="S47" s="31">
        <v>138</v>
      </c>
      <c r="T47" s="98">
        <f>+((T46/T48)/7)*1000</f>
        <v>138.66100895803865</v>
      </c>
      <c r="U47" s="61"/>
      <c r="V47" s="61"/>
    </row>
    <row r="48" spans="1:30" ht="33.75" customHeight="1" x14ac:dyDescent="0.25">
      <c r="A48" s="90" t="s">
        <v>13</v>
      </c>
      <c r="B48" s="34">
        <v>660</v>
      </c>
      <c r="C48" s="79">
        <v>659</v>
      </c>
      <c r="D48" s="35">
        <v>194</v>
      </c>
      <c r="E48" s="35">
        <v>660</v>
      </c>
      <c r="F48" s="35">
        <v>655</v>
      </c>
      <c r="G48" s="35">
        <v>653</v>
      </c>
      <c r="H48" s="35"/>
      <c r="I48" s="35"/>
      <c r="J48" s="99">
        <f>SUM(B48:I48)</f>
        <v>3481</v>
      </c>
      <c r="K48" s="60"/>
      <c r="L48" s="62"/>
      <c r="M48" s="90" t="s">
        <v>13</v>
      </c>
      <c r="N48" s="102">
        <v>58</v>
      </c>
      <c r="O48" s="102">
        <v>56</v>
      </c>
      <c r="P48" s="102">
        <v>15</v>
      </c>
      <c r="Q48" s="102">
        <v>58</v>
      </c>
      <c r="R48" s="102">
        <v>57</v>
      </c>
      <c r="S48" s="102">
        <v>59</v>
      </c>
      <c r="T48" s="106">
        <f>SUM(N48:S48)</f>
        <v>303</v>
      </c>
      <c r="U48" s="63"/>
      <c r="V48" s="63"/>
    </row>
    <row r="49" spans="1:43" ht="33.75" customHeight="1" x14ac:dyDescent="0.25">
      <c r="A49" s="91" t="s">
        <v>14</v>
      </c>
      <c r="B49" s="38">
        <f t="shared" ref="B49:I49" si="12">((B48*B47)*7/1000)/7</f>
        <v>96.690000000000012</v>
      </c>
      <c r="C49" s="80">
        <f t="shared" si="12"/>
        <v>96.543499999999995</v>
      </c>
      <c r="D49" s="80">
        <f t="shared" si="12"/>
        <v>27.412200000000002</v>
      </c>
      <c r="E49" s="80">
        <f t="shared" si="12"/>
        <v>96.228000000000023</v>
      </c>
      <c r="F49" s="80">
        <f t="shared" si="12"/>
        <v>95.499000000000024</v>
      </c>
      <c r="G49" s="80">
        <f t="shared" si="12"/>
        <v>91.158799999999999</v>
      </c>
      <c r="H49" s="80">
        <f t="shared" si="12"/>
        <v>0</v>
      </c>
      <c r="I49" s="80">
        <f t="shared" si="12"/>
        <v>0</v>
      </c>
      <c r="J49" s="100">
        <f>((J46*1000)/J48)/7</f>
        <v>138.23184634957116</v>
      </c>
      <c r="K49" s="60"/>
      <c r="M49" s="91" t="s">
        <v>14</v>
      </c>
      <c r="N49" s="80">
        <f t="shared" ref="N49:S49" si="13">((N48*N47)*7/1000-N40-N39)/5</f>
        <v>8.1280000000000001</v>
      </c>
      <c r="O49" s="39">
        <f t="shared" si="13"/>
        <v>7.7776000000000014</v>
      </c>
      <c r="P49" s="39">
        <f t="shared" si="13"/>
        <v>2.0580000000000003</v>
      </c>
      <c r="Q49" s="39">
        <f t="shared" si="13"/>
        <v>8.0462000000000007</v>
      </c>
      <c r="R49" s="39">
        <f t="shared" si="13"/>
        <v>7.8923000000000005</v>
      </c>
      <c r="S49" s="39">
        <f t="shared" si="13"/>
        <v>8.1988000000000003</v>
      </c>
      <c r="T49" s="107">
        <f>((T46*1000)/T48)/7</f>
        <v>138.66100895803862</v>
      </c>
      <c r="U49" s="63"/>
      <c r="V49" s="63"/>
    </row>
    <row r="50" spans="1:43" ht="33.75" customHeight="1" x14ac:dyDescent="0.25">
      <c r="A50" s="92" t="s">
        <v>15</v>
      </c>
      <c r="B50" s="42">
        <f t="shared" ref="B50:I50" si="14">((B48*B47)*7)/1000</f>
        <v>676.83</v>
      </c>
      <c r="C50" s="81">
        <f t="shared" si="14"/>
        <v>675.80449999999996</v>
      </c>
      <c r="D50" s="43">
        <f t="shared" si="14"/>
        <v>191.8854</v>
      </c>
      <c r="E50" s="43">
        <f t="shared" si="14"/>
        <v>673.59600000000012</v>
      </c>
      <c r="F50" s="43">
        <f t="shared" si="14"/>
        <v>668.49300000000017</v>
      </c>
      <c r="G50" s="43">
        <f t="shared" si="14"/>
        <v>638.11159999999995</v>
      </c>
      <c r="H50" s="43">
        <f t="shared" si="14"/>
        <v>0</v>
      </c>
      <c r="I50" s="43">
        <f t="shared" si="14"/>
        <v>0</v>
      </c>
      <c r="J50" s="83"/>
      <c r="K50" s="60"/>
      <c r="M50" s="92" t="s">
        <v>15</v>
      </c>
      <c r="N50" s="81">
        <f t="shared" ref="N50:S50" si="15">((N48*N47)*7)/1000</f>
        <v>56.84</v>
      </c>
      <c r="O50" s="43">
        <f t="shared" si="15"/>
        <v>54.488</v>
      </c>
      <c r="P50" s="43">
        <f t="shared" si="15"/>
        <v>14.49</v>
      </c>
      <c r="Q50" s="43">
        <f t="shared" si="15"/>
        <v>56.231000000000002</v>
      </c>
      <c r="R50" s="43">
        <f t="shared" si="15"/>
        <v>55.261499999999998</v>
      </c>
      <c r="S50" s="43">
        <f t="shared" si="15"/>
        <v>56.994</v>
      </c>
      <c r="T50" s="108"/>
    </row>
    <row r="51" spans="1:43" ht="33.75" customHeight="1" thickBot="1" x14ac:dyDescent="0.3">
      <c r="A51" s="93" t="s">
        <v>16</v>
      </c>
      <c r="B51" s="47">
        <f t="shared" ref="B51:I51" si="16">+(B46/B48)/7*1000</f>
        <v>139.77662337662338</v>
      </c>
      <c r="C51" s="82">
        <f t="shared" si="16"/>
        <v>139.80017342293519</v>
      </c>
      <c r="D51" s="48">
        <f t="shared" si="16"/>
        <v>135.239469808542</v>
      </c>
      <c r="E51" s="48">
        <f t="shared" si="16"/>
        <v>138.66363636363639</v>
      </c>
      <c r="F51" s="48">
        <f t="shared" si="16"/>
        <v>138.712213740458</v>
      </c>
      <c r="G51" s="48">
        <f t="shared" si="16"/>
        <v>135.05852111135422</v>
      </c>
      <c r="H51" s="48" t="e">
        <f t="shared" si="16"/>
        <v>#DIV/0!</v>
      </c>
      <c r="I51" s="48" t="e">
        <f t="shared" si="16"/>
        <v>#DIV/0!</v>
      </c>
      <c r="J51" s="101"/>
      <c r="K51" s="60"/>
      <c r="L51" s="51"/>
      <c r="M51" s="93" t="s">
        <v>16</v>
      </c>
      <c r="N51" s="82">
        <f t="shared" ref="N51:S51" si="17">+(N46/N48)/7*1000</f>
        <v>139.90147783251231</v>
      </c>
      <c r="O51" s="48">
        <f t="shared" si="17"/>
        <v>139.03061224489792</v>
      </c>
      <c r="P51" s="48">
        <f t="shared" si="17"/>
        <v>138.09523809523807</v>
      </c>
      <c r="Q51" s="48">
        <f t="shared" si="17"/>
        <v>137.93103448275861</v>
      </c>
      <c r="R51" s="48">
        <f t="shared" si="17"/>
        <v>138.59649122807016</v>
      </c>
      <c r="S51" s="48">
        <f t="shared" si="17"/>
        <v>138.01452784503633</v>
      </c>
      <c r="T51" s="49"/>
      <c r="U51" s="52"/>
      <c r="V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67"/>
      <c r="W55" s="68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55"/>
      <c r="W56" s="55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55"/>
      <c r="W57" s="55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23">
        <v>8.5</v>
      </c>
      <c r="C58" s="218">
        <v>8.4</v>
      </c>
      <c r="D58" s="218">
        <v>2.4</v>
      </c>
      <c r="E58" s="218">
        <v>8.4</v>
      </c>
      <c r="F58" s="218">
        <v>8.4</v>
      </c>
      <c r="G58" s="150">
        <v>8</v>
      </c>
      <c r="H58" s="23">
        <v>8.9</v>
      </c>
      <c r="I58" s="218">
        <v>8.9</v>
      </c>
      <c r="J58" s="218">
        <v>2.2999999999999998</v>
      </c>
      <c r="K58" s="218">
        <v>8</v>
      </c>
      <c r="L58" s="218">
        <v>8.5</v>
      </c>
      <c r="M58" s="150">
        <v>8.5</v>
      </c>
      <c r="N58" s="23">
        <v>8.6</v>
      </c>
      <c r="O58" s="218">
        <v>8.6999999999999993</v>
      </c>
      <c r="P58" s="218">
        <v>2.4</v>
      </c>
      <c r="Q58" s="218">
        <v>8.6999999999999993</v>
      </c>
      <c r="R58" s="218">
        <v>8.6999999999999993</v>
      </c>
      <c r="S58" s="150">
        <v>8.6999999999999993</v>
      </c>
      <c r="T58" s="26">
        <f t="shared" ref="T58:T65" si="18">SUM(B58:S58)</f>
        <v>135</v>
      </c>
      <c r="U58" s="71"/>
      <c r="V58" s="2"/>
      <c r="W58" s="55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23">
        <v>8.5</v>
      </c>
      <c r="C59" s="218">
        <v>8.4</v>
      </c>
      <c r="D59" s="218">
        <v>2.4</v>
      </c>
      <c r="E59" s="218">
        <v>8.4</v>
      </c>
      <c r="F59" s="218">
        <v>8.4</v>
      </c>
      <c r="G59" s="150">
        <v>8</v>
      </c>
      <c r="H59" s="23">
        <v>8.9</v>
      </c>
      <c r="I59" s="218">
        <v>8.9</v>
      </c>
      <c r="J59" s="218">
        <v>2.2999999999999998</v>
      </c>
      <c r="K59" s="218">
        <v>8</v>
      </c>
      <c r="L59" s="218">
        <v>8.5</v>
      </c>
      <c r="M59" s="150">
        <v>8.5</v>
      </c>
      <c r="N59" s="23">
        <v>8.6</v>
      </c>
      <c r="O59" s="218">
        <v>8.6999999999999993</v>
      </c>
      <c r="P59" s="218">
        <v>2.4</v>
      </c>
      <c r="Q59" s="218">
        <v>8.6999999999999993</v>
      </c>
      <c r="R59" s="218">
        <v>8.6999999999999993</v>
      </c>
      <c r="S59" s="150">
        <v>8.6999999999999993</v>
      </c>
      <c r="T59" s="26">
        <f t="shared" si="18"/>
        <v>135</v>
      </c>
      <c r="U59" s="71"/>
      <c r="V59" s="2"/>
      <c r="W59" s="55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23">
        <v>8.5</v>
      </c>
      <c r="C60" s="218">
        <v>8.5</v>
      </c>
      <c r="D60" s="218">
        <v>2.4</v>
      </c>
      <c r="E60" s="218">
        <v>8.4</v>
      </c>
      <c r="F60" s="218">
        <v>8.3000000000000007</v>
      </c>
      <c r="G60" s="150">
        <v>8.1</v>
      </c>
      <c r="H60" s="23">
        <v>8.8000000000000007</v>
      </c>
      <c r="I60" s="218">
        <v>8.9</v>
      </c>
      <c r="J60" s="218">
        <v>2.2000000000000002</v>
      </c>
      <c r="K60" s="218">
        <v>8.1999999999999993</v>
      </c>
      <c r="L60" s="218">
        <v>8.5</v>
      </c>
      <c r="M60" s="150">
        <v>8.5</v>
      </c>
      <c r="N60" s="23">
        <v>8.5</v>
      </c>
      <c r="O60" s="218">
        <v>8.6999999999999993</v>
      </c>
      <c r="P60" s="218">
        <v>2.4</v>
      </c>
      <c r="Q60" s="218">
        <v>8.6999999999999993</v>
      </c>
      <c r="R60" s="218">
        <v>8.6999999999999993</v>
      </c>
      <c r="S60" s="150">
        <v>8.6</v>
      </c>
      <c r="T60" s="26">
        <f t="shared" si="18"/>
        <v>134.9</v>
      </c>
      <c r="U60" s="71"/>
      <c r="V60" s="2"/>
      <c r="W60" s="55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23">
        <v>8.5</v>
      </c>
      <c r="C61" s="218">
        <v>8.5</v>
      </c>
      <c r="D61" s="218">
        <v>2.4</v>
      </c>
      <c r="E61" s="218">
        <v>8.4</v>
      </c>
      <c r="F61" s="218">
        <v>8.4</v>
      </c>
      <c r="G61" s="150">
        <v>8.1</v>
      </c>
      <c r="H61" s="23">
        <v>8.9</v>
      </c>
      <c r="I61" s="218">
        <v>8.9</v>
      </c>
      <c r="J61" s="218">
        <v>2.2000000000000002</v>
      </c>
      <c r="K61" s="218">
        <v>8.1999999999999993</v>
      </c>
      <c r="L61" s="218">
        <v>8.5</v>
      </c>
      <c r="M61" s="150">
        <v>8.5</v>
      </c>
      <c r="N61" s="23">
        <v>8.6</v>
      </c>
      <c r="O61" s="218">
        <v>8.6999999999999993</v>
      </c>
      <c r="P61" s="218">
        <v>2.4</v>
      </c>
      <c r="Q61" s="218">
        <v>8.8000000000000007</v>
      </c>
      <c r="R61" s="218">
        <v>8.6999999999999993</v>
      </c>
      <c r="S61" s="150">
        <v>8.6</v>
      </c>
      <c r="T61" s="26">
        <f t="shared" si="18"/>
        <v>135.30000000000001</v>
      </c>
      <c r="U61" s="71"/>
      <c r="V61" s="2"/>
      <c r="W61" s="55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23">
        <v>8.6</v>
      </c>
      <c r="C62" s="218">
        <v>8.5</v>
      </c>
      <c r="D62" s="218">
        <v>2.4</v>
      </c>
      <c r="E62" s="218">
        <v>8.4</v>
      </c>
      <c r="F62" s="218">
        <v>8.4</v>
      </c>
      <c r="G62" s="150">
        <v>8.1999999999999993</v>
      </c>
      <c r="H62" s="23">
        <v>8.9</v>
      </c>
      <c r="I62" s="218">
        <v>8.9</v>
      </c>
      <c r="J62" s="218">
        <v>2.2000000000000002</v>
      </c>
      <c r="K62" s="218">
        <v>8.1999999999999993</v>
      </c>
      <c r="L62" s="218">
        <v>8.5</v>
      </c>
      <c r="M62" s="150">
        <v>8.5</v>
      </c>
      <c r="N62" s="23">
        <v>8.6</v>
      </c>
      <c r="O62" s="218">
        <v>8.6999999999999993</v>
      </c>
      <c r="P62" s="218">
        <v>2.4</v>
      </c>
      <c r="Q62" s="218">
        <v>8.8000000000000007</v>
      </c>
      <c r="R62" s="218">
        <v>8.6999999999999993</v>
      </c>
      <c r="S62" s="150">
        <v>8.6999999999999993</v>
      </c>
      <c r="T62" s="26">
        <f t="shared" si="18"/>
        <v>135.6</v>
      </c>
      <c r="U62" s="71"/>
      <c r="V62" s="2"/>
      <c r="W62" s="55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23">
        <v>8.6</v>
      </c>
      <c r="C63" s="218">
        <v>8.5</v>
      </c>
      <c r="D63" s="218">
        <v>2.4</v>
      </c>
      <c r="E63" s="218">
        <v>8.4</v>
      </c>
      <c r="F63" s="218">
        <v>8.4</v>
      </c>
      <c r="G63" s="150">
        <v>8.1999999999999993</v>
      </c>
      <c r="H63" s="23">
        <v>8.9</v>
      </c>
      <c r="I63" s="218">
        <v>8.9</v>
      </c>
      <c r="J63" s="218">
        <v>2.2999999999999998</v>
      </c>
      <c r="K63" s="218">
        <v>8.3000000000000007</v>
      </c>
      <c r="L63" s="218">
        <v>8.6</v>
      </c>
      <c r="M63" s="150">
        <v>8.6</v>
      </c>
      <c r="N63" s="23">
        <v>8.6</v>
      </c>
      <c r="O63" s="218">
        <v>8.8000000000000007</v>
      </c>
      <c r="P63" s="218">
        <v>2.4</v>
      </c>
      <c r="Q63" s="218">
        <v>8.8000000000000007</v>
      </c>
      <c r="R63" s="218">
        <v>8.6999999999999993</v>
      </c>
      <c r="S63" s="150">
        <v>8.6999999999999993</v>
      </c>
      <c r="T63" s="26">
        <f t="shared" si="18"/>
        <v>136.09999999999997</v>
      </c>
      <c r="U63" s="71"/>
      <c r="V63" s="2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23">
        <v>8.6</v>
      </c>
      <c r="C64" s="218">
        <v>8.5</v>
      </c>
      <c r="D64" s="218">
        <v>2.4</v>
      </c>
      <c r="E64" s="218">
        <v>8.5</v>
      </c>
      <c r="F64" s="218">
        <v>8.4</v>
      </c>
      <c r="G64" s="150">
        <v>8.1999999999999993</v>
      </c>
      <c r="H64" s="23">
        <v>8.9</v>
      </c>
      <c r="I64" s="218">
        <v>9</v>
      </c>
      <c r="J64" s="218">
        <v>2.2999999999999998</v>
      </c>
      <c r="K64" s="218">
        <v>8.3000000000000007</v>
      </c>
      <c r="L64" s="218">
        <v>8.6</v>
      </c>
      <c r="M64" s="150">
        <v>8.6</v>
      </c>
      <c r="N64" s="23">
        <v>8.6</v>
      </c>
      <c r="O64" s="218">
        <v>8.8000000000000007</v>
      </c>
      <c r="P64" s="218">
        <v>2.5</v>
      </c>
      <c r="Q64" s="218">
        <v>8.8000000000000007</v>
      </c>
      <c r="R64" s="218">
        <v>8.6999999999999993</v>
      </c>
      <c r="S64" s="150">
        <v>8.6999999999999993</v>
      </c>
      <c r="T64" s="26">
        <f t="shared" si="18"/>
        <v>136.39999999999998</v>
      </c>
      <c r="U64" s="71"/>
      <c r="V64" s="2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59.800000000000004</v>
      </c>
      <c r="C65" s="28">
        <f>SUM(C58:C64)</f>
        <v>59.3</v>
      </c>
      <c r="D65" s="28">
        <f>SUM(D58:D64)</f>
        <v>16.8</v>
      </c>
      <c r="E65" s="28">
        <f>SUM(E58:E64)</f>
        <v>58.9</v>
      </c>
      <c r="F65" s="28">
        <f t="shared" ref="F65:Q65" si="19">SUM(F58:F64)</f>
        <v>58.699999999999996</v>
      </c>
      <c r="G65" s="29">
        <f t="shared" si="19"/>
        <v>56.800000000000011</v>
      </c>
      <c r="H65" s="27">
        <f t="shared" si="19"/>
        <v>62.199999999999996</v>
      </c>
      <c r="I65" s="28">
        <f t="shared" si="19"/>
        <v>62.4</v>
      </c>
      <c r="J65" s="28">
        <f t="shared" si="19"/>
        <v>15.8</v>
      </c>
      <c r="K65" s="28">
        <f t="shared" si="19"/>
        <v>57.199999999999989</v>
      </c>
      <c r="L65" s="28">
        <f t="shared" si="19"/>
        <v>59.7</v>
      </c>
      <c r="M65" s="29">
        <f t="shared" si="19"/>
        <v>59.7</v>
      </c>
      <c r="N65" s="27">
        <f t="shared" si="19"/>
        <v>60.1</v>
      </c>
      <c r="O65" s="28">
        <f t="shared" si="19"/>
        <v>61.099999999999994</v>
      </c>
      <c r="P65" s="28">
        <f t="shared" si="19"/>
        <v>16.899999999999999</v>
      </c>
      <c r="Q65" s="28">
        <f t="shared" si="19"/>
        <v>61.3</v>
      </c>
      <c r="R65" s="28">
        <f>SUM(R58:R64)</f>
        <v>60.900000000000006</v>
      </c>
      <c r="S65" s="29">
        <f>SUM(S58:S64)</f>
        <v>60.7</v>
      </c>
      <c r="T65" s="26">
        <f t="shared" si="18"/>
        <v>948.30000000000007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140</v>
      </c>
      <c r="C66" s="31">
        <v>139</v>
      </c>
      <c r="D66" s="31">
        <v>141</v>
      </c>
      <c r="E66" s="31">
        <v>138</v>
      </c>
      <c r="F66" s="31">
        <v>137.5</v>
      </c>
      <c r="G66" s="32">
        <v>137.5</v>
      </c>
      <c r="H66" s="30">
        <v>141</v>
      </c>
      <c r="I66" s="31">
        <v>141.5</v>
      </c>
      <c r="J66" s="31">
        <v>141</v>
      </c>
      <c r="K66" s="31">
        <v>138.5</v>
      </c>
      <c r="L66" s="31">
        <v>137.5</v>
      </c>
      <c r="M66" s="32">
        <v>137.5</v>
      </c>
      <c r="N66" s="30">
        <v>138.5</v>
      </c>
      <c r="O66" s="31">
        <v>138.5</v>
      </c>
      <c r="P66" s="31">
        <v>142</v>
      </c>
      <c r="Q66" s="31">
        <v>139</v>
      </c>
      <c r="R66" s="31">
        <v>138</v>
      </c>
      <c r="S66" s="32">
        <v>137.5</v>
      </c>
      <c r="T66" s="261">
        <f>+((T65/T67)/7)*1000</f>
        <v>138.80269320843092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61</v>
      </c>
      <c r="C67" s="102">
        <v>61</v>
      </c>
      <c r="D67" s="102">
        <v>17</v>
      </c>
      <c r="E67" s="102">
        <v>61</v>
      </c>
      <c r="F67" s="102">
        <v>61</v>
      </c>
      <c r="G67" s="259">
        <v>59</v>
      </c>
      <c r="H67" s="258">
        <v>63</v>
      </c>
      <c r="I67" s="102">
        <v>63</v>
      </c>
      <c r="J67" s="102">
        <v>16</v>
      </c>
      <c r="K67" s="102">
        <v>59</v>
      </c>
      <c r="L67" s="102">
        <v>62</v>
      </c>
      <c r="M67" s="259">
        <v>62</v>
      </c>
      <c r="N67" s="258">
        <v>62</v>
      </c>
      <c r="O67" s="102">
        <v>63</v>
      </c>
      <c r="P67" s="102">
        <v>17</v>
      </c>
      <c r="Q67" s="102">
        <v>63</v>
      </c>
      <c r="R67" s="102">
        <v>63</v>
      </c>
      <c r="S67" s="259">
        <v>63</v>
      </c>
      <c r="T67" s="262">
        <f>SUM(B67:S67)</f>
        <v>976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8.5560000000000009</v>
      </c>
      <c r="C68" s="80">
        <f t="shared" si="20"/>
        <v>8.5106000000000002</v>
      </c>
      <c r="D68" s="80">
        <f t="shared" si="20"/>
        <v>2.3957999999999999</v>
      </c>
      <c r="E68" s="80">
        <f t="shared" si="20"/>
        <v>8.4252000000000002</v>
      </c>
      <c r="F68" s="80">
        <f t="shared" si="20"/>
        <v>8.3825000000000003</v>
      </c>
      <c r="G68" s="154">
        <f t="shared" si="20"/>
        <v>8.1575000000000006</v>
      </c>
      <c r="H68" s="38">
        <f t="shared" si="20"/>
        <v>8.8762000000000008</v>
      </c>
      <c r="I68" s="80">
        <f t="shared" si="20"/>
        <v>8.920300000000001</v>
      </c>
      <c r="J68" s="80">
        <f t="shared" si="20"/>
        <v>2.2383999999999999</v>
      </c>
      <c r="K68" s="80">
        <f t="shared" si="20"/>
        <v>8.2401</v>
      </c>
      <c r="L68" s="80">
        <f t="shared" si="20"/>
        <v>8.5350000000000001</v>
      </c>
      <c r="M68" s="154">
        <f t="shared" si="20"/>
        <v>8.5350000000000001</v>
      </c>
      <c r="N68" s="38">
        <f t="shared" si="20"/>
        <v>8.5817999999999994</v>
      </c>
      <c r="O68" s="80">
        <f t="shared" si="20"/>
        <v>8.7356999999999996</v>
      </c>
      <c r="P68" s="80">
        <f t="shared" si="20"/>
        <v>2.4196</v>
      </c>
      <c r="Q68" s="80">
        <f t="shared" si="20"/>
        <v>8.7797999999999998</v>
      </c>
      <c r="R68" s="80">
        <f t="shared" si="20"/>
        <v>8.6915999999999993</v>
      </c>
      <c r="S68" s="154">
        <f t="shared" si="20"/>
        <v>8.6474999999999991</v>
      </c>
      <c r="T68" s="263">
        <f>((T65*1000)/T67)/7</f>
        <v>138.80269320843092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59.78</v>
      </c>
      <c r="C69" s="43">
        <f t="shared" si="21"/>
        <v>59.353000000000002</v>
      </c>
      <c r="D69" s="43">
        <f t="shared" si="21"/>
        <v>16.779</v>
      </c>
      <c r="E69" s="43">
        <f t="shared" si="21"/>
        <v>58.926000000000002</v>
      </c>
      <c r="F69" s="43">
        <f t="shared" si="21"/>
        <v>58.712499999999999</v>
      </c>
      <c r="G69" s="83">
        <f t="shared" si="21"/>
        <v>56.787500000000001</v>
      </c>
      <c r="H69" s="42">
        <f t="shared" si="21"/>
        <v>62.180999999999997</v>
      </c>
      <c r="I69" s="43">
        <f t="shared" si="21"/>
        <v>62.401499999999999</v>
      </c>
      <c r="J69" s="43">
        <f t="shared" si="21"/>
        <v>15.792</v>
      </c>
      <c r="K69" s="43">
        <f t="shared" si="21"/>
        <v>57.200499999999998</v>
      </c>
      <c r="L69" s="43">
        <f t="shared" si="21"/>
        <v>59.674999999999997</v>
      </c>
      <c r="M69" s="83">
        <f t="shared" si="21"/>
        <v>59.674999999999997</v>
      </c>
      <c r="N69" s="42">
        <f t="shared" si="21"/>
        <v>60.109000000000002</v>
      </c>
      <c r="O69" s="43">
        <f t="shared" si="21"/>
        <v>61.078499999999998</v>
      </c>
      <c r="P69" s="43">
        <f t="shared" si="21"/>
        <v>16.898</v>
      </c>
      <c r="Q69" s="43">
        <f t="shared" si="21"/>
        <v>61.298999999999999</v>
      </c>
      <c r="R69" s="43">
        <f t="shared" si="21"/>
        <v>60.857999999999997</v>
      </c>
      <c r="S69" s="83">
        <f t="shared" si="21"/>
        <v>60.637500000000003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 t="shared" ref="B70:S70" si="22">+(B65/B67)/7*1000</f>
        <v>140.04683840749416</v>
      </c>
      <c r="C70" s="48">
        <f t="shared" si="22"/>
        <v>138.87587822014049</v>
      </c>
      <c r="D70" s="48">
        <f t="shared" si="22"/>
        <v>141.1764705882353</v>
      </c>
      <c r="E70" s="48">
        <f t="shared" si="22"/>
        <v>137.93911007025761</v>
      </c>
      <c r="F70" s="48">
        <f t="shared" si="22"/>
        <v>137.47072599531614</v>
      </c>
      <c r="G70" s="49">
        <f t="shared" si="22"/>
        <v>137.53026634382567</v>
      </c>
      <c r="H70" s="47">
        <f t="shared" si="22"/>
        <v>141.04308390022675</v>
      </c>
      <c r="I70" s="48">
        <f t="shared" si="22"/>
        <v>141.49659863945575</v>
      </c>
      <c r="J70" s="48">
        <f t="shared" si="22"/>
        <v>141.07142857142858</v>
      </c>
      <c r="K70" s="48">
        <f t="shared" si="22"/>
        <v>138.49878934624695</v>
      </c>
      <c r="L70" s="48">
        <f t="shared" si="22"/>
        <v>137.55760368663596</v>
      </c>
      <c r="M70" s="49">
        <f t="shared" si="22"/>
        <v>137.55760368663596</v>
      </c>
      <c r="N70" s="47">
        <f t="shared" si="22"/>
        <v>138.47926267281105</v>
      </c>
      <c r="O70" s="48">
        <f t="shared" si="22"/>
        <v>138.54875283446711</v>
      </c>
      <c r="P70" s="48">
        <f t="shared" si="22"/>
        <v>142.01680672268907</v>
      </c>
      <c r="Q70" s="48">
        <f t="shared" si="22"/>
        <v>139.00226757369614</v>
      </c>
      <c r="R70" s="48">
        <f t="shared" si="22"/>
        <v>138.0952380952381</v>
      </c>
      <c r="S70" s="49">
        <f t="shared" si="22"/>
        <v>137.64172335600907</v>
      </c>
      <c r="T70" s="50"/>
      <c r="AD70" s="3"/>
    </row>
    <row r="71" spans="1:41" ht="33.75" customHeight="1" x14ac:dyDescent="0.25"/>
    <row r="72" spans="1:41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41" ht="33.75" customHeight="1" x14ac:dyDescent="0.25"/>
    <row r="74" spans="1:41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J36"/>
    <mergeCell ref="N36:T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2" zoomScale="30" zoomScaleNormal="30" workbookViewId="0">
      <selection activeCell="B67" sqref="B67:S67"/>
    </sheetView>
  </sheetViews>
  <sheetFormatPr baseColWidth="10" defaultRowHeight="15" x14ac:dyDescent="0.25"/>
  <cols>
    <col min="1" max="1" width="52.42578125" style="19" bestFit="1" customWidth="1"/>
    <col min="2" max="12" width="22.42578125" style="19" customWidth="1"/>
    <col min="13" max="13" width="33.42578125" style="19" bestFit="1" customWidth="1"/>
    <col min="14" max="19" width="22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  <c r="X3" s="288"/>
      <c r="Y3" s="2"/>
      <c r="Z3" s="2"/>
      <c r="AA3" s="2"/>
      <c r="AB3" s="2"/>
      <c r="AC3" s="2"/>
      <c r="AD3" s="2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8" t="s">
        <v>1</v>
      </c>
      <c r="B9" s="288"/>
      <c r="C9" s="288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8"/>
      <c r="B10" s="288"/>
      <c r="C10" s="2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8" t="s">
        <v>4</v>
      </c>
      <c r="B11" s="288"/>
      <c r="C11" s="288"/>
      <c r="D11" s="1"/>
      <c r="E11" s="286">
        <v>2</v>
      </c>
      <c r="F11" s="1"/>
      <c r="G11" s="1"/>
      <c r="H11" s="1"/>
      <c r="I11" s="1"/>
      <c r="J11" s="1"/>
      <c r="K11" s="628" t="s">
        <v>86</v>
      </c>
      <c r="L11" s="628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8"/>
      <c r="B12" s="288"/>
      <c r="C12" s="288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8"/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38" t="s">
        <v>53</v>
      </c>
      <c r="C15" s="639"/>
      <c r="D15" s="639"/>
      <c r="E15" s="639"/>
      <c r="F15" s="639"/>
      <c r="G15" s="640"/>
      <c r="H15" s="650" t="s">
        <v>54</v>
      </c>
      <c r="I15" s="651"/>
      <c r="J15" s="651"/>
      <c r="K15" s="651"/>
      <c r="L15" s="651"/>
      <c r="M15" s="652"/>
      <c r="N15" s="653" t="s">
        <v>8</v>
      </c>
      <c r="O15" s="654"/>
      <c r="P15" s="654"/>
      <c r="Q15" s="654"/>
      <c r="R15" s="654"/>
      <c r="S15" s="655"/>
      <c r="T15" s="289"/>
      <c r="W15" s="55"/>
    </row>
    <row r="16" spans="1:30" ht="39.950000000000003" customHeight="1" x14ac:dyDescent="0.25">
      <c r="A16" s="120" t="s">
        <v>9</v>
      </c>
      <c r="B16" s="265"/>
      <c r="C16" s="193"/>
      <c r="D16" s="193"/>
      <c r="E16" s="193"/>
      <c r="F16" s="193"/>
      <c r="G16" s="197"/>
      <c r="H16" s="194"/>
      <c r="I16" s="193"/>
      <c r="J16" s="193"/>
      <c r="K16" s="193"/>
      <c r="L16" s="192"/>
      <c r="M16" s="197"/>
      <c r="N16" s="194"/>
      <c r="O16" s="193"/>
      <c r="P16" s="193"/>
      <c r="Q16" s="193"/>
      <c r="R16" s="193"/>
      <c r="S16" s="197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1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23">
        <v>107.5</v>
      </c>
      <c r="C18" s="24">
        <v>107.5</v>
      </c>
      <c r="D18" s="24">
        <v>31.5</v>
      </c>
      <c r="E18" s="24">
        <v>107.5</v>
      </c>
      <c r="F18" s="24">
        <v>105.7</v>
      </c>
      <c r="G18" s="25">
        <v>107</v>
      </c>
      <c r="H18" s="23">
        <v>112.2</v>
      </c>
      <c r="I18" s="24">
        <v>110.3</v>
      </c>
      <c r="J18" s="24">
        <v>31</v>
      </c>
      <c r="K18" s="24">
        <v>103.4</v>
      </c>
      <c r="L18" s="24">
        <v>110.6</v>
      </c>
      <c r="M18" s="25">
        <v>112.2</v>
      </c>
      <c r="N18" s="23">
        <v>113.1</v>
      </c>
      <c r="O18" s="24">
        <v>113.1</v>
      </c>
      <c r="P18" s="24">
        <v>28.9</v>
      </c>
      <c r="Q18" s="24">
        <v>113.5</v>
      </c>
      <c r="R18" s="24">
        <v>113.3</v>
      </c>
      <c r="S18" s="25">
        <v>113.5</v>
      </c>
      <c r="T18" s="26">
        <f t="shared" ref="T18:T25" si="0">SUM(B18:S18)</f>
        <v>1741.8</v>
      </c>
      <c r="V18" s="2"/>
      <c r="W18" s="20"/>
    </row>
    <row r="19" spans="1:30" ht="39.950000000000003" customHeight="1" x14ac:dyDescent="0.25">
      <c r="A19" s="123" t="s">
        <v>36</v>
      </c>
      <c r="B19" s="23">
        <v>107.1481</v>
      </c>
      <c r="C19" s="24">
        <v>107.4723</v>
      </c>
      <c r="D19" s="24">
        <v>30.8414</v>
      </c>
      <c r="E19" s="24">
        <v>107.31020000000001</v>
      </c>
      <c r="F19" s="24">
        <v>105.65520000000001</v>
      </c>
      <c r="G19" s="25">
        <v>106.6618</v>
      </c>
      <c r="H19" s="23">
        <v>111.849</v>
      </c>
      <c r="I19" s="24">
        <v>111.68689999999999</v>
      </c>
      <c r="J19" s="24">
        <v>28.004799999999999</v>
      </c>
      <c r="K19" s="24">
        <v>112.33529999999999</v>
      </c>
      <c r="L19" s="24">
        <v>112.01109999999998</v>
      </c>
      <c r="M19" s="25">
        <v>111.68689999999999</v>
      </c>
      <c r="N19" s="23">
        <v>112.9837</v>
      </c>
      <c r="O19" s="24">
        <v>113.14579999999999</v>
      </c>
      <c r="P19" s="24">
        <v>28.934000000000001</v>
      </c>
      <c r="Q19" s="24">
        <v>113.47</v>
      </c>
      <c r="R19" s="24">
        <v>113.30789999999999</v>
      </c>
      <c r="S19" s="25">
        <v>113.14579999999999</v>
      </c>
      <c r="T19" s="26">
        <f t="shared" si="0"/>
        <v>1747.6502</v>
      </c>
      <c r="V19" s="2"/>
      <c r="W19" s="20"/>
    </row>
    <row r="20" spans="1:30" ht="39.75" customHeight="1" x14ac:dyDescent="0.25">
      <c r="A20" s="122" t="s">
        <v>37</v>
      </c>
      <c r="B20" s="23">
        <v>107.1481</v>
      </c>
      <c r="C20" s="24">
        <v>107.4723</v>
      </c>
      <c r="D20" s="24">
        <v>30.8414</v>
      </c>
      <c r="E20" s="24">
        <v>107.31020000000001</v>
      </c>
      <c r="F20" s="24">
        <v>105.65520000000001</v>
      </c>
      <c r="G20" s="25">
        <v>106.6618</v>
      </c>
      <c r="H20" s="23">
        <v>111.849</v>
      </c>
      <c r="I20" s="24">
        <v>111.68689999999999</v>
      </c>
      <c r="J20" s="24">
        <v>28.004799999999999</v>
      </c>
      <c r="K20" s="24">
        <v>112.33529999999999</v>
      </c>
      <c r="L20" s="24">
        <v>112.01109999999998</v>
      </c>
      <c r="M20" s="25">
        <v>111.68689999999999</v>
      </c>
      <c r="N20" s="23">
        <v>112.9837</v>
      </c>
      <c r="O20" s="24">
        <v>113.14579999999999</v>
      </c>
      <c r="P20" s="24">
        <v>28.934000000000001</v>
      </c>
      <c r="Q20" s="24">
        <v>113.47</v>
      </c>
      <c r="R20" s="24">
        <v>113.30789999999999</v>
      </c>
      <c r="S20" s="25">
        <v>113.14579999999999</v>
      </c>
      <c r="T20" s="26">
        <f t="shared" si="0"/>
        <v>1747.6502</v>
      </c>
      <c r="V20" s="2"/>
      <c r="W20" s="20"/>
    </row>
    <row r="21" spans="1:30" ht="39.950000000000003" customHeight="1" x14ac:dyDescent="0.25">
      <c r="A21" s="122" t="s">
        <v>38</v>
      </c>
      <c r="B21" s="23">
        <v>107.1481</v>
      </c>
      <c r="C21" s="24">
        <v>107.4723</v>
      </c>
      <c r="D21" s="24">
        <v>31.3</v>
      </c>
      <c r="E21" s="24">
        <v>107.31020000000001</v>
      </c>
      <c r="F21" s="24">
        <v>105.65520000000001</v>
      </c>
      <c r="G21" s="25">
        <v>106.6618</v>
      </c>
      <c r="H21" s="23">
        <v>111.849</v>
      </c>
      <c r="I21" s="24">
        <v>111.68689999999999</v>
      </c>
      <c r="J21" s="24">
        <v>28.004799999999999</v>
      </c>
      <c r="K21" s="24">
        <v>112.33529999999999</v>
      </c>
      <c r="L21" s="24">
        <v>112.01109999999998</v>
      </c>
      <c r="M21" s="25">
        <v>111.68689999999999</v>
      </c>
      <c r="N21" s="23">
        <v>112.9837</v>
      </c>
      <c r="O21" s="24">
        <v>113.14579999999999</v>
      </c>
      <c r="P21" s="24">
        <v>28.934000000000001</v>
      </c>
      <c r="Q21" s="24">
        <v>113.47</v>
      </c>
      <c r="R21" s="24">
        <v>113.30789999999999</v>
      </c>
      <c r="S21" s="25">
        <v>113.14579999999999</v>
      </c>
      <c r="T21" s="26">
        <f t="shared" si="0"/>
        <v>1748.1088</v>
      </c>
      <c r="V21" s="2"/>
      <c r="W21" s="20"/>
    </row>
    <row r="22" spans="1:30" ht="39.950000000000003" customHeight="1" x14ac:dyDescent="0.25">
      <c r="A22" s="123" t="s">
        <v>33</v>
      </c>
      <c r="B22" s="23">
        <v>107.1481</v>
      </c>
      <c r="C22" s="24">
        <v>107.4723</v>
      </c>
      <c r="D22" s="24">
        <v>31.3</v>
      </c>
      <c r="E22" s="24">
        <v>107.31020000000001</v>
      </c>
      <c r="F22" s="24">
        <v>105.65520000000001</v>
      </c>
      <c r="G22" s="25">
        <v>106.6618</v>
      </c>
      <c r="H22" s="23">
        <v>111.849</v>
      </c>
      <c r="I22" s="24">
        <v>111.68689999999999</v>
      </c>
      <c r="J22" s="24">
        <v>28.004799999999999</v>
      </c>
      <c r="K22" s="24">
        <v>112.33529999999999</v>
      </c>
      <c r="L22" s="24">
        <v>112.01109999999998</v>
      </c>
      <c r="M22" s="25">
        <v>111.68689999999999</v>
      </c>
      <c r="N22" s="23">
        <v>112.9837</v>
      </c>
      <c r="O22" s="24">
        <v>113.14579999999999</v>
      </c>
      <c r="P22" s="24">
        <v>28.934000000000001</v>
      </c>
      <c r="Q22" s="24">
        <v>113.47</v>
      </c>
      <c r="R22" s="24">
        <v>113.30789999999999</v>
      </c>
      <c r="S22" s="25">
        <v>113.14579999999999</v>
      </c>
      <c r="T22" s="26">
        <f t="shared" si="0"/>
        <v>1748.1088</v>
      </c>
      <c r="V22" s="2"/>
      <c r="W22" s="20"/>
    </row>
    <row r="23" spans="1:30" ht="39.950000000000003" customHeight="1" x14ac:dyDescent="0.25">
      <c r="A23" s="122" t="s">
        <v>46</v>
      </c>
      <c r="B23" s="23">
        <v>107.1481</v>
      </c>
      <c r="C23" s="24">
        <v>107.4723</v>
      </c>
      <c r="D23" s="24">
        <v>31.3</v>
      </c>
      <c r="E23" s="24">
        <v>107.31020000000001</v>
      </c>
      <c r="F23" s="24">
        <v>105.65520000000001</v>
      </c>
      <c r="G23" s="25">
        <v>106.6618</v>
      </c>
      <c r="H23" s="23">
        <v>111.849</v>
      </c>
      <c r="I23" s="24">
        <v>111.68689999999999</v>
      </c>
      <c r="J23" s="24">
        <v>28.004799999999999</v>
      </c>
      <c r="K23" s="24">
        <v>112.33529999999999</v>
      </c>
      <c r="L23" s="24">
        <v>112.01109999999998</v>
      </c>
      <c r="M23" s="25">
        <v>111.68689999999999</v>
      </c>
      <c r="N23" s="23">
        <v>112.9837</v>
      </c>
      <c r="O23" s="24">
        <v>113.14579999999999</v>
      </c>
      <c r="P23" s="24">
        <v>28.934000000000001</v>
      </c>
      <c r="Q23" s="24">
        <v>113.47</v>
      </c>
      <c r="R23" s="24">
        <v>113.30789999999999</v>
      </c>
      <c r="S23" s="25">
        <v>113.14579999999999</v>
      </c>
      <c r="T23" s="26">
        <f t="shared" si="0"/>
        <v>1748.1088</v>
      </c>
      <c r="V23" s="2"/>
      <c r="W23" s="20"/>
    </row>
    <row r="24" spans="1:30" ht="39.950000000000003" customHeight="1" x14ac:dyDescent="0.25">
      <c r="A24" s="122" t="s">
        <v>34</v>
      </c>
      <c r="B24" s="23">
        <v>107.1481</v>
      </c>
      <c r="C24" s="24">
        <v>107.4723</v>
      </c>
      <c r="D24" s="24">
        <v>31.3</v>
      </c>
      <c r="E24" s="24">
        <v>107.31020000000001</v>
      </c>
      <c r="F24" s="24">
        <v>105.65520000000001</v>
      </c>
      <c r="G24" s="25">
        <v>106.6618</v>
      </c>
      <c r="H24" s="23">
        <v>111.849</v>
      </c>
      <c r="I24" s="24">
        <v>111.68689999999999</v>
      </c>
      <c r="J24" s="24">
        <v>28.004799999999999</v>
      </c>
      <c r="K24" s="24">
        <v>112.33529999999999</v>
      </c>
      <c r="L24" s="24">
        <v>112.01109999999998</v>
      </c>
      <c r="M24" s="25">
        <v>111.68689999999999</v>
      </c>
      <c r="N24" s="23">
        <v>112.9837</v>
      </c>
      <c r="O24" s="24">
        <v>113.14579999999999</v>
      </c>
      <c r="P24" s="24">
        <v>28.934000000000001</v>
      </c>
      <c r="Q24" s="24">
        <v>113.47</v>
      </c>
      <c r="R24" s="24">
        <v>113.30789999999999</v>
      </c>
      <c r="S24" s="25">
        <v>113.14579999999999</v>
      </c>
      <c r="T24" s="26">
        <f t="shared" si="0"/>
        <v>1748.1088</v>
      </c>
      <c r="V24" s="2"/>
    </row>
    <row r="25" spans="1:30" ht="41.45" customHeight="1" x14ac:dyDescent="0.25">
      <c r="A25" s="123" t="s">
        <v>10</v>
      </c>
      <c r="B25" s="27">
        <f t="shared" ref="B25:S25" si="1">SUM(B18:B24)</f>
        <v>750.3886</v>
      </c>
      <c r="C25" s="28">
        <f t="shared" si="1"/>
        <v>752.33380000000011</v>
      </c>
      <c r="D25" s="28">
        <f t="shared" si="1"/>
        <v>218.38280000000003</v>
      </c>
      <c r="E25" s="28">
        <f t="shared" si="1"/>
        <v>751.36120000000005</v>
      </c>
      <c r="F25" s="28">
        <f t="shared" si="1"/>
        <v>739.63120000000015</v>
      </c>
      <c r="G25" s="29">
        <f t="shared" si="1"/>
        <v>746.97079999999994</v>
      </c>
      <c r="H25" s="27">
        <f t="shared" si="1"/>
        <v>783.2940000000001</v>
      </c>
      <c r="I25" s="28">
        <f t="shared" si="1"/>
        <v>780.42140000000006</v>
      </c>
      <c r="J25" s="28">
        <f t="shared" si="1"/>
        <v>199.02879999999999</v>
      </c>
      <c r="K25" s="28">
        <f t="shared" si="1"/>
        <v>777.41179999999986</v>
      </c>
      <c r="L25" s="28">
        <f t="shared" si="1"/>
        <v>782.66659999999979</v>
      </c>
      <c r="M25" s="29">
        <f t="shared" si="1"/>
        <v>782.32140000000004</v>
      </c>
      <c r="N25" s="27">
        <f t="shared" si="1"/>
        <v>791.00220000000002</v>
      </c>
      <c r="O25" s="28">
        <f t="shared" si="1"/>
        <v>791.97479999999996</v>
      </c>
      <c r="P25" s="28">
        <f t="shared" si="1"/>
        <v>202.50399999999999</v>
      </c>
      <c r="Q25" s="28">
        <f t="shared" si="1"/>
        <v>794.32</v>
      </c>
      <c r="R25" s="28">
        <f t="shared" si="1"/>
        <v>793.14740000000006</v>
      </c>
      <c r="S25" s="29">
        <f t="shared" si="1"/>
        <v>792.37480000000005</v>
      </c>
      <c r="T25" s="26">
        <f t="shared" si="0"/>
        <v>12229.535600000001</v>
      </c>
    </row>
    <row r="26" spans="1:30" s="2" customFormat="1" ht="36.75" customHeight="1" x14ac:dyDescent="0.25">
      <c r="A26" s="124" t="s">
        <v>12</v>
      </c>
      <c r="B26" s="30">
        <v>162.1</v>
      </c>
      <c r="C26" s="31">
        <v>162.1</v>
      </c>
      <c r="D26" s="31">
        <v>162.1</v>
      </c>
      <c r="E26" s="31">
        <v>162.1</v>
      </c>
      <c r="F26" s="31">
        <v>159.6</v>
      </c>
      <c r="G26" s="32">
        <v>162.1</v>
      </c>
      <c r="H26" s="30">
        <v>162.1</v>
      </c>
      <c r="I26" s="31">
        <v>162.1</v>
      </c>
      <c r="J26" s="31">
        <v>152.19999999999999</v>
      </c>
      <c r="K26" s="31">
        <v>162.1</v>
      </c>
      <c r="L26" s="31">
        <v>162.1</v>
      </c>
      <c r="M26" s="32">
        <v>162.1</v>
      </c>
      <c r="N26" s="30">
        <v>162.1</v>
      </c>
      <c r="O26" s="31">
        <v>162.1</v>
      </c>
      <c r="P26" s="31">
        <v>156.4</v>
      </c>
      <c r="Q26" s="31">
        <v>162.1</v>
      </c>
      <c r="R26" s="31">
        <v>162.1</v>
      </c>
      <c r="S26" s="32">
        <v>162.1</v>
      </c>
      <c r="T26" s="33">
        <f>+((T25/T27)/7)*1000</f>
        <v>161.58680302309605</v>
      </c>
    </row>
    <row r="27" spans="1:30" s="2" customFormat="1" ht="33" customHeight="1" x14ac:dyDescent="0.25">
      <c r="A27" s="125" t="s">
        <v>13</v>
      </c>
      <c r="B27" s="34">
        <v>661</v>
      </c>
      <c r="C27" s="35">
        <v>663</v>
      </c>
      <c r="D27" s="35">
        <v>193</v>
      </c>
      <c r="E27" s="35">
        <v>662</v>
      </c>
      <c r="F27" s="35">
        <v>662</v>
      </c>
      <c r="G27" s="36">
        <v>658</v>
      </c>
      <c r="H27" s="34">
        <v>690</v>
      </c>
      <c r="I27" s="35">
        <v>689</v>
      </c>
      <c r="J27" s="35">
        <v>184</v>
      </c>
      <c r="K27" s="35">
        <v>693</v>
      </c>
      <c r="L27" s="35">
        <v>691</v>
      </c>
      <c r="M27" s="36">
        <v>689</v>
      </c>
      <c r="N27" s="34">
        <v>697</v>
      </c>
      <c r="O27" s="35">
        <v>698</v>
      </c>
      <c r="P27" s="35">
        <v>185</v>
      </c>
      <c r="Q27" s="35">
        <v>700</v>
      </c>
      <c r="R27" s="35">
        <v>699</v>
      </c>
      <c r="S27" s="36">
        <v>698</v>
      </c>
      <c r="T27" s="37">
        <f>SUM(B27:S27)</f>
        <v>10812</v>
      </c>
      <c r="U27" s="2">
        <f>((T25*1000)/T27)/7</f>
        <v>161.58680302309605</v>
      </c>
    </row>
    <row r="28" spans="1:30" s="2" customFormat="1" ht="33" customHeight="1" x14ac:dyDescent="0.25">
      <c r="A28" s="126" t="s">
        <v>14</v>
      </c>
      <c r="B28" s="38">
        <f>((B27*B26)*7/1000)/7</f>
        <v>107.1481</v>
      </c>
      <c r="C28" s="39">
        <f t="shared" ref="C28:S28" si="2">((C27*C26)*7/1000)/7</f>
        <v>107.4723</v>
      </c>
      <c r="D28" s="39">
        <f t="shared" si="2"/>
        <v>31.285300000000003</v>
      </c>
      <c r="E28" s="39">
        <f t="shared" si="2"/>
        <v>107.31020000000001</v>
      </c>
      <c r="F28" s="39">
        <f t="shared" si="2"/>
        <v>105.65520000000001</v>
      </c>
      <c r="G28" s="40">
        <f t="shared" si="2"/>
        <v>106.6618</v>
      </c>
      <c r="H28" s="38">
        <f t="shared" si="2"/>
        <v>111.849</v>
      </c>
      <c r="I28" s="39">
        <f t="shared" si="2"/>
        <v>111.68689999999999</v>
      </c>
      <c r="J28" s="39">
        <f t="shared" si="2"/>
        <v>28.004799999999999</v>
      </c>
      <c r="K28" s="39">
        <f t="shared" si="2"/>
        <v>112.33529999999999</v>
      </c>
      <c r="L28" s="39">
        <f t="shared" si="2"/>
        <v>112.01109999999998</v>
      </c>
      <c r="M28" s="40">
        <f t="shared" si="2"/>
        <v>111.68689999999999</v>
      </c>
      <c r="N28" s="38">
        <f t="shared" si="2"/>
        <v>112.9837</v>
      </c>
      <c r="O28" s="39">
        <f t="shared" si="2"/>
        <v>113.14579999999999</v>
      </c>
      <c r="P28" s="39">
        <f t="shared" si="2"/>
        <v>28.934000000000001</v>
      </c>
      <c r="Q28" s="39">
        <f t="shared" si="2"/>
        <v>113.47</v>
      </c>
      <c r="R28" s="39">
        <f t="shared" si="2"/>
        <v>113.30789999999999</v>
      </c>
      <c r="S28" s="40">
        <f t="shared" si="2"/>
        <v>113.14579999999999</v>
      </c>
      <c r="T28" s="41"/>
    </row>
    <row r="29" spans="1:30" ht="33.75" customHeight="1" x14ac:dyDescent="0.25">
      <c r="A29" s="127" t="s">
        <v>15</v>
      </c>
      <c r="B29" s="42">
        <f>((B27*B26)*7)/1000</f>
        <v>750.0367</v>
      </c>
      <c r="C29" s="43">
        <f>((C27*C26)*7)/1000</f>
        <v>752.30610000000001</v>
      </c>
      <c r="D29" s="43">
        <f t="shared" ref="D29:S29" si="3">((D27*D26)*7)/1000</f>
        <v>218.99710000000002</v>
      </c>
      <c r="E29" s="43">
        <f t="shared" si="3"/>
        <v>751.17140000000006</v>
      </c>
      <c r="F29" s="43">
        <f t="shared" si="3"/>
        <v>739.58640000000003</v>
      </c>
      <c r="G29" s="83">
        <f t="shared" si="3"/>
        <v>746.63260000000002</v>
      </c>
      <c r="H29" s="42">
        <f t="shared" si="3"/>
        <v>782.94299999999998</v>
      </c>
      <c r="I29" s="43">
        <f t="shared" si="3"/>
        <v>781.80829999999992</v>
      </c>
      <c r="J29" s="43">
        <f t="shared" si="3"/>
        <v>196.03360000000001</v>
      </c>
      <c r="K29" s="43">
        <f t="shared" si="3"/>
        <v>786.34709999999995</v>
      </c>
      <c r="L29" s="43">
        <f t="shared" si="3"/>
        <v>784.07769999999994</v>
      </c>
      <c r="M29" s="83">
        <f t="shared" si="3"/>
        <v>781.80829999999992</v>
      </c>
      <c r="N29" s="42">
        <f t="shared" si="3"/>
        <v>790.88589999999999</v>
      </c>
      <c r="O29" s="44">
        <f t="shared" si="3"/>
        <v>792.02059999999994</v>
      </c>
      <c r="P29" s="44">
        <f t="shared" si="3"/>
        <v>202.53800000000001</v>
      </c>
      <c r="Q29" s="44">
        <f t="shared" si="3"/>
        <v>794.29</v>
      </c>
      <c r="R29" s="44">
        <f t="shared" si="3"/>
        <v>793.1552999999999</v>
      </c>
      <c r="S29" s="45">
        <f t="shared" si="3"/>
        <v>792.02059999999994</v>
      </c>
      <c r="T29" s="46"/>
    </row>
    <row r="30" spans="1:30" ht="33.75" customHeight="1" thickBot="1" x14ac:dyDescent="0.3">
      <c r="A30" s="128" t="s">
        <v>16</v>
      </c>
      <c r="B30" s="47">
        <f>+(B25/B27)/7*1000</f>
        <v>162.17605359844393</v>
      </c>
      <c r="C30" s="48">
        <f t="shared" ref="C30:E30" si="4">+(C25/C27)/7*1000</f>
        <v>162.10596854126268</v>
      </c>
      <c r="D30" s="48">
        <f t="shared" si="4"/>
        <v>161.64529977794228</v>
      </c>
      <c r="E30" s="48">
        <f t="shared" si="4"/>
        <v>162.14095813552007</v>
      </c>
      <c r="F30" s="48">
        <f>+(F25/F27)/7*1000</f>
        <v>159.60966767371605</v>
      </c>
      <c r="G30" s="49">
        <f t="shared" ref="G30" si="5">+(G25/G27)/7*1000</f>
        <v>162.17342596613113</v>
      </c>
      <c r="H30" s="47">
        <f>+(H25/H27)/7*1000</f>
        <v>162.17267080745341</v>
      </c>
      <c r="I30" s="48">
        <f t="shared" ref="I30:K30" si="6">+(I25/I27)/7*1000</f>
        <v>161.81244038979889</v>
      </c>
      <c r="J30" s="48">
        <f t="shared" si="6"/>
        <v>154.52546583850932</v>
      </c>
      <c r="K30" s="48">
        <f t="shared" si="6"/>
        <v>160.25804988662128</v>
      </c>
      <c r="L30" s="48">
        <f>+(L25/L27)/7*1000</f>
        <v>161.8082695885879</v>
      </c>
      <c r="M30" s="49">
        <f t="shared" ref="M30:S30" si="7">+(M25/M27)/7*1000</f>
        <v>162.20638606676343</v>
      </c>
      <c r="N30" s="47">
        <f t="shared" si="7"/>
        <v>162.12383685181388</v>
      </c>
      <c r="O30" s="48">
        <f t="shared" si="7"/>
        <v>162.09062627916495</v>
      </c>
      <c r="P30" s="48">
        <f t="shared" si="7"/>
        <v>156.37374517374516</v>
      </c>
      <c r="Q30" s="48">
        <f t="shared" si="7"/>
        <v>162.10612244897962</v>
      </c>
      <c r="R30" s="48">
        <f t="shared" si="7"/>
        <v>162.09838544860006</v>
      </c>
      <c r="S30" s="49">
        <f t="shared" si="7"/>
        <v>162.17249283667621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2"/>
      <c r="T36" s="643"/>
      <c r="U36" s="55"/>
      <c r="V36" s="55"/>
      <c r="W36" s="56"/>
      <c r="X36" s="3"/>
      <c r="Y36" s="55"/>
      <c r="Z36" s="55"/>
      <c r="AA36" s="55"/>
      <c r="AB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3"/>
      <c r="T37" s="199" t="s">
        <v>10</v>
      </c>
      <c r="U37" s="58"/>
      <c r="V37" s="58"/>
      <c r="W37" s="3"/>
      <c r="X37" s="56"/>
      <c r="Y37" s="3"/>
      <c r="Z37" s="55"/>
      <c r="AA37" s="55"/>
      <c r="AB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57">
        <v>6</v>
      </c>
      <c r="T38" s="96"/>
      <c r="U38" s="58"/>
      <c r="V38" s="58"/>
      <c r="W38" s="59"/>
      <c r="X38" s="59"/>
      <c r="Y38" s="2"/>
      <c r="Z38" s="2"/>
      <c r="AA38" s="2"/>
      <c r="AB38" s="2"/>
    </row>
    <row r="39" spans="1:30" ht="33.75" customHeight="1" x14ac:dyDescent="0.25">
      <c r="A39" s="87" t="s">
        <v>35</v>
      </c>
      <c r="B39" s="23">
        <v>96.7</v>
      </c>
      <c r="C39" s="218">
        <v>96.5</v>
      </c>
      <c r="D39" s="218">
        <v>27.4</v>
      </c>
      <c r="E39" s="218">
        <v>96.2</v>
      </c>
      <c r="F39" s="218">
        <v>95.5</v>
      </c>
      <c r="G39" s="218">
        <v>91.2</v>
      </c>
      <c r="H39" s="218"/>
      <c r="I39" s="218"/>
      <c r="J39" s="97">
        <f t="shared" ref="J39:J46" si="8">SUM(B39:I39)</f>
        <v>503.5</v>
      </c>
      <c r="K39" s="138"/>
      <c r="L39" s="137"/>
      <c r="M39" s="87" t="s">
        <v>35</v>
      </c>
      <c r="N39" s="218">
        <v>8</v>
      </c>
      <c r="O39" s="218">
        <v>7.8</v>
      </c>
      <c r="P39" s="218">
        <v>1.9</v>
      </c>
      <c r="Q39" s="218">
        <v>8</v>
      </c>
      <c r="R39" s="218">
        <v>7.9</v>
      </c>
      <c r="S39" s="218">
        <v>8</v>
      </c>
      <c r="T39" s="97">
        <f t="shared" ref="T39:T46" si="9">SUM(N39:S39)</f>
        <v>41.6</v>
      </c>
      <c r="U39" s="2"/>
      <c r="V39" s="60"/>
      <c r="W39" s="59"/>
      <c r="X39" s="59"/>
      <c r="Y39" s="2"/>
      <c r="Z39" s="2"/>
      <c r="AA39" s="2"/>
      <c r="AB39" s="2"/>
    </row>
    <row r="40" spans="1:30" ht="33.75" customHeight="1" x14ac:dyDescent="0.25">
      <c r="A40" s="88" t="s">
        <v>36</v>
      </c>
      <c r="B40" s="23">
        <v>99.756500000000003</v>
      </c>
      <c r="C40" s="218">
        <v>99.756500000000003</v>
      </c>
      <c r="D40" s="218">
        <v>26.7057</v>
      </c>
      <c r="E40" s="218">
        <v>99.864000000000004</v>
      </c>
      <c r="F40" s="218">
        <v>94.77000000000001</v>
      </c>
      <c r="G40" s="218">
        <v>94.575000000000003</v>
      </c>
      <c r="H40" s="218"/>
      <c r="I40" s="218"/>
      <c r="J40" s="97">
        <f t="shared" si="8"/>
        <v>515.42770000000007</v>
      </c>
      <c r="K40" s="133"/>
      <c r="L40" s="137"/>
      <c r="M40" s="88" t="s">
        <v>36</v>
      </c>
      <c r="N40" s="218">
        <v>8</v>
      </c>
      <c r="O40" s="218">
        <v>7.8</v>
      </c>
      <c r="P40" s="218">
        <v>1.9</v>
      </c>
      <c r="Q40" s="218">
        <v>8</v>
      </c>
      <c r="R40" s="218">
        <v>7.9</v>
      </c>
      <c r="S40" s="218">
        <v>8</v>
      </c>
      <c r="T40" s="97">
        <f t="shared" si="9"/>
        <v>41.6</v>
      </c>
      <c r="U40" s="2"/>
      <c r="V40" s="60"/>
      <c r="W40" s="59"/>
      <c r="X40" s="59"/>
      <c r="Y40" s="2"/>
      <c r="Z40" s="2"/>
      <c r="AA40" s="2"/>
      <c r="AB40" s="2"/>
    </row>
    <row r="41" spans="1:30" ht="33.75" customHeight="1" x14ac:dyDescent="0.25">
      <c r="A41" s="87" t="s">
        <v>37</v>
      </c>
      <c r="B41" s="23">
        <v>99.756500000000003</v>
      </c>
      <c r="C41" s="218">
        <v>99.756500000000003</v>
      </c>
      <c r="D41" s="218">
        <v>26.7057</v>
      </c>
      <c r="E41" s="218">
        <v>99.864000000000004</v>
      </c>
      <c r="F41" s="218">
        <v>94.77000000000001</v>
      </c>
      <c r="G41" s="218">
        <v>94.575000000000003</v>
      </c>
      <c r="H41" s="218"/>
      <c r="I41" s="218"/>
      <c r="J41" s="97">
        <f t="shared" si="8"/>
        <v>515.42770000000007</v>
      </c>
      <c r="K41" s="133"/>
      <c r="L41" s="137"/>
      <c r="M41" s="87" t="s">
        <v>37</v>
      </c>
      <c r="N41" s="218">
        <v>8</v>
      </c>
      <c r="O41" s="218">
        <v>7.9</v>
      </c>
      <c r="P41" s="218">
        <v>1.8</v>
      </c>
      <c r="Q41" s="218">
        <v>8.1</v>
      </c>
      <c r="R41" s="218">
        <v>7.9</v>
      </c>
      <c r="S41" s="218">
        <v>7.9</v>
      </c>
      <c r="T41" s="97">
        <f t="shared" si="9"/>
        <v>41.599999999999994</v>
      </c>
      <c r="U41" s="2"/>
      <c r="V41" s="60"/>
      <c r="W41" s="59"/>
      <c r="X41" s="59"/>
      <c r="Y41" s="2"/>
      <c r="Z41" s="2"/>
      <c r="AA41" s="2"/>
      <c r="AB41" s="2"/>
    </row>
    <row r="42" spans="1:30" ht="33.75" customHeight="1" x14ac:dyDescent="0.25">
      <c r="A42" s="87" t="s">
        <v>38</v>
      </c>
      <c r="B42" s="23">
        <v>103.94849999999998</v>
      </c>
      <c r="C42" s="218">
        <v>103.94849999999998</v>
      </c>
      <c r="D42" s="218">
        <v>27.7074</v>
      </c>
      <c r="E42" s="218">
        <v>99.864000000000004</v>
      </c>
      <c r="F42" s="218">
        <v>98.8</v>
      </c>
      <c r="G42" s="218">
        <v>94.575000000000003</v>
      </c>
      <c r="H42" s="218"/>
      <c r="I42" s="218"/>
      <c r="J42" s="97">
        <f t="shared" si="8"/>
        <v>528.84339999999997</v>
      </c>
      <c r="K42" s="133"/>
      <c r="L42" s="137"/>
      <c r="M42" s="87" t="s">
        <v>38</v>
      </c>
      <c r="N42" s="218">
        <v>8</v>
      </c>
      <c r="O42" s="218">
        <v>7.9</v>
      </c>
      <c r="P42" s="218">
        <v>1.8</v>
      </c>
      <c r="Q42" s="218">
        <v>8.1</v>
      </c>
      <c r="R42" s="218">
        <v>8</v>
      </c>
      <c r="S42" s="218">
        <v>7.9</v>
      </c>
      <c r="T42" s="97">
        <f t="shared" si="9"/>
        <v>41.699999999999996</v>
      </c>
      <c r="U42" s="2"/>
      <c r="V42" s="60"/>
      <c r="W42" s="59"/>
      <c r="X42" s="59"/>
      <c r="Y42" s="2"/>
      <c r="Z42" s="2"/>
      <c r="AA42" s="2"/>
      <c r="AB42" s="2"/>
    </row>
    <row r="43" spans="1:30" ht="33.75" customHeight="1" x14ac:dyDescent="0.25">
      <c r="A43" s="88" t="s">
        <v>33</v>
      </c>
      <c r="B43" s="23">
        <v>103.94849999999998</v>
      </c>
      <c r="C43" s="218">
        <v>103.94849999999998</v>
      </c>
      <c r="D43" s="218">
        <v>27.7074</v>
      </c>
      <c r="E43" s="218">
        <v>99.864000000000004</v>
      </c>
      <c r="F43" s="218">
        <v>98.8</v>
      </c>
      <c r="G43" s="218">
        <v>94.575000000000003</v>
      </c>
      <c r="H43" s="218"/>
      <c r="I43" s="218"/>
      <c r="J43" s="97">
        <f t="shared" si="8"/>
        <v>528.84339999999997</v>
      </c>
      <c r="K43" s="133"/>
      <c r="L43" s="137"/>
      <c r="M43" s="88" t="s">
        <v>33</v>
      </c>
      <c r="N43" s="218">
        <v>8.1</v>
      </c>
      <c r="O43" s="218">
        <v>7.9</v>
      </c>
      <c r="P43" s="218">
        <v>1.8</v>
      </c>
      <c r="Q43" s="218">
        <v>8.1</v>
      </c>
      <c r="R43" s="218">
        <v>8</v>
      </c>
      <c r="S43" s="218">
        <v>7.9</v>
      </c>
      <c r="T43" s="97">
        <f t="shared" si="9"/>
        <v>41.8</v>
      </c>
      <c r="U43" s="2"/>
      <c r="V43" s="60"/>
      <c r="W43" s="59"/>
      <c r="X43" s="59"/>
      <c r="Y43" s="2"/>
      <c r="Z43" s="2"/>
      <c r="AA43" s="2"/>
      <c r="AB43" s="2"/>
    </row>
    <row r="44" spans="1:30" ht="33.75" customHeight="1" x14ac:dyDescent="0.25">
      <c r="A44" s="87" t="s">
        <v>46</v>
      </c>
      <c r="B44" s="23">
        <v>103.94849999999998</v>
      </c>
      <c r="C44" s="218">
        <v>103.94849999999998</v>
      </c>
      <c r="D44" s="218">
        <v>27.7074</v>
      </c>
      <c r="E44" s="218">
        <v>99.864000000000004</v>
      </c>
      <c r="F44" s="218">
        <v>98.8</v>
      </c>
      <c r="G44" s="218">
        <v>94.575000000000003</v>
      </c>
      <c r="H44" s="218"/>
      <c r="I44" s="218"/>
      <c r="J44" s="97">
        <f t="shared" si="8"/>
        <v>528.84339999999997</v>
      </c>
      <c r="K44" s="133"/>
      <c r="L44" s="137"/>
      <c r="M44" s="87" t="s">
        <v>46</v>
      </c>
      <c r="N44" s="218">
        <v>8.1</v>
      </c>
      <c r="O44" s="218">
        <v>7.9</v>
      </c>
      <c r="P44" s="218">
        <v>1.8</v>
      </c>
      <c r="Q44" s="218">
        <v>8.1</v>
      </c>
      <c r="R44" s="218">
        <v>8</v>
      </c>
      <c r="S44" s="218">
        <v>7.9</v>
      </c>
      <c r="T44" s="97">
        <f t="shared" si="9"/>
        <v>41.8</v>
      </c>
      <c r="U44" s="2"/>
      <c r="V44" s="60"/>
      <c r="W44" s="59"/>
      <c r="X44" s="59"/>
      <c r="Y44" s="2"/>
      <c r="Z44" s="2"/>
      <c r="AA44" s="2"/>
      <c r="AB44" s="2"/>
    </row>
    <row r="45" spans="1:30" ht="33.75" customHeight="1" x14ac:dyDescent="0.25">
      <c r="A45" s="87" t="s">
        <v>34</v>
      </c>
      <c r="B45" s="23">
        <v>103.94849999999998</v>
      </c>
      <c r="C45" s="218">
        <v>103.94849999999998</v>
      </c>
      <c r="D45" s="218">
        <v>27.7074</v>
      </c>
      <c r="E45" s="218">
        <v>99.864000000000004</v>
      </c>
      <c r="F45" s="218">
        <v>98.8</v>
      </c>
      <c r="G45" s="218">
        <v>94.575000000000003</v>
      </c>
      <c r="H45" s="218"/>
      <c r="I45" s="218"/>
      <c r="J45" s="97">
        <f t="shared" si="8"/>
        <v>528.84339999999997</v>
      </c>
      <c r="K45" s="133"/>
      <c r="L45" s="137"/>
      <c r="M45" s="87" t="s">
        <v>34</v>
      </c>
      <c r="N45" s="218">
        <v>8.1</v>
      </c>
      <c r="O45" s="218">
        <v>7.9</v>
      </c>
      <c r="P45" s="218">
        <v>1.8</v>
      </c>
      <c r="Q45" s="218">
        <v>8.1999999999999993</v>
      </c>
      <c r="R45" s="218">
        <v>8</v>
      </c>
      <c r="S45" s="218">
        <v>7.9</v>
      </c>
      <c r="T45" s="97">
        <f t="shared" si="9"/>
        <v>41.9</v>
      </c>
      <c r="U45" s="2"/>
      <c r="V45" s="60"/>
      <c r="W45" s="59"/>
      <c r="X45" s="59"/>
      <c r="Y45" s="59"/>
      <c r="Z45" s="59"/>
      <c r="AA45" s="2"/>
      <c r="AB45" s="2"/>
      <c r="AC45" s="2"/>
      <c r="AD45" s="2"/>
    </row>
    <row r="46" spans="1:30" ht="33.75" customHeight="1" x14ac:dyDescent="0.25">
      <c r="A46" s="88" t="s">
        <v>10</v>
      </c>
      <c r="B46" s="27">
        <f t="shared" ref="B46:I46" si="10">SUM(B39:B45)</f>
        <v>712.00699999999995</v>
      </c>
      <c r="C46" s="77">
        <f t="shared" si="10"/>
        <v>711.8069999999999</v>
      </c>
      <c r="D46" s="28">
        <f t="shared" si="10"/>
        <v>191.64100000000002</v>
      </c>
      <c r="E46" s="28">
        <f t="shared" si="10"/>
        <v>695.38400000000013</v>
      </c>
      <c r="F46" s="28">
        <f t="shared" si="10"/>
        <v>680.24</v>
      </c>
      <c r="G46" s="28">
        <f t="shared" si="10"/>
        <v>658.65000000000009</v>
      </c>
      <c r="H46" s="28">
        <f t="shared" si="10"/>
        <v>0</v>
      </c>
      <c r="I46" s="28">
        <f t="shared" si="10"/>
        <v>0</v>
      </c>
      <c r="J46" s="97">
        <f t="shared" si="8"/>
        <v>3649.7289999999998</v>
      </c>
      <c r="K46" s="60"/>
      <c r="M46" s="73" t="s">
        <v>10</v>
      </c>
      <c r="N46" s="77">
        <f t="shared" ref="N46:S46" si="11">SUM(N39:N45)</f>
        <v>56.300000000000004</v>
      </c>
      <c r="O46" s="28">
        <f t="shared" si="11"/>
        <v>55.099999999999994</v>
      </c>
      <c r="P46" s="28">
        <f t="shared" si="11"/>
        <v>12.8</v>
      </c>
      <c r="Q46" s="28">
        <f t="shared" si="11"/>
        <v>56.600000000000009</v>
      </c>
      <c r="R46" s="28">
        <f t="shared" si="11"/>
        <v>55.7</v>
      </c>
      <c r="S46" s="28">
        <f t="shared" si="11"/>
        <v>55.499999999999993</v>
      </c>
      <c r="T46" s="97">
        <f t="shared" si="9"/>
        <v>292</v>
      </c>
      <c r="U46" s="60"/>
      <c r="V46" s="60"/>
      <c r="W46" s="2"/>
      <c r="X46" s="2"/>
      <c r="Y46" s="2"/>
      <c r="Z46" s="2"/>
      <c r="AA46" s="2"/>
      <c r="AB46" s="2"/>
      <c r="AC46" s="2"/>
      <c r="AD46" s="2"/>
    </row>
    <row r="47" spans="1:30" ht="33.75" customHeight="1" x14ac:dyDescent="0.25">
      <c r="A47" s="89" t="s">
        <v>12</v>
      </c>
      <c r="B47" s="30">
        <v>158.69999999999999</v>
      </c>
      <c r="C47" s="78">
        <v>158.69999999999999</v>
      </c>
      <c r="D47" s="31">
        <v>146.6</v>
      </c>
      <c r="E47" s="31">
        <v>152</v>
      </c>
      <c r="F47" s="31">
        <v>152</v>
      </c>
      <c r="G47" s="31">
        <v>145.5</v>
      </c>
      <c r="H47" s="31"/>
      <c r="I47" s="31"/>
      <c r="J47" s="98">
        <f>+((J46/J48)/7)*1000</f>
        <v>150.8651207010582</v>
      </c>
      <c r="K47" s="60"/>
      <c r="M47" s="129" t="s">
        <v>12</v>
      </c>
      <c r="N47" s="78">
        <v>141</v>
      </c>
      <c r="O47" s="31">
        <v>140.5</v>
      </c>
      <c r="P47" s="31">
        <v>140</v>
      </c>
      <c r="Q47" s="31">
        <v>139.5</v>
      </c>
      <c r="R47" s="31">
        <v>139.5</v>
      </c>
      <c r="S47" s="31">
        <v>139</v>
      </c>
      <c r="T47" s="98">
        <f>+((T46/T48)/7)*1000</f>
        <v>139.98082454458293</v>
      </c>
      <c r="U47" s="61"/>
      <c r="V47" s="61"/>
    </row>
    <row r="48" spans="1:30" ht="33.75" customHeight="1" x14ac:dyDescent="0.25">
      <c r="A48" s="90" t="s">
        <v>13</v>
      </c>
      <c r="B48" s="34">
        <v>655</v>
      </c>
      <c r="C48" s="79">
        <v>655</v>
      </c>
      <c r="D48" s="35">
        <v>189</v>
      </c>
      <c r="E48" s="35">
        <v>657</v>
      </c>
      <c r="F48" s="35">
        <v>650</v>
      </c>
      <c r="G48" s="35">
        <v>650</v>
      </c>
      <c r="H48" s="35"/>
      <c r="I48" s="35"/>
      <c r="J48" s="99">
        <f>SUM(B48:I48)</f>
        <v>3456</v>
      </c>
      <c r="K48" s="60"/>
      <c r="L48" s="62"/>
      <c r="M48" s="90" t="s">
        <v>13</v>
      </c>
      <c r="N48" s="102">
        <v>57</v>
      </c>
      <c r="O48" s="102">
        <v>56</v>
      </c>
      <c r="P48" s="102">
        <v>13</v>
      </c>
      <c r="Q48" s="102">
        <v>58</v>
      </c>
      <c r="R48" s="102">
        <v>57</v>
      </c>
      <c r="S48" s="102">
        <v>57</v>
      </c>
      <c r="T48" s="106">
        <f>SUM(N48:S48)</f>
        <v>298</v>
      </c>
      <c r="U48" s="63"/>
      <c r="V48" s="63"/>
    </row>
    <row r="49" spans="1:43" ht="33.75" customHeight="1" x14ac:dyDescent="0.25">
      <c r="A49" s="91" t="s">
        <v>14</v>
      </c>
      <c r="B49" s="38">
        <f t="shared" ref="B49:I49" si="12">((B48*B47)*7/1000)/7</f>
        <v>103.94849999999998</v>
      </c>
      <c r="C49" s="80">
        <f t="shared" si="12"/>
        <v>103.94849999999998</v>
      </c>
      <c r="D49" s="80">
        <f t="shared" si="12"/>
        <v>27.7074</v>
      </c>
      <c r="E49" s="80">
        <f t="shared" si="12"/>
        <v>99.864000000000004</v>
      </c>
      <c r="F49" s="80">
        <f t="shared" si="12"/>
        <v>98.8</v>
      </c>
      <c r="G49" s="80">
        <f t="shared" si="12"/>
        <v>94.575000000000003</v>
      </c>
      <c r="H49" s="80">
        <f t="shared" si="12"/>
        <v>0</v>
      </c>
      <c r="I49" s="80">
        <f t="shared" si="12"/>
        <v>0</v>
      </c>
      <c r="J49" s="100">
        <f>((J46*1000)/J48)/7</f>
        <v>150.8651207010582</v>
      </c>
      <c r="K49" s="60"/>
      <c r="M49" s="91" t="s">
        <v>14</v>
      </c>
      <c r="N49" s="80">
        <f t="shared" ref="N49:S49" si="13">((N48*N47)*7/1000-N40-N39)/5</f>
        <v>8.0518000000000001</v>
      </c>
      <c r="O49" s="39">
        <f t="shared" si="13"/>
        <v>7.8952000000000009</v>
      </c>
      <c r="P49" s="39">
        <f t="shared" si="13"/>
        <v>1.7879999999999998</v>
      </c>
      <c r="Q49" s="39">
        <f t="shared" si="13"/>
        <v>8.1273999999999997</v>
      </c>
      <c r="R49" s="39">
        <f t="shared" si="13"/>
        <v>7.9721000000000002</v>
      </c>
      <c r="S49" s="39">
        <f t="shared" si="13"/>
        <v>7.8921999999999999</v>
      </c>
      <c r="T49" s="107">
        <f>((T46*1000)/T48)/7</f>
        <v>139.98082454458293</v>
      </c>
      <c r="U49" s="63"/>
      <c r="V49" s="63"/>
    </row>
    <row r="50" spans="1:43" ht="33.75" customHeight="1" x14ac:dyDescent="0.25">
      <c r="A50" s="92" t="s">
        <v>15</v>
      </c>
      <c r="B50" s="42">
        <f t="shared" ref="B50:I50" si="14">((B48*B47)*7)/1000</f>
        <v>727.63949999999988</v>
      </c>
      <c r="C50" s="81">
        <f t="shared" si="14"/>
        <v>727.63949999999988</v>
      </c>
      <c r="D50" s="43">
        <f t="shared" si="14"/>
        <v>193.95179999999999</v>
      </c>
      <c r="E50" s="43">
        <f t="shared" si="14"/>
        <v>699.048</v>
      </c>
      <c r="F50" s="43">
        <f t="shared" si="14"/>
        <v>691.6</v>
      </c>
      <c r="G50" s="43">
        <f t="shared" si="14"/>
        <v>662.02499999999998</v>
      </c>
      <c r="H50" s="43">
        <f t="shared" si="14"/>
        <v>0</v>
      </c>
      <c r="I50" s="43">
        <f t="shared" si="14"/>
        <v>0</v>
      </c>
      <c r="J50" s="83"/>
      <c r="K50" s="60"/>
      <c r="M50" s="92" t="s">
        <v>15</v>
      </c>
      <c r="N50" s="81">
        <f t="shared" ref="N50:S50" si="15">((N48*N47)*7)/1000</f>
        <v>56.259</v>
      </c>
      <c r="O50" s="43">
        <f t="shared" si="15"/>
        <v>55.076000000000001</v>
      </c>
      <c r="P50" s="43">
        <f t="shared" si="15"/>
        <v>12.74</v>
      </c>
      <c r="Q50" s="43">
        <f t="shared" si="15"/>
        <v>56.637</v>
      </c>
      <c r="R50" s="43">
        <f t="shared" si="15"/>
        <v>55.660499999999999</v>
      </c>
      <c r="S50" s="43">
        <f t="shared" si="15"/>
        <v>55.460999999999999</v>
      </c>
      <c r="T50" s="108"/>
    </row>
    <row r="51" spans="1:43" ht="33.75" customHeight="1" thickBot="1" x14ac:dyDescent="0.3">
      <c r="A51" s="93" t="s">
        <v>16</v>
      </c>
      <c r="B51" s="47">
        <f t="shared" ref="B51:I51" si="16">+(B46/B48)/7*1000</f>
        <v>155.29051254089418</v>
      </c>
      <c r="C51" s="82">
        <f t="shared" si="16"/>
        <v>155.24689203925843</v>
      </c>
      <c r="D51" s="48">
        <f t="shared" si="16"/>
        <v>144.85336356764927</v>
      </c>
      <c r="E51" s="48">
        <f t="shared" si="16"/>
        <v>151.20330506631879</v>
      </c>
      <c r="F51" s="48">
        <f t="shared" si="16"/>
        <v>149.50329670329671</v>
      </c>
      <c r="G51" s="48">
        <f t="shared" si="16"/>
        <v>144.75824175824178</v>
      </c>
      <c r="H51" s="48" t="e">
        <f t="shared" si="16"/>
        <v>#DIV/0!</v>
      </c>
      <c r="I51" s="48" t="e">
        <f t="shared" si="16"/>
        <v>#DIV/0!</v>
      </c>
      <c r="J51" s="101"/>
      <c r="K51" s="60"/>
      <c r="L51" s="51"/>
      <c r="M51" s="93" t="s">
        <v>16</v>
      </c>
      <c r="N51" s="82">
        <f t="shared" ref="N51:S51" si="17">+(N46/N48)/7*1000</f>
        <v>141.10275689223059</v>
      </c>
      <c r="O51" s="48">
        <f t="shared" si="17"/>
        <v>140.5612244897959</v>
      </c>
      <c r="P51" s="48">
        <f t="shared" si="17"/>
        <v>140.65934065934067</v>
      </c>
      <c r="Q51" s="48">
        <f t="shared" si="17"/>
        <v>139.40886699507391</v>
      </c>
      <c r="R51" s="48">
        <f t="shared" si="17"/>
        <v>139.59899749373434</v>
      </c>
      <c r="S51" s="48">
        <f t="shared" si="17"/>
        <v>139.09774436090225</v>
      </c>
      <c r="T51" s="49"/>
      <c r="U51" s="52"/>
      <c r="V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67"/>
      <c r="W55" s="68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55"/>
      <c r="W56" s="55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55"/>
      <c r="W57" s="55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23">
        <v>8.6</v>
      </c>
      <c r="C58" s="218">
        <v>8.3000000000000007</v>
      </c>
      <c r="D58" s="218">
        <v>2.4</v>
      </c>
      <c r="E58" s="218">
        <v>8.5</v>
      </c>
      <c r="F58" s="218">
        <v>8.4</v>
      </c>
      <c r="G58" s="150">
        <v>8.1999999999999993</v>
      </c>
      <c r="H58" s="23">
        <v>8.9</v>
      </c>
      <c r="I58" s="218">
        <v>9</v>
      </c>
      <c r="J58" s="218">
        <v>2.2999999999999998</v>
      </c>
      <c r="K58" s="218">
        <v>8.3000000000000007</v>
      </c>
      <c r="L58" s="218">
        <v>8.6</v>
      </c>
      <c r="M58" s="150">
        <v>8.6</v>
      </c>
      <c r="N58" s="23">
        <v>8.6</v>
      </c>
      <c r="O58" s="218">
        <v>8.8000000000000007</v>
      </c>
      <c r="P58" s="218">
        <v>2.2999999999999998</v>
      </c>
      <c r="Q58" s="218">
        <v>8.8000000000000007</v>
      </c>
      <c r="R58" s="218">
        <v>8.6999999999999993</v>
      </c>
      <c r="S58" s="150">
        <v>8.6999999999999993</v>
      </c>
      <c r="T58" s="26">
        <f t="shared" ref="T58:T65" si="18">SUM(B58:S58)</f>
        <v>135.99999999999997</v>
      </c>
      <c r="U58" s="71"/>
      <c r="V58" s="2"/>
      <c r="W58" s="55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23">
        <v>8.6</v>
      </c>
      <c r="C59" s="218">
        <v>8.3000000000000007</v>
      </c>
      <c r="D59" s="218">
        <v>2.4</v>
      </c>
      <c r="E59" s="218">
        <v>8.5</v>
      </c>
      <c r="F59" s="218">
        <v>8.4</v>
      </c>
      <c r="G59" s="150">
        <v>8.1999999999999993</v>
      </c>
      <c r="H59" s="23">
        <v>8.9</v>
      </c>
      <c r="I59" s="218">
        <v>9</v>
      </c>
      <c r="J59" s="218">
        <v>2.2999999999999998</v>
      </c>
      <c r="K59" s="218">
        <v>8.3000000000000007</v>
      </c>
      <c r="L59" s="218">
        <v>8.6</v>
      </c>
      <c r="M59" s="150">
        <v>8.6</v>
      </c>
      <c r="N59" s="23">
        <v>8.6</v>
      </c>
      <c r="O59" s="218">
        <v>8.8000000000000007</v>
      </c>
      <c r="P59" s="218">
        <v>2.2999999999999998</v>
      </c>
      <c r="Q59" s="218">
        <v>8.8000000000000007</v>
      </c>
      <c r="R59" s="218">
        <v>8.6999999999999993</v>
      </c>
      <c r="S59" s="150">
        <v>8.6999999999999993</v>
      </c>
      <c r="T59" s="26">
        <f t="shared" si="18"/>
        <v>135.99999999999997</v>
      </c>
      <c r="U59" s="71"/>
      <c r="V59" s="2"/>
      <c r="W59" s="55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23">
        <v>8.6</v>
      </c>
      <c r="C60" s="218">
        <v>8.4</v>
      </c>
      <c r="D60" s="218">
        <v>2.4</v>
      </c>
      <c r="E60" s="218">
        <v>8.5</v>
      </c>
      <c r="F60" s="218">
        <v>8.5</v>
      </c>
      <c r="G60" s="150">
        <v>8.1</v>
      </c>
      <c r="H60" s="23">
        <v>9</v>
      </c>
      <c r="I60" s="218">
        <v>8.9</v>
      </c>
      <c r="J60" s="218">
        <v>2.2000000000000002</v>
      </c>
      <c r="K60" s="218">
        <v>8.1999999999999993</v>
      </c>
      <c r="L60" s="218">
        <v>8.6</v>
      </c>
      <c r="M60" s="150">
        <v>8.6</v>
      </c>
      <c r="N60" s="23">
        <v>8.6</v>
      </c>
      <c r="O60" s="218">
        <v>8.6999999999999993</v>
      </c>
      <c r="P60" s="218">
        <v>2.2000000000000002</v>
      </c>
      <c r="Q60" s="218">
        <v>8.8000000000000007</v>
      </c>
      <c r="R60" s="218">
        <v>8.8000000000000007</v>
      </c>
      <c r="S60" s="150">
        <v>8.6999999999999993</v>
      </c>
      <c r="T60" s="26">
        <f t="shared" si="18"/>
        <v>135.79999999999998</v>
      </c>
      <c r="U60" s="71"/>
      <c r="V60" s="2"/>
      <c r="W60" s="55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23">
        <v>8.6</v>
      </c>
      <c r="C61" s="218">
        <v>8.4</v>
      </c>
      <c r="D61" s="218">
        <v>2.4</v>
      </c>
      <c r="E61" s="218">
        <v>8.5</v>
      </c>
      <c r="F61" s="218">
        <v>8.5</v>
      </c>
      <c r="G61" s="150">
        <v>8.1</v>
      </c>
      <c r="H61" s="23">
        <v>9</v>
      </c>
      <c r="I61" s="218">
        <v>8.9</v>
      </c>
      <c r="J61" s="218">
        <v>2.2999999999999998</v>
      </c>
      <c r="K61" s="218">
        <v>8.1999999999999993</v>
      </c>
      <c r="L61" s="218">
        <v>8.6</v>
      </c>
      <c r="M61" s="150">
        <v>8.6</v>
      </c>
      <c r="N61" s="23">
        <v>8.6</v>
      </c>
      <c r="O61" s="218">
        <v>8.8000000000000007</v>
      </c>
      <c r="P61" s="218">
        <v>2.2999999999999998</v>
      </c>
      <c r="Q61" s="218">
        <v>8.8000000000000007</v>
      </c>
      <c r="R61" s="218">
        <v>8.8000000000000007</v>
      </c>
      <c r="S61" s="150">
        <v>8.8000000000000007</v>
      </c>
      <c r="T61" s="26">
        <f t="shared" si="18"/>
        <v>136.19999999999999</v>
      </c>
      <c r="U61" s="71"/>
      <c r="V61" s="2"/>
      <c r="W61" s="55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23">
        <v>8.6</v>
      </c>
      <c r="C62" s="218">
        <v>8.4</v>
      </c>
      <c r="D62" s="218">
        <v>2.4</v>
      </c>
      <c r="E62" s="218">
        <v>8.5</v>
      </c>
      <c r="F62" s="218">
        <v>8.5</v>
      </c>
      <c r="G62" s="150">
        <v>8.1999999999999993</v>
      </c>
      <c r="H62" s="23">
        <v>9</v>
      </c>
      <c r="I62" s="218">
        <v>9</v>
      </c>
      <c r="J62" s="218">
        <v>2.2999999999999998</v>
      </c>
      <c r="K62" s="218">
        <v>8.1999999999999993</v>
      </c>
      <c r="L62" s="218">
        <v>8.6</v>
      </c>
      <c r="M62" s="150">
        <v>8.6</v>
      </c>
      <c r="N62" s="23">
        <v>8.6999999999999993</v>
      </c>
      <c r="O62" s="218">
        <v>8.8000000000000007</v>
      </c>
      <c r="P62" s="218">
        <v>2.2999999999999998</v>
      </c>
      <c r="Q62" s="218">
        <v>8.8000000000000007</v>
      </c>
      <c r="R62" s="218">
        <v>8.8000000000000007</v>
      </c>
      <c r="S62" s="150">
        <v>8.8000000000000007</v>
      </c>
      <c r="T62" s="26">
        <f t="shared" si="18"/>
        <v>136.49999999999997</v>
      </c>
      <c r="U62" s="71"/>
      <c r="V62" s="2"/>
      <c r="W62" s="55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23">
        <v>8.6999999999999993</v>
      </c>
      <c r="C63" s="218">
        <v>8.5</v>
      </c>
      <c r="D63" s="218">
        <v>2.4</v>
      </c>
      <c r="E63" s="218">
        <v>8.5</v>
      </c>
      <c r="F63" s="218">
        <v>8.5</v>
      </c>
      <c r="G63" s="150">
        <v>8.1999999999999993</v>
      </c>
      <c r="H63" s="23">
        <v>9</v>
      </c>
      <c r="I63" s="218">
        <v>9</v>
      </c>
      <c r="J63" s="218">
        <v>2.2999999999999998</v>
      </c>
      <c r="K63" s="218">
        <v>8.1999999999999993</v>
      </c>
      <c r="L63" s="218">
        <v>8.6</v>
      </c>
      <c r="M63" s="150">
        <v>8.6</v>
      </c>
      <c r="N63" s="23">
        <v>8.6999999999999993</v>
      </c>
      <c r="O63" s="218">
        <v>8.8000000000000007</v>
      </c>
      <c r="P63" s="218">
        <v>2.2999999999999998</v>
      </c>
      <c r="Q63" s="218">
        <v>8.8000000000000007</v>
      </c>
      <c r="R63" s="218">
        <v>8.8000000000000007</v>
      </c>
      <c r="S63" s="150">
        <v>8.8000000000000007</v>
      </c>
      <c r="T63" s="26">
        <f t="shared" si="18"/>
        <v>136.69999999999999</v>
      </c>
      <c r="U63" s="71"/>
      <c r="V63" s="2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23">
        <v>8.6999999999999993</v>
      </c>
      <c r="C64" s="218">
        <v>8.5</v>
      </c>
      <c r="D64" s="218">
        <v>2.5</v>
      </c>
      <c r="E64" s="218">
        <v>8.6</v>
      </c>
      <c r="F64" s="218">
        <v>8.5</v>
      </c>
      <c r="G64" s="150">
        <v>8.1999999999999993</v>
      </c>
      <c r="H64" s="23">
        <v>9</v>
      </c>
      <c r="I64" s="218">
        <v>9</v>
      </c>
      <c r="J64" s="218">
        <v>2.2999999999999998</v>
      </c>
      <c r="K64" s="218">
        <v>8.1999999999999993</v>
      </c>
      <c r="L64" s="218">
        <v>8.6999999999999993</v>
      </c>
      <c r="M64" s="150">
        <v>8.6999999999999993</v>
      </c>
      <c r="N64" s="23">
        <v>8.6999999999999993</v>
      </c>
      <c r="O64" s="218">
        <v>8.8000000000000007</v>
      </c>
      <c r="P64" s="218">
        <v>2.2999999999999998</v>
      </c>
      <c r="Q64" s="218">
        <v>8.9</v>
      </c>
      <c r="R64" s="218">
        <v>8.9</v>
      </c>
      <c r="S64" s="150">
        <v>8.8000000000000007</v>
      </c>
      <c r="T64" s="26">
        <f t="shared" si="18"/>
        <v>137.30000000000001</v>
      </c>
      <c r="U64" s="71"/>
      <c r="V64" s="2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60.400000000000006</v>
      </c>
      <c r="C65" s="28">
        <f>SUM(C58:C64)</f>
        <v>58.8</v>
      </c>
      <c r="D65" s="28">
        <f>SUM(D58:D64)</f>
        <v>16.899999999999999</v>
      </c>
      <c r="E65" s="28">
        <f>SUM(E58:E64)</f>
        <v>59.6</v>
      </c>
      <c r="F65" s="28">
        <f t="shared" ref="F65:Q65" si="19">SUM(F58:F64)</f>
        <v>59.3</v>
      </c>
      <c r="G65" s="29">
        <f t="shared" si="19"/>
        <v>57.2</v>
      </c>
      <c r="H65" s="27">
        <f t="shared" si="19"/>
        <v>62.8</v>
      </c>
      <c r="I65" s="28">
        <f t="shared" si="19"/>
        <v>62.8</v>
      </c>
      <c r="J65" s="28">
        <f t="shared" si="19"/>
        <v>16</v>
      </c>
      <c r="K65" s="28">
        <f t="shared" si="19"/>
        <v>57.600000000000009</v>
      </c>
      <c r="L65" s="28">
        <f t="shared" si="19"/>
        <v>60.3</v>
      </c>
      <c r="M65" s="29">
        <f t="shared" si="19"/>
        <v>60.3</v>
      </c>
      <c r="N65" s="27">
        <f t="shared" si="19"/>
        <v>60.5</v>
      </c>
      <c r="O65" s="28">
        <f t="shared" si="19"/>
        <v>61.5</v>
      </c>
      <c r="P65" s="28">
        <f t="shared" si="19"/>
        <v>16</v>
      </c>
      <c r="Q65" s="28">
        <f t="shared" si="19"/>
        <v>61.699999999999996</v>
      </c>
      <c r="R65" s="28">
        <f>SUM(R58:R64)</f>
        <v>61.499999999999993</v>
      </c>
      <c r="S65" s="29">
        <f>SUM(S58:S64)</f>
        <v>61.3</v>
      </c>
      <c r="T65" s="26">
        <f t="shared" si="18"/>
        <v>954.5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141.5</v>
      </c>
      <c r="C66" s="31">
        <v>140</v>
      </c>
      <c r="D66" s="31">
        <v>142</v>
      </c>
      <c r="E66" s="31">
        <v>139.5</v>
      </c>
      <c r="F66" s="31">
        <v>139</v>
      </c>
      <c r="G66" s="32">
        <v>138.5</v>
      </c>
      <c r="H66" s="30">
        <v>142.5</v>
      </c>
      <c r="I66" s="31">
        <v>142.5</v>
      </c>
      <c r="J66" s="31">
        <v>142.5</v>
      </c>
      <c r="K66" s="31">
        <v>139.5</v>
      </c>
      <c r="L66" s="31">
        <v>139</v>
      </c>
      <c r="M66" s="32">
        <v>139</v>
      </c>
      <c r="N66" s="30">
        <v>139.5</v>
      </c>
      <c r="O66" s="31">
        <v>139.5</v>
      </c>
      <c r="P66" s="31">
        <v>143</v>
      </c>
      <c r="Q66" s="31">
        <v>140</v>
      </c>
      <c r="R66" s="31">
        <v>139.5</v>
      </c>
      <c r="S66" s="32">
        <v>139</v>
      </c>
      <c r="T66" s="261">
        <f>+((T65/T67)/7)*1000</f>
        <v>139.99706658844235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61</v>
      </c>
      <c r="C67" s="102">
        <v>60</v>
      </c>
      <c r="D67" s="102">
        <v>17</v>
      </c>
      <c r="E67" s="102">
        <v>61</v>
      </c>
      <c r="F67" s="102">
        <v>61</v>
      </c>
      <c r="G67" s="259">
        <v>59</v>
      </c>
      <c r="H67" s="258">
        <v>63</v>
      </c>
      <c r="I67" s="102">
        <v>63</v>
      </c>
      <c r="J67" s="102">
        <v>16</v>
      </c>
      <c r="K67" s="102">
        <v>59</v>
      </c>
      <c r="L67" s="102">
        <v>62</v>
      </c>
      <c r="M67" s="259">
        <v>62</v>
      </c>
      <c r="N67" s="258">
        <v>62</v>
      </c>
      <c r="O67" s="102">
        <v>63</v>
      </c>
      <c r="P67" s="102">
        <v>16</v>
      </c>
      <c r="Q67" s="102">
        <v>63</v>
      </c>
      <c r="R67" s="102">
        <v>63</v>
      </c>
      <c r="S67" s="259">
        <v>63</v>
      </c>
      <c r="T67" s="262">
        <f>SUM(B67:S67)</f>
        <v>974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8.6440999999999981</v>
      </c>
      <c r="C68" s="80">
        <f t="shared" si="20"/>
        <v>8.4400000000000013</v>
      </c>
      <c r="D68" s="80">
        <f t="shared" si="20"/>
        <v>2.4196</v>
      </c>
      <c r="E68" s="80">
        <f t="shared" si="20"/>
        <v>8.5132999999999992</v>
      </c>
      <c r="F68" s="80">
        <f t="shared" si="20"/>
        <v>8.5106000000000002</v>
      </c>
      <c r="G68" s="154">
        <f t="shared" si="20"/>
        <v>8.1600999999999999</v>
      </c>
      <c r="H68" s="38">
        <f t="shared" si="20"/>
        <v>9.0085000000000015</v>
      </c>
      <c r="I68" s="80">
        <f t="shared" si="20"/>
        <v>8.9685000000000006</v>
      </c>
      <c r="J68" s="80">
        <f t="shared" si="20"/>
        <v>2.2719999999999998</v>
      </c>
      <c r="K68" s="80">
        <f t="shared" si="20"/>
        <v>8.2027000000000019</v>
      </c>
      <c r="L68" s="80">
        <f t="shared" si="20"/>
        <v>8.6251999999999995</v>
      </c>
      <c r="M68" s="154">
        <f t="shared" si="20"/>
        <v>8.6251999999999995</v>
      </c>
      <c r="N68" s="38">
        <f t="shared" si="20"/>
        <v>8.6685999999999996</v>
      </c>
      <c r="O68" s="80">
        <f t="shared" si="20"/>
        <v>8.7838999999999992</v>
      </c>
      <c r="P68" s="80">
        <f t="shared" si="20"/>
        <v>2.2831999999999995</v>
      </c>
      <c r="Q68" s="80">
        <f t="shared" si="20"/>
        <v>8.8279999999999994</v>
      </c>
      <c r="R68" s="80">
        <f t="shared" si="20"/>
        <v>8.8239000000000001</v>
      </c>
      <c r="S68" s="154">
        <f t="shared" si="20"/>
        <v>8.7797999999999998</v>
      </c>
      <c r="T68" s="263">
        <f>((T65*1000)/T67)/7</f>
        <v>139.99706658844235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60.420499999999997</v>
      </c>
      <c r="C69" s="43">
        <f t="shared" si="21"/>
        <v>58.8</v>
      </c>
      <c r="D69" s="43">
        <f t="shared" si="21"/>
        <v>16.898</v>
      </c>
      <c r="E69" s="43">
        <f t="shared" si="21"/>
        <v>59.566499999999998</v>
      </c>
      <c r="F69" s="43">
        <f t="shared" si="21"/>
        <v>59.353000000000002</v>
      </c>
      <c r="G69" s="83">
        <f t="shared" si="21"/>
        <v>57.200499999999998</v>
      </c>
      <c r="H69" s="42">
        <f t="shared" si="21"/>
        <v>62.842500000000001</v>
      </c>
      <c r="I69" s="43">
        <f t="shared" si="21"/>
        <v>62.842500000000001</v>
      </c>
      <c r="J69" s="43">
        <f t="shared" si="21"/>
        <v>15.96</v>
      </c>
      <c r="K69" s="43">
        <f t="shared" si="21"/>
        <v>57.613500000000002</v>
      </c>
      <c r="L69" s="43">
        <f t="shared" si="21"/>
        <v>60.326000000000001</v>
      </c>
      <c r="M69" s="83">
        <f t="shared" si="21"/>
        <v>60.326000000000001</v>
      </c>
      <c r="N69" s="42">
        <f t="shared" si="21"/>
        <v>60.542999999999999</v>
      </c>
      <c r="O69" s="43">
        <f t="shared" si="21"/>
        <v>61.519500000000001</v>
      </c>
      <c r="P69" s="43">
        <f t="shared" si="21"/>
        <v>16.015999999999998</v>
      </c>
      <c r="Q69" s="43">
        <f t="shared" si="21"/>
        <v>61.74</v>
      </c>
      <c r="R69" s="43">
        <f t="shared" si="21"/>
        <v>61.519500000000001</v>
      </c>
      <c r="S69" s="83">
        <f t="shared" si="21"/>
        <v>61.298999999999999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 t="shared" ref="B70:S70" si="22">+(B65/B67)/7*1000</f>
        <v>141.45199063231854</v>
      </c>
      <c r="C70" s="48">
        <f t="shared" si="22"/>
        <v>139.99999999999997</v>
      </c>
      <c r="D70" s="48">
        <f t="shared" si="22"/>
        <v>142.01680672268907</v>
      </c>
      <c r="E70" s="48">
        <f t="shared" si="22"/>
        <v>139.5784543325527</v>
      </c>
      <c r="F70" s="48">
        <f t="shared" si="22"/>
        <v>138.87587822014049</v>
      </c>
      <c r="G70" s="49">
        <f t="shared" si="22"/>
        <v>138.49878934624698</v>
      </c>
      <c r="H70" s="47">
        <f t="shared" si="22"/>
        <v>142.40362811791383</v>
      </c>
      <c r="I70" s="48">
        <f t="shared" si="22"/>
        <v>142.40362811791383</v>
      </c>
      <c r="J70" s="48">
        <f t="shared" si="22"/>
        <v>142.85714285714286</v>
      </c>
      <c r="K70" s="48">
        <f t="shared" si="22"/>
        <v>139.46731234866829</v>
      </c>
      <c r="L70" s="48">
        <f t="shared" si="22"/>
        <v>138.94009216589862</v>
      </c>
      <c r="M70" s="49">
        <f t="shared" si="22"/>
        <v>138.94009216589862</v>
      </c>
      <c r="N70" s="47">
        <f t="shared" si="22"/>
        <v>139.40092165898619</v>
      </c>
      <c r="O70" s="48">
        <f t="shared" si="22"/>
        <v>139.45578231292515</v>
      </c>
      <c r="P70" s="48">
        <f t="shared" si="22"/>
        <v>142.85714285714286</v>
      </c>
      <c r="Q70" s="48">
        <f t="shared" si="22"/>
        <v>139.90929705215419</v>
      </c>
      <c r="R70" s="48">
        <f t="shared" si="22"/>
        <v>139.45578231292515</v>
      </c>
      <c r="S70" s="49">
        <f t="shared" si="22"/>
        <v>139.00226757369614</v>
      </c>
      <c r="T70" s="50"/>
      <c r="AD70" s="3"/>
    </row>
    <row r="71" spans="1:41" ht="33.75" customHeight="1" x14ac:dyDescent="0.25"/>
    <row r="72" spans="1:41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41" ht="33.75" customHeight="1" x14ac:dyDescent="0.25"/>
    <row r="74" spans="1:41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J36"/>
    <mergeCell ref="N36:T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0" zoomScale="30" zoomScaleNormal="30" workbookViewId="0">
      <selection activeCell="B67" sqref="B67:S67"/>
    </sheetView>
  </sheetViews>
  <sheetFormatPr baseColWidth="10" defaultRowHeight="15" x14ac:dyDescent="0.25"/>
  <cols>
    <col min="1" max="1" width="52.42578125" style="19" bestFit="1" customWidth="1"/>
    <col min="2" max="12" width="22.42578125" style="19" customWidth="1"/>
    <col min="13" max="13" width="33.42578125" style="19" bestFit="1" customWidth="1"/>
    <col min="14" max="19" width="22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292"/>
      <c r="E3" s="292"/>
      <c r="F3" s="292"/>
      <c r="G3" s="292"/>
      <c r="H3" s="292"/>
      <c r="I3" s="292"/>
      <c r="J3" s="292"/>
      <c r="K3" s="292"/>
      <c r="L3" s="292"/>
      <c r="M3" s="292"/>
      <c r="N3" s="292"/>
      <c r="O3" s="292"/>
      <c r="P3" s="292"/>
      <c r="Q3" s="292"/>
      <c r="R3" s="292"/>
      <c r="S3" s="292"/>
      <c r="T3" s="292"/>
      <c r="U3" s="292"/>
      <c r="V3" s="292"/>
      <c r="W3" s="292"/>
      <c r="X3" s="292"/>
      <c r="Y3" s="2"/>
      <c r="Z3" s="2"/>
      <c r="AA3" s="2"/>
      <c r="AB3" s="2"/>
      <c r="AC3" s="2"/>
      <c r="AD3" s="2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2" t="s">
        <v>1</v>
      </c>
      <c r="B9" s="292"/>
      <c r="C9" s="292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2"/>
      <c r="B10" s="292"/>
      <c r="C10" s="2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2" t="s">
        <v>4</v>
      </c>
      <c r="B11" s="292"/>
      <c r="C11" s="292"/>
      <c r="D11" s="1"/>
      <c r="E11" s="290">
        <v>2</v>
      </c>
      <c r="F11" s="1"/>
      <c r="G11" s="1"/>
      <c r="H11" s="1"/>
      <c r="I11" s="1"/>
      <c r="J11" s="1"/>
      <c r="K11" s="628" t="s">
        <v>87</v>
      </c>
      <c r="L11" s="628"/>
      <c r="M11" s="291"/>
      <c r="N11" s="29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2"/>
      <c r="B12" s="292"/>
      <c r="C12" s="292"/>
      <c r="D12" s="1"/>
      <c r="E12" s="5"/>
      <c r="F12" s="1"/>
      <c r="G12" s="1"/>
      <c r="H12" s="1"/>
      <c r="I12" s="1"/>
      <c r="J12" s="1"/>
      <c r="K12" s="291"/>
      <c r="L12" s="291"/>
      <c r="M12" s="291"/>
      <c r="N12" s="29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2"/>
      <c r="B13" s="292"/>
      <c r="C13" s="292"/>
      <c r="D13" s="292"/>
      <c r="E13" s="292"/>
      <c r="F13" s="292"/>
      <c r="G13" s="292"/>
      <c r="H13" s="292"/>
      <c r="I13" s="292"/>
      <c r="J13" s="292"/>
      <c r="K13" s="292"/>
      <c r="L13" s="291"/>
      <c r="M13" s="291"/>
      <c r="N13" s="291"/>
      <c r="O13" s="291"/>
      <c r="P13" s="291"/>
      <c r="Q13" s="291"/>
      <c r="R13" s="291"/>
      <c r="S13" s="291"/>
      <c r="T13" s="291"/>
      <c r="U13" s="291"/>
      <c r="V13" s="291"/>
      <c r="W13" s="1"/>
      <c r="X13" s="1"/>
      <c r="Y13" s="1"/>
    </row>
    <row r="14" spans="1:30" s="3" customFormat="1" ht="27" thickBot="1" x14ac:dyDescent="0.3">
      <c r="A14" s="2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38" t="s">
        <v>53</v>
      </c>
      <c r="C15" s="639"/>
      <c r="D15" s="639"/>
      <c r="E15" s="639"/>
      <c r="F15" s="639"/>
      <c r="G15" s="640"/>
      <c r="H15" s="650" t="s">
        <v>54</v>
      </c>
      <c r="I15" s="651"/>
      <c r="J15" s="651"/>
      <c r="K15" s="651"/>
      <c r="L15" s="651"/>
      <c r="M15" s="652"/>
      <c r="N15" s="653" t="s">
        <v>8</v>
      </c>
      <c r="O15" s="654"/>
      <c r="P15" s="654"/>
      <c r="Q15" s="654"/>
      <c r="R15" s="654"/>
      <c r="S15" s="655"/>
      <c r="T15" s="293"/>
      <c r="W15" s="55"/>
    </row>
    <row r="16" spans="1:30" ht="39.950000000000003" customHeight="1" x14ac:dyDescent="0.25">
      <c r="A16" s="120" t="s">
        <v>9</v>
      </c>
      <c r="B16" s="265"/>
      <c r="C16" s="193"/>
      <c r="D16" s="193"/>
      <c r="E16" s="193"/>
      <c r="F16" s="193"/>
      <c r="G16" s="197"/>
      <c r="H16" s="194"/>
      <c r="I16" s="193"/>
      <c r="J16" s="193"/>
      <c r="K16" s="193"/>
      <c r="L16" s="192"/>
      <c r="M16" s="197"/>
      <c r="N16" s="194"/>
      <c r="O16" s="193"/>
      <c r="P16" s="193"/>
      <c r="Q16" s="193"/>
      <c r="R16" s="193"/>
      <c r="S16" s="197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1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23">
        <v>107.1481</v>
      </c>
      <c r="C18" s="24">
        <v>107.4723</v>
      </c>
      <c r="D18" s="24">
        <v>31.3</v>
      </c>
      <c r="E18" s="24">
        <v>107.31020000000001</v>
      </c>
      <c r="F18" s="24">
        <v>105.65520000000001</v>
      </c>
      <c r="G18" s="25">
        <v>106.6618</v>
      </c>
      <c r="H18" s="23">
        <v>111.849</v>
      </c>
      <c r="I18" s="24">
        <v>111.68689999999999</v>
      </c>
      <c r="J18" s="24">
        <v>28.004799999999999</v>
      </c>
      <c r="K18" s="24">
        <v>112.33529999999999</v>
      </c>
      <c r="L18" s="24">
        <v>112.01109999999998</v>
      </c>
      <c r="M18" s="25">
        <v>111.68689999999999</v>
      </c>
      <c r="N18" s="23">
        <v>112.9837</v>
      </c>
      <c r="O18" s="24">
        <v>113.14579999999999</v>
      </c>
      <c r="P18" s="24">
        <v>28.934000000000001</v>
      </c>
      <c r="Q18" s="24">
        <v>113.47</v>
      </c>
      <c r="R18" s="24">
        <v>113.30789999999999</v>
      </c>
      <c r="S18" s="25">
        <v>113.14579999999999</v>
      </c>
      <c r="T18" s="26">
        <f t="shared" ref="T18:T25" si="0">SUM(B18:S18)</f>
        <v>1748.1088</v>
      </c>
      <c r="V18" s="2"/>
      <c r="W18" s="20"/>
    </row>
    <row r="19" spans="1:30" ht="39.950000000000003" customHeight="1" x14ac:dyDescent="0.25">
      <c r="A19" s="123" t="s">
        <v>36</v>
      </c>
      <c r="B19" s="23">
        <v>107.1481</v>
      </c>
      <c r="C19" s="24">
        <v>107.4723</v>
      </c>
      <c r="D19" s="24">
        <v>31.3</v>
      </c>
      <c r="E19" s="24">
        <v>107.31020000000001</v>
      </c>
      <c r="F19" s="24">
        <v>105.65520000000001</v>
      </c>
      <c r="G19" s="25">
        <v>106.6618</v>
      </c>
      <c r="H19" s="23">
        <v>111.849</v>
      </c>
      <c r="I19" s="24">
        <v>111.68689999999999</v>
      </c>
      <c r="J19" s="24">
        <v>28.004799999999999</v>
      </c>
      <c r="K19" s="24">
        <v>112.33529999999999</v>
      </c>
      <c r="L19" s="24">
        <v>112.01109999999998</v>
      </c>
      <c r="M19" s="25">
        <v>111.68689999999999</v>
      </c>
      <c r="N19" s="23">
        <v>112.9837</v>
      </c>
      <c r="O19" s="24">
        <v>113.14579999999999</v>
      </c>
      <c r="P19" s="24">
        <v>28.934000000000001</v>
      </c>
      <c r="Q19" s="24">
        <v>113.47</v>
      </c>
      <c r="R19" s="24">
        <v>113.30789999999999</v>
      </c>
      <c r="S19" s="25">
        <v>113.14579999999999</v>
      </c>
      <c r="T19" s="26">
        <f t="shared" si="0"/>
        <v>1748.1088</v>
      </c>
      <c r="V19" s="2"/>
      <c r="W19" s="20"/>
    </row>
    <row r="20" spans="1:30" ht="39.75" customHeight="1" x14ac:dyDescent="0.25">
      <c r="A20" s="122" t="s">
        <v>37</v>
      </c>
      <c r="B20" s="23">
        <v>106.986</v>
      </c>
      <c r="C20" s="24">
        <v>107.4723</v>
      </c>
      <c r="D20" s="24">
        <v>30.961099999999995</v>
      </c>
      <c r="E20" s="24">
        <v>107.31020000000001</v>
      </c>
      <c r="F20" s="24">
        <v>106.986</v>
      </c>
      <c r="G20" s="25">
        <v>106.6618</v>
      </c>
      <c r="H20" s="23">
        <v>111.20059999999999</v>
      </c>
      <c r="I20" s="24">
        <v>111.5248</v>
      </c>
      <c r="J20" s="24">
        <v>28.355600000000003</v>
      </c>
      <c r="K20" s="24">
        <v>112.33529999999999</v>
      </c>
      <c r="L20" s="24">
        <v>111.849</v>
      </c>
      <c r="M20" s="25">
        <v>111.68689999999999</v>
      </c>
      <c r="N20" s="23">
        <v>112.65949999999999</v>
      </c>
      <c r="O20" s="24">
        <v>112.9837</v>
      </c>
      <c r="P20" s="24">
        <v>29.3401</v>
      </c>
      <c r="Q20" s="24">
        <v>113.14579999999999</v>
      </c>
      <c r="R20" s="24">
        <v>113.14579999999999</v>
      </c>
      <c r="S20" s="25">
        <v>113.14579999999999</v>
      </c>
      <c r="T20" s="26">
        <f t="shared" si="0"/>
        <v>1747.7502999999997</v>
      </c>
      <c r="V20" s="2"/>
      <c r="W20" s="20"/>
    </row>
    <row r="21" spans="1:30" ht="39.950000000000003" customHeight="1" x14ac:dyDescent="0.25">
      <c r="A21" s="122" t="s">
        <v>38</v>
      </c>
      <c r="B21" s="23">
        <v>106.986</v>
      </c>
      <c r="C21" s="24">
        <v>107.4723</v>
      </c>
      <c r="D21" s="24">
        <v>30.961099999999995</v>
      </c>
      <c r="E21" s="24">
        <v>107.31020000000001</v>
      </c>
      <c r="F21" s="24">
        <v>106.986</v>
      </c>
      <c r="G21" s="25">
        <v>106.6618</v>
      </c>
      <c r="H21" s="23">
        <v>111.20059999999999</v>
      </c>
      <c r="I21" s="24">
        <v>111.5248</v>
      </c>
      <c r="J21" s="24">
        <v>28.355600000000003</v>
      </c>
      <c r="K21" s="24">
        <v>112.33529999999999</v>
      </c>
      <c r="L21" s="24">
        <v>111.849</v>
      </c>
      <c r="M21" s="25">
        <v>111.68689999999999</v>
      </c>
      <c r="N21" s="23">
        <v>112.65949999999999</v>
      </c>
      <c r="O21" s="24">
        <v>112.9837</v>
      </c>
      <c r="P21" s="24">
        <v>29.3401</v>
      </c>
      <c r="Q21" s="24">
        <v>113.14579999999999</v>
      </c>
      <c r="R21" s="24">
        <v>113.14579999999999</v>
      </c>
      <c r="S21" s="25">
        <v>113.14579999999999</v>
      </c>
      <c r="T21" s="26">
        <f t="shared" si="0"/>
        <v>1747.7502999999997</v>
      </c>
      <c r="V21" s="2"/>
      <c r="W21" s="20"/>
    </row>
    <row r="22" spans="1:30" ht="39.950000000000003" customHeight="1" x14ac:dyDescent="0.25">
      <c r="A22" s="123" t="s">
        <v>33</v>
      </c>
      <c r="B22" s="23">
        <v>106.986</v>
      </c>
      <c r="C22" s="24">
        <v>107.4723</v>
      </c>
      <c r="D22" s="24">
        <v>30.961099999999995</v>
      </c>
      <c r="E22" s="24">
        <v>107.31020000000001</v>
      </c>
      <c r="F22" s="24">
        <v>106.986</v>
      </c>
      <c r="G22" s="25">
        <v>106.6618</v>
      </c>
      <c r="H22" s="23">
        <v>111.20059999999999</v>
      </c>
      <c r="I22" s="24">
        <v>111.5248</v>
      </c>
      <c r="J22" s="24">
        <v>29.5</v>
      </c>
      <c r="K22" s="24">
        <v>112.33529999999999</v>
      </c>
      <c r="L22" s="24">
        <v>111.849</v>
      </c>
      <c r="M22" s="25">
        <v>111.68689999999999</v>
      </c>
      <c r="N22" s="23">
        <v>112.65949999999999</v>
      </c>
      <c r="O22" s="24">
        <v>112.9837</v>
      </c>
      <c r="P22" s="24">
        <v>29.3401</v>
      </c>
      <c r="Q22" s="24">
        <v>113.14579999999999</v>
      </c>
      <c r="R22" s="24">
        <v>113.14579999999999</v>
      </c>
      <c r="S22" s="25">
        <v>113.14579999999999</v>
      </c>
      <c r="T22" s="26">
        <f t="shared" si="0"/>
        <v>1748.8946999999998</v>
      </c>
      <c r="V22" s="2"/>
      <c r="W22" s="20"/>
    </row>
    <row r="23" spans="1:30" ht="39.950000000000003" customHeight="1" x14ac:dyDescent="0.25">
      <c r="A23" s="122" t="s">
        <v>46</v>
      </c>
      <c r="B23" s="23">
        <v>106.986</v>
      </c>
      <c r="C23" s="24">
        <v>107.4723</v>
      </c>
      <c r="D23" s="24">
        <v>30.961099999999995</v>
      </c>
      <c r="E23" s="24">
        <v>107.31020000000001</v>
      </c>
      <c r="F23" s="24">
        <v>106.986</v>
      </c>
      <c r="G23" s="25">
        <v>106.6618</v>
      </c>
      <c r="H23" s="23">
        <v>111.20059999999999</v>
      </c>
      <c r="I23" s="24">
        <v>111.5248</v>
      </c>
      <c r="J23" s="24">
        <v>29.5</v>
      </c>
      <c r="K23" s="24">
        <v>112.33529999999999</v>
      </c>
      <c r="L23" s="24">
        <v>111.849</v>
      </c>
      <c r="M23" s="25">
        <v>111.68689999999999</v>
      </c>
      <c r="N23" s="23">
        <v>112.65949999999999</v>
      </c>
      <c r="O23" s="24">
        <v>112.9837</v>
      </c>
      <c r="P23" s="24">
        <v>29.3401</v>
      </c>
      <c r="Q23" s="24">
        <v>113.14579999999999</v>
      </c>
      <c r="R23" s="24">
        <v>113.14579999999999</v>
      </c>
      <c r="S23" s="25">
        <v>113.14579999999999</v>
      </c>
      <c r="T23" s="26">
        <f t="shared" si="0"/>
        <v>1748.8946999999998</v>
      </c>
      <c r="V23" s="2"/>
      <c r="W23" s="20"/>
    </row>
    <row r="24" spans="1:30" ht="39.950000000000003" customHeight="1" x14ac:dyDescent="0.25">
      <c r="A24" s="122" t="s">
        <v>34</v>
      </c>
      <c r="B24" s="23">
        <v>106.986</v>
      </c>
      <c r="C24" s="24">
        <v>107.4723</v>
      </c>
      <c r="D24" s="24">
        <v>30.961099999999995</v>
      </c>
      <c r="E24" s="24">
        <v>107.31020000000001</v>
      </c>
      <c r="F24" s="24">
        <v>106.986</v>
      </c>
      <c r="G24" s="25">
        <v>106.6618</v>
      </c>
      <c r="H24" s="23">
        <v>111.20059999999999</v>
      </c>
      <c r="I24" s="24">
        <v>111.5248</v>
      </c>
      <c r="J24" s="24">
        <v>29.5</v>
      </c>
      <c r="K24" s="24">
        <v>112.33529999999999</v>
      </c>
      <c r="L24" s="24">
        <v>111.849</v>
      </c>
      <c r="M24" s="25">
        <v>111.68689999999999</v>
      </c>
      <c r="N24" s="23">
        <v>112.65949999999999</v>
      </c>
      <c r="O24" s="24">
        <v>112.9837</v>
      </c>
      <c r="P24" s="24">
        <v>29.3401</v>
      </c>
      <c r="Q24" s="24">
        <v>113.14579999999999</v>
      </c>
      <c r="R24" s="24">
        <v>113.14579999999999</v>
      </c>
      <c r="S24" s="25">
        <v>113.14579999999999</v>
      </c>
      <c r="T24" s="26">
        <f t="shared" si="0"/>
        <v>1748.8946999999998</v>
      </c>
      <c r="V24" s="2"/>
    </row>
    <row r="25" spans="1:30" ht="41.45" customHeight="1" x14ac:dyDescent="0.25">
      <c r="A25" s="123" t="s">
        <v>10</v>
      </c>
      <c r="B25" s="27">
        <f t="shared" ref="B25:S25" si="1">SUM(B18:B24)</f>
        <v>749.22619999999995</v>
      </c>
      <c r="C25" s="28">
        <f t="shared" si="1"/>
        <v>752.30610000000001</v>
      </c>
      <c r="D25" s="28">
        <f t="shared" si="1"/>
        <v>217.40549999999996</v>
      </c>
      <c r="E25" s="28">
        <f t="shared" si="1"/>
        <v>751.17140000000006</v>
      </c>
      <c r="F25" s="28">
        <f t="shared" si="1"/>
        <v>746.24040000000002</v>
      </c>
      <c r="G25" s="29">
        <f t="shared" si="1"/>
        <v>746.63259999999991</v>
      </c>
      <c r="H25" s="27">
        <f t="shared" si="1"/>
        <v>779.70100000000002</v>
      </c>
      <c r="I25" s="28">
        <f t="shared" si="1"/>
        <v>780.9978000000001</v>
      </c>
      <c r="J25" s="28">
        <f t="shared" si="1"/>
        <v>201.2208</v>
      </c>
      <c r="K25" s="28">
        <f t="shared" si="1"/>
        <v>786.34709999999984</v>
      </c>
      <c r="L25" s="28">
        <f t="shared" si="1"/>
        <v>783.26720000000012</v>
      </c>
      <c r="M25" s="29">
        <f t="shared" si="1"/>
        <v>781.80830000000003</v>
      </c>
      <c r="N25" s="27">
        <f t="shared" si="1"/>
        <v>789.2648999999999</v>
      </c>
      <c r="O25" s="28">
        <f t="shared" si="1"/>
        <v>791.21010000000001</v>
      </c>
      <c r="P25" s="28">
        <f t="shared" si="1"/>
        <v>204.56850000000003</v>
      </c>
      <c r="Q25" s="28">
        <f t="shared" si="1"/>
        <v>792.66899999999998</v>
      </c>
      <c r="R25" s="28">
        <f t="shared" si="1"/>
        <v>792.34479999999996</v>
      </c>
      <c r="S25" s="29">
        <f t="shared" si="1"/>
        <v>792.02059999999994</v>
      </c>
      <c r="T25" s="26">
        <f t="shared" si="0"/>
        <v>12238.4023</v>
      </c>
    </row>
    <row r="26" spans="1:30" s="2" customFormat="1" ht="36.75" customHeight="1" x14ac:dyDescent="0.25">
      <c r="A26" s="124" t="s">
        <v>12</v>
      </c>
      <c r="B26" s="30">
        <v>162.1</v>
      </c>
      <c r="C26" s="31">
        <v>162.1</v>
      </c>
      <c r="D26" s="31">
        <v>162.1</v>
      </c>
      <c r="E26" s="31">
        <v>162.1</v>
      </c>
      <c r="F26" s="31">
        <v>162.1</v>
      </c>
      <c r="G26" s="32">
        <v>162.1</v>
      </c>
      <c r="H26" s="30">
        <v>162.1</v>
      </c>
      <c r="I26" s="31">
        <v>162.1</v>
      </c>
      <c r="J26" s="31">
        <v>162.1</v>
      </c>
      <c r="K26" s="31">
        <v>162.1</v>
      </c>
      <c r="L26" s="31">
        <v>162.1</v>
      </c>
      <c r="M26" s="32">
        <v>162.1</v>
      </c>
      <c r="N26" s="30">
        <v>162.1</v>
      </c>
      <c r="O26" s="31">
        <v>162.1</v>
      </c>
      <c r="P26" s="31">
        <v>162.1</v>
      </c>
      <c r="Q26" s="31">
        <v>162.1</v>
      </c>
      <c r="R26" s="31">
        <v>162.1</v>
      </c>
      <c r="S26" s="32">
        <v>162.1</v>
      </c>
      <c r="T26" s="33">
        <f>+((T25/T27)/7)*1000</f>
        <v>162.04867788620686</v>
      </c>
    </row>
    <row r="27" spans="1:30" s="2" customFormat="1" ht="33" customHeight="1" x14ac:dyDescent="0.25">
      <c r="A27" s="125" t="s">
        <v>13</v>
      </c>
      <c r="B27" s="34">
        <v>660</v>
      </c>
      <c r="C27" s="35">
        <v>663</v>
      </c>
      <c r="D27" s="35">
        <v>191</v>
      </c>
      <c r="E27" s="35">
        <v>662</v>
      </c>
      <c r="F27" s="35">
        <v>660</v>
      </c>
      <c r="G27" s="36">
        <v>658</v>
      </c>
      <c r="H27" s="34">
        <v>686</v>
      </c>
      <c r="I27" s="35">
        <v>688</v>
      </c>
      <c r="J27" s="35">
        <v>182</v>
      </c>
      <c r="K27" s="35">
        <v>693</v>
      </c>
      <c r="L27" s="35">
        <v>690</v>
      </c>
      <c r="M27" s="36">
        <v>689</v>
      </c>
      <c r="N27" s="34">
        <v>695</v>
      </c>
      <c r="O27" s="35">
        <v>697</v>
      </c>
      <c r="P27" s="35">
        <v>181</v>
      </c>
      <c r="Q27" s="35">
        <v>698</v>
      </c>
      <c r="R27" s="35">
        <v>698</v>
      </c>
      <c r="S27" s="36">
        <v>698</v>
      </c>
      <c r="T27" s="37">
        <f>SUM(B27:S27)</f>
        <v>10789</v>
      </c>
      <c r="U27" s="2">
        <f>((T25*1000)/T27)/7</f>
        <v>162.04867788620683</v>
      </c>
    </row>
    <row r="28" spans="1:30" s="2" customFormat="1" ht="33" customHeight="1" x14ac:dyDescent="0.25">
      <c r="A28" s="126" t="s">
        <v>14</v>
      </c>
      <c r="B28" s="38">
        <f>((B27*B26)*7/1000)/7</f>
        <v>106.986</v>
      </c>
      <c r="C28" s="39">
        <f t="shared" ref="C28:S28" si="2">((C27*C26)*7/1000)/7</f>
        <v>107.4723</v>
      </c>
      <c r="D28" s="39">
        <f t="shared" si="2"/>
        <v>30.961099999999995</v>
      </c>
      <c r="E28" s="39">
        <f t="shared" si="2"/>
        <v>107.31020000000001</v>
      </c>
      <c r="F28" s="39">
        <f t="shared" si="2"/>
        <v>106.986</v>
      </c>
      <c r="G28" s="40">
        <f t="shared" si="2"/>
        <v>106.6618</v>
      </c>
      <c r="H28" s="38">
        <f t="shared" si="2"/>
        <v>111.20059999999999</v>
      </c>
      <c r="I28" s="39">
        <f t="shared" si="2"/>
        <v>111.5248</v>
      </c>
      <c r="J28" s="39">
        <f t="shared" si="2"/>
        <v>29.502199999999998</v>
      </c>
      <c r="K28" s="39">
        <f t="shared" si="2"/>
        <v>112.33529999999999</v>
      </c>
      <c r="L28" s="39">
        <f t="shared" si="2"/>
        <v>111.849</v>
      </c>
      <c r="M28" s="40">
        <f t="shared" si="2"/>
        <v>111.68689999999999</v>
      </c>
      <c r="N28" s="38">
        <f t="shared" si="2"/>
        <v>112.65949999999999</v>
      </c>
      <c r="O28" s="39">
        <f t="shared" si="2"/>
        <v>112.9837</v>
      </c>
      <c r="P28" s="39">
        <f t="shared" si="2"/>
        <v>29.3401</v>
      </c>
      <c r="Q28" s="39">
        <f t="shared" si="2"/>
        <v>113.14579999999999</v>
      </c>
      <c r="R28" s="39">
        <f t="shared" si="2"/>
        <v>113.14579999999999</v>
      </c>
      <c r="S28" s="40">
        <f t="shared" si="2"/>
        <v>113.14579999999999</v>
      </c>
      <c r="T28" s="41"/>
    </row>
    <row r="29" spans="1:30" ht="33.75" customHeight="1" x14ac:dyDescent="0.25">
      <c r="A29" s="127" t="s">
        <v>15</v>
      </c>
      <c r="B29" s="42">
        <f>((B27*B26)*7)/1000</f>
        <v>748.90200000000004</v>
      </c>
      <c r="C29" s="43">
        <f>((C27*C26)*7)/1000</f>
        <v>752.30610000000001</v>
      </c>
      <c r="D29" s="43">
        <f t="shared" ref="D29:S29" si="3">((D27*D26)*7)/1000</f>
        <v>216.72769999999997</v>
      </c>
      <c r="E29" s="43">
        <f t="shared" si="3"/>
        <v>751.17140000000006</v>
      </c>
      <c r="F29" s="43">
        <f t="shared" si="3"/>
        <v>748.90200000000004</v>
      </c>
      <c r="G29" s="83">
        <f t="shared" si="3"/>
        <v>746.63260000000002</v>
      </c>
      <c r="H29" s="42">
        <f t="shared" si="3"/>
        <v>778.40419999999995</v>
      </c>
      <c r="I29" s="43">
        <f t="shared" si="3"/>
        <v>780.67359999999996</v>
      </c>
      <c r="J29" s="43">
        <f t="shared" si="3"/>
        <v>206.5154</v>
      </c>
      <c r="K29" s="43">
        <f t="shared" si="3"/>
        <v>786.34709999999995</v>
      </c>
      <c r="L29" s="43">
        <f t="shared" si="3"/>
        <v>782.94299999999998</v>
      </c>
      <c r="M29" s="83">
        <f t="shared" si="3"/>
        <v>781.80829999999992</v>
      </c>
      <c r="N29" s="42">
        <f t="shared" si="3"/>
        <v>788.61649999999997</v>
      </c>
      <c r="O29" s="44">
        <f t="shared" si="3"/>
        <v>790.88589999999999</v>
      </c>
      <c r="P29" s="44">
        <f t="shared" si="3"/>
        <v>205.38069999999999</v>
      </c>
      <c r="Q29" s="44">
        <f t="shared" si="3"/>
        <v>792.02059999999994</v>
      </c>
      <c r="R29" s="44">
        <f t="shared" si="3"/>
        <v>792.02059999999994</v>
      </c>
      <c r="S29" s="45">
        <f t="shared" si="3"/>
        <v>792.02059999999994</v>
      </c>
      <c r="T29" s="46"/>
    </row>
    <row r="30" spans="1:30" ht="33.75" customHeight="1" thickBot="1" x14ac:dyDescent="0.3">
      <c r="A30" s="128" t="s">
        <v>16</v>
      </c>
      <c r="B30" s="47">
        <f>+(B25/B27)/7*1000</f>
        <v>162.17017316017316</v>
      </c>
      <c r="C30" s="48">
        <f t="shared" ref="C30:E30" si="4">+(C25/C27)/7*1000</f>
        <v>162.1</v>
      </c>
      <c r="D30" s="48">
        <f t="shared" si="4"/>
        <v>162.60695587135373</v>
      </c>
      <c r="E30" s="48">
        <f t="shared" si="4"/>
        <v>162.1</v>
      </c>
      <c r="F30" s="48">
        <f>+(F25/F27)/7*1000</f>
        <v>161.52389610389611</v>
      </c>
      <c r="G30" s="49">
        <f t="shared" ref="G30" si="5">+(G25/G27)/7*1000</f>
        <v>162.09999999999997</v>
      </c>
      <c r="H30" s="47">
        <f>+(H25/H27)/7*1000</f>
        <v>162.37005414410663</v>
      </c>
      <c r="I30" s="48">
        <f t="shared" ref="I30:K30" si="6">+(I25/I27)/7*1000</f>
        <v>162.16731727574754</v>
      </c>
      <c r="J30" s="48">
        <f t="shared" si="6"/>
        <v>157.94411302982732</v>
      </c>
      <c r="K30" s="48">
        <f t="shared" si="6"/>
        <v>162.09999999999997</v>
      </c>
      <c r="L30" s="48">
        <f>+(L25/L27)/7*1000</f>
        <v>162.16712215320914</v>
      </c>
      <c r="M30" s="49">
        <f t="shared" ref="M30:S30" si="7">+(M25/M27)/7*1000</f>
        <v>162.1</v>
      </c>
      <c r="N30" s="47">
        <f t="shared" si="7"/>
        <v>162.2332785200411</v>
      </c>
      <c r="O30" s="48">
        <f t="shared" si="7"/>
        <v>162.16644804263169</v>
      </c>
      <c r="P30" s="48">
        <f t="shared" si="7"/>
        <v>161.45895816890297</v>
      </c>
      <c r="Q30" s="48">
        <f t="shared" si="7"/>
        <v>162.23270568972572</v>
      </c>
      <c r="R30" s="48">
        <f t="shared" si="7"/>
        <v>162.16635284486287</v>
      </c>
      <c r="S30" s="49">
        <f t="shared" si="7"/>
        <v>162.09999999999997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2"/>
      <c r="T36" s="643"/>
      <c r="U36" s="55"/>
      <c r="V36" s="55"/>
      <c r="W36" s="56"/>
      <c r="X36" s="3"/>
      <c r="Y36" s="55"/>
      <c r="Z36" s="55"/>
      <c r="AA36" s="55"/>
      <c r="AB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3"/>
      <c r="T37" s="199" t="s">
        <v>10</v>
      </c>
      <c r="U37" s="58"/>
      <c r="V37" s="58"/>
      <c r="W37" s="3"/>
      <c r="X37" s="56"/>
      <c r="Y37" s="3"/>
      <c r="Z37" s="55"/>
      <c r="AA37" s="55"/>
      <c r="AB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57">
        <v>6</v>
      </c>
      <c r="T38" s="96"/>
      <c r="U38" s="58"/>
      <c r="V38" s="58"/>
      <c r="W38" s="59"/>
      <c r="X38" s="59"/>
      <c r="Y38" s="2"/>
      <c r="Z38" s="2"/>
      <c r="AA38" s="2"/>
      <c r="AB38" s="2"/>
    </row>
    <row r="39" spans="1:30" ht="33.75" customHeight="1" x14ac:dyDescent="0.25">
      <c r="A39" s="87" t="s">
        <v>35</v>
      </c>
      <c r="B39" s="23">
        <v>103.9</v>
      </c>
      <c r="C39" s="218">
        <v>103.9</v>
      </c>
      <c r="D39" s="218">
        <v>27.7</v>
      </c>
      <c r="E39" s="218">
        <v>99.9</v>
      </c>
      <c r="F39" s="218">
        <v>98.8</v>
      </c>
      <c r="G39" s="218">
        <v>94.6</v>
      </c>
      <c r="H39" s="218"/>
      <c r="I39" s="218"/>
      <c r="J39" s="97">
        <f t="shared" ref="J39:J46" si="8">SUM(B39:I39)</f>
        <v>528.79999999999995</v>
      </c>
      <c r="K39" s="138"/>
      <c r="L39" s="137"/>
      <c r="M39" s="87" t="s">
        <v>35</v>
      </c>
      <c r="N39" s="218">
        <v>8.1</v>
      </c>
      <c r="O39" s="218">
        <v>7.9</v>
      </c>
      <c r="P39" s="218">
        <v>1.4</v>
      </c>
      <c r="Q39" s="218">
        <v>8.1999999999999993</v>
      </c>
      <c r="R39" s="218">
        <v>7.8</v>
      </c>
      <c r="S39" s="218">
        <v>7.9</v>
      </c>
      <c r="T39" s="97">
        <f t="shared" ref="T39:T46" si="9">SUM(N39:S39)</f>
        <v>41.3</v>
      </c>
      <c r="U39" s="2"/>
      <c r="V39" s="60"/>
      <c r="W39" s="59"/>
      <c r="X39" s="59"/>
      <c r="Y39" s="2"/>
      <c r="Z39" s="2"/>
      <c r="AA39" s="2"/>
      <c r="AB39" s="2"/>
    </row>
    <row r="40" spans="1:30" ht="33.75" customHeight="1" x14ac:dyDescent="0.25">
      <c r="A40" s="88" t="s">
        <v>36</v>
      </c>
      <c r="B40" s="23">
        <v>103.31370000000001</v>
      </c>
      <c r="C40" s="218">
        <v>103.94849999999998</v>
      </c>
      <c r="D40" s="218">
        <v>28.651199999999999</v>
      </c>
      <c r="E40" s="218">
        <v>103.63109999999999</v>
      </c>
      <c r="F40" s="218">
        <v>102.67889999999998</v>
      </c>
      <c r="G40" s="218">
        <v>98.214600000000004</v>
      </c>
      <c r="H40" s="218"/>
      <c r="I40" s="218"/>
      <c r="J40" s="97">
        <f t="shared" si="8"/>
        <v>540.43799999999999</v>
      </c>
      <c r="K40" s="133"/>
      <c r="L40" s="137"/>
      <c r="M40" s="88" t="s">
        <v>36</v>
      </c>
      <c r="N40" s="218">
        <v>8.1</v>
      </c>
      <c r="O40" s="218">
        <v>7.9</v>
      </c>
      <c r="P40" s="218">
        <v>1.4</v>
      </c>
      <c r="Q40" s="218">
        <v>8.1999999999999993</v>
      </c>
      <c r="R40" s="218">
        <v>7.8</v>
      </c>
      <c r="S40" s="218">
        <v>7.9</v>
      </c>
      <c r="T40" s="97">
        <f t="shared" si="9"/>
        <v>41.3</v>
      </c>
      <c r="U40" s="2"/>
      <c r="V40" s="60"/>
      <c r="W40" s="59"/>
      <c r="X40" s="59"/>
      <c r="Y40" s="2"/>
      <c r="Z40" s="2"/>
      <c r="AA40" s="2"/>
      <c r="AB40" s="2"/>
    </row>
    <row r="41" spans="1:30" ht="33.75" customHeight="1" x14ac:dyDescent="0.25">
      <c r="A41" s="87" t="s">
        <v>37</v>
      </c>
      <c r="B41" s="23">
        <v>103.31370000000001</v>
      </c>
      <c r="C41" s="218">
        <v>103.94849999999998</v>
      </c>
      <c r="D41" s="218">
        <v>28.651199999999999</v>
      </c>
      <c r="E41" s="218">
        <v>103.63109999999999</v>
      </c>
      <c r="F41" s="218">
        <v>102.67889999999998</v>
      </c>
      <c r="G41" s="218">
        <v>98.214600000000004</v>
      </c>
      <c r="H41" s="218"/>
      <c r="I41" s="218"/>
      <c r="J41" s="97">
        <f t="shared" si="8"/>
        <v>540.43799999999999</v>
      </c>
      <c r="K41" s="133"/>
      <c r="L41" s="137"/>
      <c r="M41" s="87" t="s">
        <v>37</v>
      </c>
      <c r="N41" s="218">
        <v>8</v>
      </c>
      <c r="O41" s="218">
        <v>7.8</v>
      </c>
      <c r="P41" s="218">
        <v>1.6</v>
      </c>
      <c r="Q41" s="218">
        <v>8</v>
      </c>
      <c r="R41" s="218">
        <v>7.8</v>
      </c>
      <c r="S41" s="218">
        <v>7.9</v>
      </c>
      <c r="T41" s="97">
        <f t="shared" si="9"/>
        <v>41.1</v>
      </c>
      <c r="U41" s="2"/>
      <c r="V41" s="60"/>
      <c r="W41" s="59"/>
      <c r="X41" s="59"/>
      <c r="Y41" s="2"/>
      <c r="Z41" s="2"/>
      <c r="AA41" s="2"/>
      <c r="AB41" s="2"/>
    </row>
    <row r="42" spans="1:30" ht="33.75" customHeight="1" x14ac:dyDescent="0.25">
      <c r="A42" s="87" t="s">
        <v>38</v>
      </c>
      <c r="B42" s="23">
        <v>103.31370000000001</v>
      </c>
      <c r="C42" s="218">
        <v>103.94849999999998</v>
      </c>
      <c r="D42" s="218">
        <v>28.651199999999999</v>
      </c>
      <c r="E42" s="218">
        <v>103.63109999999999</v>
      </c>
      <c r="F42" s="218">
        <v>102.67889999999998</v>
      </c>
      <c r="G42" s="218">
        <v>98.214600000000004</v>
      </c>
      <c r="H42" s="218"/>
      <c r="I42" s="218"/>
      <c r="J42" s="97">
        <f t="shared" si="8"/>
        <v>540.43799999999999</v>
      </c>
      <c r="K42" s="133"/>
      <c r="L42" s="137"/>
      <c r="M42" s="87" t="s">
        <v>38</v>
      </c>
      <c r="N42" s="218">
        <v>8</v>
      </c>
      <c r="O42" s="218">
        <v>7.8</v>
      </c>
      <c r="P42" s="218">
        <v>1.6</v>
      </c>
      <c r="Q42" s="218">
        <v>8</v>
      </c>
      <c r="R42" s="218">
        <v>7.8</v>
      </c>
      <c r="S42" s="218">
        <v>7.9</v>
      </c>
      <c r="T42" s="97">
        <f t="shared" si="9"/>
        <v>41.1</v>
      </c>
      <c r="U42" s="2"/>
      <c r="V42" s="60"/>
      <c r="W42" s="59"/>
      <c r="X42" s="59"/>
      <c r="Y42" s="2"/>
      <c r="Z42" s="2"/>
      <c r="AA42" s="2"/>
      <c r="AB42" s="2"/>
    </row>
    <row r="43" spans="1:30" ht="33.75" customHeight="1" x14ac:dyDescent="0.25">
      <c r="A43" s="88" t="s">
        <v>33</v>
      </c>
      <c r="B43" s="23">
        <v>103.31370000000001</v>
      </c>
      <c r="C43" s="218">
        <v>103.94849999999998</v>
      </c>
      <c r="D43" s="218">
        <v>29.835599999999999</v>
      </c>
      <c r="E43" s="218">
        <v>103.63109999999999</v>
      </c>
      <c r="F43" s="218">
        <v>102.67889999999998</v>
      </c>
      <c r="G43" s="218">
        <v>102.67889999999998</v>
      </c>
      <c r="H43" s="218"/>
      <c r="I43" s="218"/>
      <c r="J43" s="97">
        <f t="shared" si="8"/>
        <v>546.08669999999995</v>
      </c>
      <c r="K43" s="133"/>
      <c r="L43" s="137"/>
      <c r="M43" s="88" t="s">
        <v>33</v>
      </c>
      <c r="N43" s="218">
        <v>8</v>
      </c>
      <c r="O43" s="218">
        <v>7.9</v>
      </c>
      <c r="P43" s="218">
        <v>1.6</v>
      </c>
      <c r="Q43" s="218">
        <v>8</v>
      </c>
      <c r="R43" s="218">
        <v>7.8</v>
      </c>
      <c r="S43" s="218">
        <v>7.9</v>
      </c>
      <c r="T43" s="97">
        <f t="shared" si="9"/>
        <v>41.199999999999996</v>
      </c>
      <c r="U43" s="2"/>
      <c r="V43" s="60"/>
      <c r="W43" s="59"/>
      <c r="X43" s="59"/>
      <c r="Y43" s="2"/>
      <c r="Z43" s="2"/>
      <c r="AA43" s="2"/>
      <c r="AB43" s="2"/>
    </row>
    <row r="44" spans="1:30" ht="33.75" customHeight="1" x14ac:dyDescent="0.25">
      <c r="A44" s="87" t="s">
        <v>46</v>
      </c>
      <c r="B44" s="23">
        <v>103.31370000000001</v>
      </c>
      <c r="C44" s="218">
        <v>103.94849999999998</v>
      </c>
      <c r="D44" s="218">
        <v>29.835599999999999</v>
      </c>
      <c r="E44" s="218">
        <v>103.63109999999999</v>
      </c>
      <c r="F44" s="218">
        <v>102.67889999999998</v>
      </c>
      <c r="G44" s="218">
        <v>102.67889999999998</v>
      </c>
      <c r="H44" s="218"/>
      <c r="I44" s="218"/>
      <c r="J44" s="97">
        <f t="shared" si="8"/>
        <v>546.08669999999995</v>
      </c>
      <c r="K44" s="133"/>
      <c r="L44" s="137"/>
      <c r="M44" s="87" t="s">
        <v>46</v>
      </c>
      <c r="N44" s="218">
        <v>8</v>
      </c>
      <c r="O44" s="218">
        <v>7.9</v>
      </c>
      <c r="P44" s="218">
        <v>1.6</v>
      </c>
      <c r="Q44" s="218">
        <v>8.1</v>
      </c>
      <c r="R44" s="218">
        <v>7.8</v>
      </c>
      <c r="S44" s="218">
        <v>8</v>
      </c>
      <c r="T44" s="97">
        <f t="shared" si="9"/>
        <v>41.4</v>
      </c>
      <c r="U44" s="2"/>
      <c r="V44" s="60"/>
      <c r="W44" s="59"/>
      <c r="X44" s="59"/>
      <c r="Y44" s="2"/>
      <c r="Z44" s="2"/>
      <c r="AA44" s="2"/>
      <c r="AB44" s="2"/>
    </row>
    <row r="45" spans="1:30" ht="33.75" customHeight="1" x14ac:dyDescent="0.25">
      <c r="A45" s="87" t="s">
        <v>34</v>
      </c>
      <c r="B45" s="23">
        <v>103.31370000000001</v>
      </c>
      <c r="C45" s="218">
        <v>103.94849999999998</v>
      </c>
      <c r="D45" s="218">
        <v>29.835599999999999</v>
      </c>
      <c r="E45" s="218">
        <v>103.63109999999999</v>
      </c>
      <c r="F45" s="218">
        <v>102.67889999999998</v>
      </c>
      <c r="G45" s="218">
        <v>102.67889999999998</v>
      </c>
      <c r="H45" s="218"/>
      <c r="I45" s="218"/>
      <c r="J45" s="97">
        <f t="shared" si="8"/>
        <v>546.08669999999995</v>
      </c>
      <c r="K45" s="133"/>
      <c r="L45" s="137"/>
      <c r="M45" s="87" t="s">
        <v>34</v>
      </c>
      <c r="N45" s="218">
        <v>8</v>
      </c>
      <c r="O45" s="218">
        <v>7.9</v>
      </c>
      <c r="P45" s="218">
        <v>1.6</v>
      </c>
      <c r="Q45" s="218">
        <v>8.1</v>
      </c>
      <c r="R45" s="218">
        <v>7.9</v>
      </c>
      <c r="S45" s="218">
        <v>8</v>
      </c>
      <c r="T45" s="97">
        <f t="shared" si="9"/>
        <v>41.5</v>
      </c>
      <c r="U45" s="2"/>
      <c r="V45" s="60"/>
      <c r="W45" s="59"/>
      <c r="X45" s="59"/>
      <c r="Y45" s="59"/>
      <c r="Z45" s="59"/>
      <c r="AA45" s="2"/>
      <c r="AB45" s="2"/>
      <c r="AC45" s="2"/>
      <c r="AD45" s="2"/>
    </row>
    <row r="46" spans="1:30" ht="33.75" customHeight="1" x14ac:dyDescent="0.25">
      <c r="A46" s="88" t="s">
        <v>10</v>
      </c>
      <c r="B46" s="27">
        <f t="shared" ref="B46:I46" si="10">SUM(B39:B45)</f>
        <v>723.78220000000022</v>
      </c>
      <c r="C46" s="77">
        <f t="shared" si="10"/>
        <v>727.59099999999989</v>
      </c>
      <c r="D46" s="28">
        <f t="shared" si="10"/>
        <v>203.16039999999998</v>
      </c>
      <c r="E46" s="28">
        <f t="shared" si="10"/>
        <v>721.68659999999988</v>
      </c>
      <c r="F46" s="28">
        <f t="shared" si="10"/>
        <v>714.87339999999995</v>
      </c>
      <c r="G46" s="28">
        <f t="shared" si="10"/>
        <v>697.28049999999996</v>
      </c>
      <c r="H46" s="28">
        <f t="shared" si="10"/>
        <v>0</v>
      </c>
      <c r="I46" s="28">
        <f t="shared" si="10"/>
        <v>0</v>
      </c>
      <c r="J46" s="97">
        <f t="shared" si="8"/>
        <v>3788.3740999999995</v>
      </c>
      <c r="K46" s="60"/>
      <c r="M46" s="73" t="s">
        <v>10</v>
      </c>
      <c r="N46" s="77">
        <f t="shared" ref="N46:S46" si="11">SUM(N39:N45)</f>
        <v>56.2</v>
      </c>
      <c r="O46" s="28">
        <f t="shared" si="11"/>
        <v>55.1</v>
      </c>
      <c r="P46" s="28">
        <f t="shared" si="11"/>
        <v>10.799999999999999</v>
      </c>
      <c r="Q46" s="28">
        <f t="shared" si="11"/>
        <v>56.6</v>
      </c>
      <c r="R46" s="28">
        <f t="shared" si="11"/>
        <v>54.699999999999996</v>
      </c>
      <c r="S46" s="28">
        <f t="shared" si="11"/>
        <v>55.5</v>
      </c>
      <c r="T46" s="97">
        <f t="shared" si="9"/>
        <v>288.89999999999998</v>
      </c>
      <c r="U46" s="60"/>
      <c r="V46" s="60"/>
      <c r="W46" s="2"/>
      <c r="X46" s="2"/>
      <c r="Y46" s="2"/>
      <c r="Z46" s="2"/>
      <c r="AA46" s="2"/>
      <c r="AB46" s="2"/>
      <c r="AC46" s="2"/>
      <c r="AD46" s="2"/>
    </row>
    <row r="47" spans="1:30" ht="33.75" customHeight="1" x14ac:dyDescent="0.25">
      <c r="A47" s="89" t="s">
        <v>12</v>
      </c>
      <c r="B47" s="30">
        <v>158.69999999999999</v>
      </c>
      <c r="C47" s="78">
        <v>158.69999999999999</v>
      </c>
      <c r="D47" s="31">
        <v>158.69999999999999</v>
      </c>
      <c r="E47" s="31">
        <v>158.69999999999999</v>
      </c>
      <c r="F47" s="31">
        <v>158.69999999999999</v>
      </c>
      <c r="G47" s="31">
        <v>158.69999999999999</v>
      </c>
      <c r="H47" s="31"/>
      <c r="I47" s="31"/>
      <c r="J47" s="98">
        <f>+((J46/J48)/7)*1000</f>
        <v>157.27878523684973</v>
      </c>
      <c r="K47" s="60"/>
      <c r="M47" s="129" t="s">
        <v>12</v>
      </c>
      <c r="N47" s="78">
        <v>141</v>
      </c>
      <c r="O47" s="31">
        <v>140.5</v>
      </c>
      <c r="P47" s="31">
        <v>140</v>
      </c>
      <c r="Q47" s="31">
        <v>139.5</v>
      </c>
      <c r="R47" s="31">
        <v>139.5</v>
      </c>
      <c r="S47" s="31">
        <v>139</v>
      </c>
      <c r="T47" s="98">
        <f>+((T46/T48)/7)*1000</f>
        <v>139.90314769975785</v>
      </c>
      <c r="U47" s="61"/>
      <c r="V47" s="61"/>
    </row>
    <row r="48" spans="1:30" ht="33.75" customHeight="1" x14ac:dyDescent="0.25">
      <c r="A48" s="90" t="s">
        <v>13</v>
      </c>
      <c r="B48" s="34">
        <v>651</v>
      </c>
      <c r="C48" s="79">
        <v>655</v>
      </c>
      <c r="D48" s="35">
        <v>188</v>
      </c>
      <c r="E48" s="35">
        <v>653</v>
      </c>
      <c r="F48" s="35">
        <v>647</v>
      </c>
      <c r="G48" s="35">
        <v>647</v>
      </c>
      <c r="H48" s="35"/>
      <c r="I48" s="35"/>
      <c r="J48" s="99">
        <f>SUM(B48:I48)</f>
        <v>3441</v>
      </c>
      <c r="K48" s="60"/>
      <c r="L48" s="62"/>
      <c r="M48" s="90" t="s">
        <v>13</v>
      </c>
      <c r="N48" s="102">
        <v>57</v>
      </c>
      <c r="O48" s="102">
        <v>56</v>
      </c>
      <c r="P48" s="102">
        <v>11</v>
      </c>
      <c r="Q48" s="102">
        <v>58</v>
      </c>
      <c r="R48" s="102">
        <v>56</v>
      </c>
      <c r="S48" s="102">
        <v>57</v>
      </c>
      <c r="T48" s="106">
        <f>SUM(N48:S48)</f>
        <v>295</v>
      </c>
      <c r="U48" s="63"/>
      <c r="V48" s="63"/>
    </row>
    <row r="49" spans="1:43" ht="33.75" customHeight="1" x14ac:dyDescent="0.25">
      <c r="A49" s="91" t="s">
        <v>14</v>
      </c>
      <c r="B49" s="38">
        <f t="shared" ref="B49:I49" si="12">((B48*B47)*7/1000)/7</f>
        <v>103.31370000000001</v>
      </c>
      <c r="C49" s="80">
        <f t="shared" si="12"/>
        <v>103.94849999999998</v>
      </c>
      <c r="D49" s="80">
        <f t="shared" si="12"/>
        <v>29.835599999999999</v>
      </c>
      <c r="E49" s="80">
        <f t="shared" si="12"/>
        <v>103.63109999999999</v>
      </c>
      <c r="F49" s="80">
        <f t="shared" si="12"/>
        <v>102.67889999999998</v>
      </c>
      <c r="G49" s="80">
        <f t="shared" si="12"/>
        <v>102.67889999999998</v>
      </c>
      <c r="H49" s="80">
        <f t="shared" si="12"/>
        <v>0</v>
      </c>
      <c r="I49" s="80">
        <f t="shared" si="12"/>
        <v>0</v>
      </c>
      <c r="J49" s="100">
        <f>((J46*1000)/J48)/7</f>
        <v>157.27878523684973</v>
      </c>
      <c r="K49" s="60"/>
      <c r="M49" s="91" t="s">
        <v>14</v>
      </c>
      <c r="N49" s="80">
        <f t="shared" ref="N49:S49" si="13">((N48*N47)*7/1000-N40-N39)/5</f>
        <v>8.0117999999999991</v>
      </c>
      <c r="O49" s="39">
        <f t="shared" si="13"/>
        <v>7.8552000000000008</v>
      </c>
      <c r="P49" s="39">
        <f t="shared" si="13"/>
        <v>1.5959999999999996</v>
      </c>
      <c r="Q49" s="39">
        <f t="shared" si="13"/>
        <v>8.0473999999999997</v>
      </c>
      <c r="R49" s="39">
        <f t="shared" si="13"/>
        <v>7.8168000000000006</v>
      </c>
      <c r="S49" s="39">
        <f t="shared" si="13"/>
        <v>7.9321999999999999</v>
      </c>
      <c r="T49" s="107">
        <f>((T46*1000)/T48)/7</f>
        <v>139.90314769975788</v>
      </c>
      <c r="U49" s="63"/>
      <c r="V49" s="63"/>
    </row>
    <row r="50" spans="1:43" ht="33.75" customHeight="1" x14ac:dyDescent="0.25">
      <c r="A50" s="92" t="s">
        <v>15</v>
      </c>
      <c r="B50" s="42">
        <f t="shared" ref="B50:I50" si="14">((B48*B47)*7)/1000</f>
        <v>723.19590000000005</v>
      </c>
      <c r="C50" s="81">
        <f t="shared" si="14"/>
        <v>727.63949999999988</v>
      </c>
      <c r="D50" s="43">
        <f t="shared" si="14"/>
        <v>208.8492</v>
      </c>
      <c r="E50" s="43">
        <f t="shared" si="14"/>
        <v>725.41769999999997</v>
      </c>
      <c r="F50" s="43">
        <f t="shared" si="14"/>
        <v>718.75229999999988</v>
      </c>
      <c r="G50" s="43">
        <f t="shared" si="14"/>
        <v>718.75229999999988</v>
      </c>
      <c r="H50" s="43">
        <f t="shared" si="14"/>
        <v>0</v>
      </c>
      <c r="I50" s="43">
        <f t="shared" si="14"/>
        <v>0</v>
      </c>
      <c r="J50" s="83"/>
      <c r="K50" s="60"/>
      <c r="M50" s="92" t="s">
        <v>15</v>
      </c>
      <c r="N50" s="81">
        <f t="shared" ref="N50:S50" si="15">((N48*N47)*7)/1000</f>
        <v>56.259</v>
      </c>
      <c r="O50" s="43">
        <f t="shared" si="15"/>
        <v>55.076000000000001</v>
      </c>
      <c r="P50" s="43">
        <f t="shared" si="15"/>
        <v>10.78</v>
      </c>
      <c r="Q50" s="43">
        <f t="shared" si="15"/>
        <v>56.637</v>
      </c>
      <c r="R50" s="43">
        <f t="shared" si="15"/>
        <v>54.683999999999997</v>
      </c>
      <c r="S50" s="43">
        <f t="shared" si="15"/>
        <v>55.460999999999999</v>
      </c>
      <c r="T50" s="108"/>
    </row>
    <row r="51" spans="1:43" ht="33.75" customHeight="1" thickBot="1" x14ac:dyDescent="0.3">
      <c r="A51" s="93" t="s">
        <v>16</v>
      </c>
      <c r="B51" s="47">
        <f t="shared" ref="B51:I51" si="16">+(B46/B48)/7*1000</f>
        <v>158.82865920561778</v>
      </c>
      <c r="C51" s="82">
        <f t="shared" si="16"/>
        <v>158.68942202835328</v>
      </c>
      <c r="D51" s="48">
        <f t="shared" si="16"/>
        <v>154.37720364741642</v>
      </c>
      <c r="E51" s="48">
        <f t="shared" si="16"/>
        <v>157.88374535112663</v>
      </c>
      <c r="F51" s="48">
        <f t="shared" si="16"/>
        <v>157.8435416206668</v>
      </c>
      <c r="G51" s="48">
        <f t="shared" si="16"/>
        <v>153.95904173106646</v>
      </c>
      <c r="H51" s="48" t="e">
        <f t="shared" si="16"/>
        <v>#DIV/0!</v>
      </c>
      <c r="I51" s="48" t="e">
        <f t="shared" si="16"/>
        <v>#DIV/0!</v>
      </c>
      <c r="J51" s="101"/>
      <c r="K51" s="60"/>
      <c r="L51" s="51"/>
      <c r="M51" s="93" t="s">
        <v>16</v>
      </c>
      <c r="N51" s="82">
        <f t="shared" ref="N51:S51" si="17">+(N46/N48)/7*1000</f>
        <v>140.85213032581453</v>
      </c>
      <c r="O51" s="48">
        <f t="shared" si="17"/>
        <v>140.56122448979593</v>
      </c>
      <c r="P51" s="48">
        <f t="shared" si="17"/>
        <v>140.25974025974025</v>
      </c>
      <c r="Q51" s="48">
        <f t="shared" si="17"/>
        <v>139.40886699507391</v>
      </c>
      <c r="R51" s="48">
        <f t="shared" si="17"/>
        <v>139.54081632653063</v>
      </c>
      <c r="S51" s="48">
        <f t="shared" si="17"/>
        <v>139.09774436090225</v>
      </c>
      <c r="T51" s="49"/>
      <c r="U51" s="52"/>
      <c r="V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67"/>
      <c r="W55" s="68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55"/>
      <c r="W56" s="55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55"/>
      <c r="W57" s="55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23">
        <v>8.6999999999999993</v>
      </c>
      <c r="C58" s="218">
        <v>8.5</v>
      </c>
      <c r="D58" s="218">
        <v>2.5</v>
      </c>
      <c r="E58" s="218">
        <v>8.6</v>
      </c>
      <c r="F58" s="218">
        <v>8.3000000000000007</v>
      </c>
      <c r="G58" s="150">
        <v>8.1999999999999993</v>
      </c>
      <c r="H58" s="23">
        <v>8.8000000000000007</v>
      </c>
      <c r="I58" s="218">
        <v>9</v>
      </c>
      <c r="J58" s="218">
        <v>2.2999999999999998</v>
      </c>
      <c r="K58" s="218">
        <v>8.1999999999999993</v>
      </c>
      <c r="L58" s="218">
        <v>8.6999999999999993</v>
      </c>
      <c r="M58" s="150">
        <v>8.6999999999999993</v>
      </c>
      <c r="N58" s="23">
        <v>8.5</v>
      </c>
      <c r="O58" s="218">
        <v>8.8000000000000007</v>
      </c>
      <c r="P58" s="218">
        <v>2.2999999999999998</v>
      </c>
      <c r="Q58" s="218">
        <v>8.9</v>
      </c>
      <c r="R58" s="218">
        <v>8.9</v>
      </c>
      <c r="S58" s="150">
        <v>8.8000000000000007</v>
      </c>
      <c r="T58" s="26">
        <f t="shared" ref="T58:T65" si="18">SUM(B58:S58)</f>
        <v>136.70000000000002</v>
      </c>
      <c r="U58" s="71"/>
      <c r="V58" s="2"/>
      <c r="W58" s="55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23">
        <v>8.6999999999999993</v>
      </c>
      <c r="C59" s="218">
        <v>8.5</v>
      </c>
      <c r="D59" s="218">
        <v>2.5</v>
      </c>
      <c r="E59" s="218">
        <v>8.6</v>
      </c>
      <c r="F59" s="218">
        <v>8.3000000000000007</v>
      </c>
      <c r="G59" s="150">
        <v>8.1999999999999993</v>
      </c>
      <c r="H59" s="23">
        <v>8.8000000000000007</v>
      </c>
      <c r="I59" s="218">
        <v>9</v>
      </c>
      <c r="J59" s="218">
        <v>2.2999999999999998</v>
      </c>
      <c r="K59" s="218">
        <v>8.1999999999999993</v>
      </c>
      <c r="L59" s="218">
        <v>8.6999999999999993</v>
      </c>
      <c r="M59" s="150">
        <v>8.6999999999999993</v>
      </c>
      <c r="N59" s="23">
        <v>8.5</v>
      </c>
      <c r="O59" s="218">
        <v>8.8000000000000007</v>
      </c>
      <c r="P59" s="218">
        <v>2.2999999999999998</v>
      </c>
      <c r="Q59" s="218">
        <v>8.9</v>
      </c>
      <c r="R59" s="218">
        <v>8.9</v>
      </c>
      <c r="S59" s="150">
        <v>8.8000000000000007</v>
      </c>
      <c r="T59" s="26">
        <f t="shared" si="18"/>
        <v>136.70000000000002</v>
      </c>
      <c r="U59" s="71"/>
      <c r="V59" s="2"/>
      <c r="W59" s="55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23">
        <v>8.6</v>
      </c>
      <c r="C60" s="218">
        <v>8.3000000000000007</v>
      </c>
      <c r="D60" s="218">
        <v>2.2999999999999998</v>
      </c>
      <c r="E60" s="218">
        <v>8.4</v>
      </c>
      <c r="F60" s="218">
        <v>8.3000000000000007</v>
      </c>
      <c r="G60" s="150">
        <v>8.1</v>
      </c>
      <c r="H60" s="23">
        <v>8.8000000000000007</v>
      </c>
      <c r="I60" s="218">
        <v>8.9</v>
      </c>
      <c r="J60" s="218">
        <v>2.2000000000000002</v>
      </c>
      <c r="K60" s="218">
        <v>8.1999999999999993</v>
      </c>
      <c r="L60" s="218">
        <v>8.5</v>
      </c>
      <c r="M60" s="150">
        <v>8.5</v>
      </c>
      <c r="N60" s="23">
        <v>8.5</v>
      </c>
      <c r="O60" s="218">
        <v>8.6999999999999993</v>
      </c>
      <c r="P60" s="218">
        <v>2.2000000000000002</v>
      </c>
      <c r="Q60" s="218">
        <v>8.8000000000000007</v>
      </c>
      <c r="R60" s="218">
        <v>8.6999999999999993</v>
      </c>
      <c r="S60" s="150">
        <v>8.6999999999999993</v>
      </c>
      <c r="T60" s="26">
        <f t="shared" si="18"/>
        <v>134.70000000000002</v>
      </c>
      <c r="U60" s="71"/>
      <c r="V60" s="2"/>
      <c r="W60" s="55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23">
        <v>8.6</v>
      </c>
      <c r="C61" s="218">
        <v>8.3000000000000007</v>
      </c>
      <c r="D61" s="218">
        <v>2.4</v>
      </c>
      <c r="E61" s="218">
        <v>8.5</v>
      </c>
      <c r="F61" s="218">
        <v>8.3000000000000007</v>
      </c>
      <c r="G61" s="150">
        <v>8.1</v>
      </c>
      <c r="H61" s="23">
        <v>8.8000000000000007</v>
      </c>
      <c r="I61" s="218">
        <v>8.9</v>
      </c>
      <c r="J61" s="218">
        <v>2.2999999999999998</v>
      </c>
      <c r="K61" s="218">
        <v>8.1999999999999993</v>
      </c>
      <c r="L61" s="218">
        <v>8.6</v>
      </c>
      <c r="M61" s="150">
        <v>8.6</v>
      </c>
      <c r="N61" s="23">
        <v>8.5</v>
      </c>
      <c r="O61" s="218">
        <v>8.8000000000000007</v>
      </c>
      <c r="P61" s="218">
        <v>2.2999999999999998</v>
      </c>
      <c r="Q61" s="218">
        <v>8.8000000000000007</v>
      </c>
      <c r="R61" s="218">
        <v>8.6999999999999993</v>
      </c>
      <c r="S61" s="150">
        <v>8.6999999999999993</v>
      </c>
      <c r="T61" s="26">
        <f t="shared" si="18"/>
        <v>135.39999999999998</v>
      </c>
      <c r="U61" s="71"/>
      <c r="V61" s="2"/>
      <c r="W61" s="55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23">
        <v>8.6</v>
      </c>
      <c r="C62" s="218">
        <v>8.4</v>
      </c>
      <c r="D62" s="218">
        <v>2.4</v>
      </c>
      <c r="E62" s="218">
        <v>8.5</v>
      </c>
      <c r="F62" s="218">
        <v>8.4</v>
      </c>
      <c r="G62" s="150">
        <v>8.1999999999999993</v>
      </c>
      <c r="H62" s="23">
        <v>8.9</v>
      </c>
      <c r="I62" s="218">
        <v>9</v>
      </c>
      <c r="J62" s="218">
        <v>2.2999999999999998</v>
      </c>
      <c r="K62" s="218">
        <v>8.1999999999999993</v>
      </c>
      <c r="L62" s="218">
        <v>8.6</v>
      </c>
      <c r="M62" s="150">
        <v>8.6</v>
      </c>
      <c r="N62" s="23">
        <v>8.5</v>
      </c>
      <c r="O62" s="218">
        <v>8.8000000000000007</v>
      </c>
      <c r="P62" s="218">
        <v>2.2999999999999998</v>
      </c>
      <c r="Q62" s="218">
        <v>8.8000000000000007</v>
      </c>
      <c r="R62" s="218">
        <v>8.6999999999999993</v>
      </c>
      <c r="S62" s="150">
        <v>8.6999999999999993</v>
      </c>
      <c r="T62" s="26">
        <f t="shared" si="18"/>
        <v>135.89999999999998</v>
      </c>
      <c r="U62" s="71"/>
      <c r="V62" s="2"/>
      <c r="W62" s="55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23">
        <v>8.6</v>
      </c>
      <c r="C63" s="218">
        <v>8.4</v>
      </c>
      <c r="D63" s="218">
        <v>2.4</v>
      </c>
      <c r="E63" s="218">
        <v>8.5</v>
      </c>
      <c r="F63" s="218">
        <v>8.4</v>
      </c>
      <c r="G63" s="150">
        <v>8.1999999999999993</v>
      </c>
      <c r="H63" s="23">
        <v>8.9</v>
      </c>
      <c r="I63" s="218">
        <v>9</v>
      </c>
      <c r="J63" s="218">
        <v>2.2999999999999998</v>
      </c>
      <c r="K63" s="218">
        <v>8.3000000000000007</v>
      </c>
      <c r="L63" s="218">
        <v>8.6</v>
      </c>
      <c r="M63" s="150">
        <v>8.6</v>
      </c>
      <c r="N63" s="23">
        <v>8.5</v>
      </c>
      <c r="O63" s="218">
        <v>8.8000000000000007</v>
      </c>
      <c r="P63" s="218">
        <v>2.2999999999999998</v>
      </c>
      <c r="Q63" s="218">
        <v>8.8000000000000007</v>
      </c>
      <c r="R63" s="218">
        <v>8.8000000000000007</v>
      </c>
      <c r="S63" s="150">
        <v>8.8000000000000007</v>
      </c>
      <c r="T63" s="26">
        <f t="shared" si="18"/>
        <v>136.19999999999999</v>
      </c>
      <c r="U63" s="71"/>
      <c r="V63" s="2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23">
        <v>8.6</v>
      </c>
      <c r="C64" s="218">
        <v>8.4</v>
      </c>
      <c r="D64" s="218">
        <v>2.4</v>
      </c>
      <c r="E64" s="218">
        <v>8.5</v>
      </c>
      <c r="F64" s="218">
        <v>8.4</v>
      </c>
      <c r="G64" s="150">
        <v>8.1999999999999993</v>
      </c>
      <c r="H64" s="23">
        <v>8.9</v>
      </c>
      <c r="I64" s="218">
        <v>9</v>
      </c>
      <c r="J64" s="218">
        <v>2.2999999999999998</v>
      </c>
      <c r="K64" s="218">
        <v>8.3000000000000007</v>
      </c>
      <c r="L64" s="218">
        <v>8.6</v>
      </c>
      <c r="M64" s="150">
        <v>8.6</v>
      </c>
      <c r="N64" s="23">
        <v>8.6</v>
      </c>
      <c r="O64" s="218">
        <v>8.8000000000000007</v>
      </c>
      <c r="P64" s="218">
        <v>2.2999999999999998</v>
      </c>
      <c r="Q64" s="218">
        <v>8.8000000000000007</v>
      </c>
      <c r="R64" s="218">
        <v>8.8000000000000007</v>
      </c>
      <c r="S64" s="150">
        <v>8.8000000000000007</v>
      </c>
      <c r="T64" s="26">
        <f t="shared" si="18"/>
        <v>136.29999999999998</v>
      </c>
      <c r="U64" s="71"/>
      <c r="V64" s="2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60.400000000000006</v>
      </c>
      <c r="C65" s="28">
        <f>SUM(C58:C64)</f>
        <v>58.8</v>
      </c>
      <c r="D65" s="28">
        <f>SUM(D58:D64)</f>
        <v>16.899999999999999</v>
      </c>
      <c r="E65" s="28">
        <f>SUM(E58:E64)</f>
        <v>59.6</v>
      </c>
      <c r="F65" s="28">
        <f t="shared" ref="F65:Q65" si="19">SUM(F58:F64)</f>
        <v>58.4</v>
      </c>
      <c r="G65" s="29">
        <f t="shared" si="19"/>
        <v>57.2</v>
      </c>
      <c r="H65" s="27">
        <f t="shared" si="19"/>
        <v>61.9</v>
      </c>
      <c r="I65" s="28">
        <f t="shared" si="19"/>
        <v>62.8</v>
      </c>
      <c r="J65" s="28">
        <f t="shared" si="19"/>
        <v>16</v>
      </c>
      <c r="K65" s="28">
        <f t="shared" si="19"/>
        <v>57.599999999999994</v>
      </c>
      <c r="L65" s="28">
        <f t="shared" si="19"/>
        <v>60.300000000000004</v>
      </c>
      <c r="M65" s="29">
        <f t="shared" si="19"/>
        <v>60.300000000000004</v>
      </c>
      <c r="N65" s="27">
        <f t="shared" si="19"/>
        <v>59.6</v>
      </c>
      <c r="O65" s="28">
        <f t="shared" si="19"/>
        <v>61.5</v>
      </c>
      <c r="P65" s="28">
        <f t="shared" si="19"/>
        <v>16</v>
      </c>
      <c r="Q65" s="28">
        <f t="shared" si="19"/>
        <v>61.8</v>
      </c>
      <c r="R65" s="28">
        <f>SUM(R58:R64)</f>
        <v>61.5</v>
      </c>
      <c r="S65" s="29">
        <f>SUM(S58:S64)</f>
        <v>61.3</v>
      </c>
      <c r="T65" s="26">
        <f t="shared" si="18"/>
        <v>951.89999999999986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141.5</v>
      </c>
      <c r="C66" s="31">
        <v>140</v>
      </c>
      <c r="D66" s="31">
        <v>142</v>
      </c>
      <c r="E66" s="31">
        <v>139.5</v>
      </c>
      <c r="F66" s="31">
        <v>139</v>
      </c>
      <c r="G66" s="32">
        <v>138.5</v>
      </c>
      <c r="H66" s="30">
        <v>142.5</v>
      </c>
      <c r="I66" s="31">
        <v>142.5</v>
      </c>
      <c r="J66" s="31">
        <v>142.5</v>
      </c>
      <c r="K66" s="31">
        <v>139.5</v>
      </c>
      <c r="L66" s="31">
        <v>139</v>
      </c>
      <c r="M66" s="32">
        <v>139</v>
      </c>
      <c r="N66" s="30">
        <v>139.5</v>
      </c>
      <c r="O66" s="31">
        <v>139.5</v>
      </c>
      <c r="P66" s="31">
        <v>143</v>
      </c>
      <c r="Q66" s="31">
        <v>140</v>
      </c>
      <c r="R66" s="31">
        <v>139.5</v>
      </c>
      <c r="S66" s="32">
        <v>139</v>
      </c>
      <c r="T66" s="261">
        <f>+((T65/T67)/7)*1000</f>
        <v>140.04707959393849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61</v>
      </c>
      <c r="C67" s="102">
        <v>60</v>
      </c>
      <c r="D67" s="102">
        <v>17</v>
      </c>
      <c r="E67" s="102">
        <v>61</v>
      </c>
      <c r="F67" s="102">
        <v>60</v>
      </c>
      <c r="G67" s="259">
        <v>59</v>
      </c>
      <c r="H67" s="258">
        <v>62</v>
      </c>
      <c r="I67" s="102">
        <v>63</v>
      </c>
      <c r="J67" s="102">
        <v>16</v>
      </c>
      <c r="K67" s="102">
        <v>59</v>
      </c>
      <c r="L67" s="102">
        <v>62</v>
      </c>
      <c r="M67" s="259">
        <v>62</v>
      </c>
      <c r="N67" s="258">
        <v>61</v>
      </c>
      <c r="O67" s="102">
        <v>63</v>
      </c>
      <c r="P67" s="102">
        <v>16</v>
      </c>
      <c r="Q67" s="102">
        <v>63</v>
      </c>
      <c r="R67" s="102">
        <v>63</v>
      </c>
      <c r="S67" s="259">
        <v>63</v>
      </c>
      <c r="T67" s="262">
        <f>SUM(B67:S67)</f>
        <v>971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8.604099999999999</v>
      </c>
      <c r="C68" s="80">
        <f t="shared" si="20"/>
        <v>8.36</v>
      </c>
      <c r="D68" s="80">
        <f t="shared" si="20"/>
        <v>2.3795999999999999</v>
      </c>
      <c r="E68" s="80">
        <f t="shared" si="20"/>
        <v>8.4732999999999983</v>
      </c>
      <c r="F68" s="80">
        <f t="shared" si="20"/>
        <v>8.3559999999999999</v>
      </c>
      <c r="G68" s="154">
        <f t="shared" si="20"/>
        <v>8.1600999999999999</v>
      </c>
      <c r="H68" s="38">
        <f t="shared" si="20"/>
        <v>8.8490000000000002</v>
      </c>
      <c r="I68" s="80">
        <f t="shared" si="20"/>
        <v>8.9685000000000006</v>
      </c>
      <c r="J68" s="80">
        <f t="shared" si="20"/>
        <v>2.2719999999999998</v>
      </c>
      <c r="K68" s="80">
        <f t="shared" si="20"/>
        <v>8.2426999999999992</v>
      </c>
      <c r="L68" s="80">
        <f t="shared" si="20"/>
        <v>8.5852000000000004</v>
      </c>
      <c r="M68" s="154">
        <f t="shared" si="20"/>
        <v>8.5852000000000004</v>
      </c>
      <c r="N68" s="38">
        <f t="shared" si="20"/>
        <v>8.5132999999999992</v>
      </c>
      <c r="O68" s="80">
        <f t="shared" si="20"/>
        <v>8.7838999999999992</v>
      </c>
      <c r="P68" s="80">
        <f t="shared" si="20"/>
        <v>2.2831999999999995</v>
      </c>
      <c r="Q68" s="80">
        <f t="shared" si="20"/>
        <v>8.7880000000000003</v>
      </c>
      <c r="R68" s="80">
        <f t="shared" si="20"/>
        <v>8.7439</v>
      </c>
      <c r="S68" s="154">
        <f t="shared" si="20"/>
        <v>8.7397999999999989</v>
      </c>
      <c r="T68" s="263">
        <f>((T65*1000)/T67)/7</f>
        <v>140.04707959393849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60.420499999999997</v>
      </c>
      <c r="C69" s="43">
        <f t="shared" si="21"/>
        <v>58.8</v>
      </c>
      <c r="D69" s="43">
        <f t="shared" si="21"/>
        <v>16.898</v>
      </c>
      <c r="E69" s="43">
        <f t="shared" si="21"/>
        <v>59.566499999999998</v>
      </c>
      <c r="F69" s="43">
        <f t="shared" si="21"/>
        <v>58.38</v>
      </c>
      <c r="G69" s="83">
        <f t="shared" si="21"/>
        <v>57.200499999999998</v>
      </c>
      <c r="H69" s="42">
        <f t="shared" si="21"/>
        <v>61.844999999999999</v>
      </c>
      <c r="I69" s="43">
        <f t="shared" si="21"/>
        <v>62.842500000000001</v>
      </c>
      <c r="J69" s="43">
        <f t="shared" si="21"/>
        <v>15.96</v>
      </c>
      <c r="K69" s="43">
        <f t="shared" si="21"/>
        <v>57.613500000000002</v>
      </c>
      <c r="L69" s="43">
        <f t="shared" si="21"/>
        <v>60.326000000000001</v>
      </c>
      <c r="M69" s="83">
        <f t="shared" si="21"/>
        <v>60.326000000000001</v>
      </c>
      <c r="N69" s="42">
        <f t="shared" si="21"/>
        <v>59.566499999999998</v>
      </c>
      <c r="O69" s="43">
        <f t="shared" si="21"/>
        <v>61.519500000000001</v>
      </c>
      <c r="P69" s="43">
        <f t="shared" si="21"/>
        <v>16.015999999999998</v>
      </c>
      <c r="Q69" s="43">
        <f t="shared" si="21"/>
        <v>61.74</v>
      </c>
      <c r="R69" s="43">
        <f t="shared" si="21"/>
        <v>61.519500000000001</v>
      </c>
      <c r="S69" s="83">
        <f t="shared" si="21"/>
        <v>61.298999999999999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 t="shared" ref="B70:S70" si="22">+(B65/B67)/7*1000</f>
        <v>141.45199063231854</v>
      </c>
      <c r="C70" s="48">
        <f t="shared" si="22"/>
        <v>139.99999999999997</v>
      </c>
      <c r="D70" s="48">
        <f t="shared" si="22"/>
        <v>142.01680672268907</v>
      </c>
      <c r="E70" s="48">
        <f t="shared" si="22"/>
        <v>139.5784543325527</v>
      </c>
      <c r="F70" s="48">
        <f t="shared" si="22"/>
        <v>139.04761904761904</v>
      </c>
      <c r="G70" s="49">
        <f t="shared" si="22"/>
        <v>138.49878934624698</v>
      </c>
      <c r="H70" s="47">
        <f t="shared" si="22"/>
        <v>142.62672811059909</v>
      </c>
      <c r="I70" s="48">
        <f t="shared" si="22"/>
        <v>142.40362811791383</v>
      </c>
      <c r="J70" s="48">
        <f t="shared" si="22"/>
        <v>142.85714285714286</v>
      </c>
      <c r="K70" s="48">
        <f t="shared" si="22"/>
        <v>139.46731234866826</v>
      </c>
      <c r="L70" s="48">
        <f t="shared" si="22"/>
        <v>138.94009216589862</v>
      </c>
      <c r="M70" s="49">
        <f t="shared" si="22"/>
        <v>138.94009216589862</v>
      </c>
      <c r="N70" s="47">
        <f t="shared" si="22"/>
        <v>139.5784543325527</v>
      </c>
      <c r="O70" s="48">
        <f t="shared" si="22"/>
        <v>139.45578231292515</v>
      </c>
      <c r="P70" s="48">
        <f t="shared" si="22"/>
        <v>142.85714285714286</v>
      </c>
      <c r="Q70" s="48">
        <f t="shared" si="22"/>
        <v>140.1360544217687</v>
      </c>
      <c r="R70" s="48">
        <f t="shared" si="22"/>
        <v>139.45578231292515</v>
      </c>
      <c r="S70" s="49">
        <f t="shared" si="22"/>
        <v>139.00226757369614</v>
      </c>
      <c r="T70" s="50"/>
      <c r="AD70" s="3"/>
    </row>
    <row r="71" spans="1:41" ht="33.75" customHeight="1" x14ac:dyDescent="0.25"/>
    <row r="72" spans="1:41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41" ht="33.75" customHeight="1" x14ac:dyDescent="0.25"/>
    <row r="74" spans="1:41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J36"/>
    <mergeCell ref="N36:T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0" zoomScale="30" zoomScaleNormal="30" workbookViewId="0">
      <selection activeCell="S64" sqref="S64"/>
    </sheetView>
  </sheetViews>
  <sheetFormatPr baseColWidth="10" defaultRowHeight="15" x14ac:dyDescent="0.25"/>
  <cols>
    <col min="1" max="1" width="52.42578125" style="19" bestFit="1" customWidth="1"/>
    <col min="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294"/>
      <c r="E3" s="294"/>
      <c r="F3" s="294"/>
      <c r="G3" s="294"/>
      <c r="H3" s="294"/>
      <c r="I3" s="294"/>
      <c r="J3" s="294"/>
      <c r="K3" s="294"/>
      <c r="L3" s="294"/>
      <c r="M3" s="294"/>
      <c r="N3" s="294"/>
      <c r="O3" s="294"/>
      <c r="P3" s="294"/>
      <c r="Q3" s="294"/>
      <c r="R3" s="294"/>
      <c r="S3" s="294"/>
      <c r="T3" s="294"/>
      <c r="U3" s="294"/>
      <c r="V3" s="294"/>
      <c r="W3" s="294"/>
      <c r="X3" s="294"/>
      <c r="Y3" s="2"/>
      <c r="Z3" s="2"/>
      <c r="AA3" s="2"/>
      <c r="AB3" s="2"/>
      <c r="AC3" s="2"/>
      <c r="AD3" s="2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4" t="s">
        <v>1</v>
      </c>
      <c r="B9" s="294"/>
      <c r="C9" s="294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4"/>
      <c r="B10" s="294"/>
      <c r="C10" s="2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4" t="s">
        <v>4</v>
      </c>
      <c r="B11" s="294"/>
      <c r="C11" s="294"/>
      <c r="D11" s="1"/>
      <c r="E11" s="295">
        <v>2</v>
      </c>
      <c r="F11" s="1"/>
      <c r="G11" s="1"/>
      <c r="H11" s="1"/>
      <c r="I11" s="1"/>
      <c r="J11" s="1"/>
      <c r="K11" s="628" t="s">
        <v>88</v>
      </c>
      <c r="L11" s="628"/>
      <c r="M11" s="296"/>
      <c r="N11" s="2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4"/>
      <c r="B12" s="294"/>
      <c r="C12" s="294"/>
      <c r="D12" s="1"/>
      <c r="E12" s="5"/>
      <c r="F12" s="1"/>
      <c r="G12" s="1"/>
      <c r="H12" s="1"/>
      <c r="I12" s="1"/>
      <c r="J12" s="1"/>
      <c r="K12" s="296"/>
      <c r="L12" s="296"/>
      <c r="M12" s="296"/>
      <c r="N12" s="2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4"/>
      <c r="B13" s="294"/>
      <c r="C13" s="294"/>
      <c r="D13" s="294"/>
      <c r="E13" s="294"/>
      <c r="F13" s="294"/>
      <c r="G13" s="294"/>
      <c r="H13" s="294"/>
      <c r="I13" s="294"/>
      <c r="J13" s="294"/>
      <c r="K13" s="294"/>
      <c r="L13" s="296"/>
      <c r="M13" s="296"/>
      <c r="N13" s="296"/>
      <c r="O13" s="296"/>
      <c r="P13" s="296"/>
      <c r="Q13" s="296"/>
      <c r="R13" s="296"/>
      <c r="S13" s="296"/>
      <c r="T13" s="296"/>
      <c r="U13" s="296"/>
      <c r="V13" s="296"/>
      <c r="W13" s="1"/>
      <c r="X13" s="1"/>
      <c r="Y13" s="1"/>
    </row>
    <row r="14" spans="1:30" s="3" customFormat="1" ht="27" thickBot="1" x14ac:dyDescent="0.3">
      <c r="A14" s="2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38" t="s">
        <v>53</v>
      </c>
      <c r="C15" s="639"/>
      <c r="D15" s="639"/>
      <c r="E15" s="639"/>
      <c r="F15" s="639"/>
      <c r="G15" s="640"/>
      <c r="H15" s="650" t="s">
        <v>54</v>
      </c>
      <c r="I15" s="651"/>
      <c r="J15" s="651"/>
      <c r="K15" s="651"/>
      <c r="L15" s="651"/>
      <c r="M15" s="652"/>
      <c r="N15" s="653" t="s">
        <v>8</v>
      </c>
      <c r="O15" s="654"/>
      <c r="P15" s="654"/>
      <c r="Q15" s="654"/>
      <c r="R15" s="654"/>
      <c r="S15" s="655"/>
      <c r="T15" s="297"/>
      <c r="W15" s="55"/>
    </row>
    <row r="16" spans="1:30" ht="39.950000000000003" customHeight="1" x14ac:dyDescent="0.25">
      <c r="A16" s="120" t="s">
        <v>9</v>
      </c>
      <c r="B16" s="265"/>
      <c r="C16" s="193"/>
      <c r="D16" s="193"/>
      <c r="E16" s="193"/>
      <c r="F16" s="193"/>
      <c r="G16" s="197"/>
      <c r="H16" s="194"/>
      <c r="I16" s="193"/>
      <c r="J16" s="193"/>
      <c r="K16" s="193"/>
      <c r="L16" s="192"/>
      <c r="M16" s="197"/>
      <c r="N16" s="194"/>
      <c r="O16" s="193"/>
      <c r="P16" s="193"/>
      <c r="Q16" s="193"/>
      <c r="R16" s="193"/>
      <c r="S16" s="197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1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23">
        <v>106.986</v>
      </c>
      <c r="C18" s="24">
        <v>107.4723</v>
      </c>
      <c r="D18" s="24">
        <v>30.961099999999995</v>
      </c>
      <c r="E18" s="24">
        <v>107.31020000000001</v>
      </c>
      <c r="F18" s="24">
        <v>106.986</v>
      </c>
      <c r="G18" s="25">
        <v>106.6618</v>
      </c>
      <c r="H18" s="23">
        <v>111.20059999999999</v>
      </c>
      <c r="I18" s="24">
        <v>111.5248</v>
      </c>
      <c r="J18" s="24">
        <v>29.5</v>
      </c>
      <c r="K18" s="24">
        <v>112.33529999999999</v>
      </c>
      <c r="L18" s="24">
        <v>111.849</v>
      </c>
      <c r="M18" s="25">
        <v>111.68689999999999</v>
      </c>
      <c r="N18" s="23">
        <v>112.65949999999999</v>
      </c>
      <c r="O18" s="24">
        <v>112.9837</v>
      </c>
      <c r="P18" s="24">
        <v>29.3401</v>
      </c>
      <c r="Q18" s="24">
        <v>113.14579999999999</v>
      </c>
      <c r="R18" s="24">
        <v>113.14579999999999</v>
      </c>
      <c r="S18" s="25">
        <v>113.14579999999999</v>
      </c>
      <c r="T18" s="26">
        <f t="shared" ref="T18:T25" si="0">SUM(B18:S18)</f>
        <v>1748.8946999999998</v>
      </c>
      <c r="V18" s="2"/>
      <c r="W18" s="20"/>
    </row>
    <row r="19" spans="1:30" ht="39.950000000000003" customHeight="1" x14ac:dyDescent="0.25">
      <c r="A19" s="123" t="s">
        <v>36</v>
      </c>
      <c r="B19" s="23">
        <v>106.986</v>
      </c>
      <c r="C19" s="24">
        <v>107.4723</v>
      </c>
      <c r="D19" s="24">
        <v>30.961099999999995</v>
      </c>
      <c r="E19" s="24">
        <v>107.31020000000001</v>
      </c>
      <c r="F19" s="24">
        <v>106.986</v>
      </c>
      <c r="G19" s="25">
        <v>106.6618</v>
      </c>
      <c r="H19" s="23">
        <v>111.20059999999999</v>
      </c>
      <c r="I19" s="24">
        <v>111.5248</v>
      </c>
      <c r="J19" s="24">
        <v>29.5</v>
      </c>
      <c r="K19" s="24">
        <v>112.33529999999999</v>
      </c>
      <c r="L19" s="24">
        <v>111.849</v>
      </c>
      <c r="M19" s="25">
        <v>111.68689999999999</v>
      </c>
      <c r="N19" s="23">
        <v>112.65949999999999</v>
      </c>
      <c r="O19" s="24">
        <v>112.9837</v>
      </c>
      <c r="P19" s="24">
        <v>29.3401</v>
      </c>
      <c r="Q19" s="24">
        <v>113.14579999999999</v>
      </c>
      <c r="R19" s="24">
        <v>113.14579999999999</v>
      </c>
      <c r="S19" s="25">
        <v>113.14579999999999</v>
      </c>
      <c r="T19" s="26">
        <f t="shared" si="0"/>
        <v>1748.8946999999998</v>
      </c>
      <c r="V19" s="2"/>
      <c r="W19" s="20"/>
    </row>
    <row r="20" spans="1:30" ht="39.75" customHeight="1" x14ac:dyDescent="0.25">
      <c r="A20" s="122" t="s">
        <v>37</v>
      </c>
      <c r="B20" s="23">
        <v>106.44000000000001</v>
      </c>
      <c r="C20" s="24">
        <v>107.15267999999999</v>
      </c>
      <c r="D20" s="24">
        <v>30.027160000000002</v>
      </c>
      <c r="E20" s="24">
        <v>106.76392000000001</v>
      </c>
      <c r="F20" s="24">
        <v>106.66680000000001</v>
      </c>
      <c r="G20" s="25">
        <v>106.11608000000001</v>
      </c>
      <c r="H20" s="23">
        <v>110.87775999999999</v>
      </c>
      <c r="I20" s="24">
        <v>111.42847999999999</v>
      </c>
      <c r="J20" s="24">
        <v>29.024000000000001</v>
      </c>
      <c r="K20" s="24">
        <v>112.01148000000001</v>
      </c>
      <c r="L20" s="24">
        <v>111.29879999999999</v>
      </c>
      <c r="M20" s="25">
        <v>111.36363999999999</v>
      </c>
      <c r="N20" s="23">
        <v>112.1086</v>
      </c>
      <c r="O20" s="24">
        <v>112.43252</v>
      </c>
      <c r="P20" s="24">
        <v>28.634359999999997</v>
      </c>
      <c r="Q20" s="24">
        <v>112.82128</v>
      </c>
      <c r="R20" s="24">
        <v>112.82128</v>
      </c>
      <c r="S20" s="25">
        <v>112.82128</v>
      </c>
      <c r="T20" s="26">
        <f t="shared" si="0"/>
        <v>1740.8101200000006</v>
      </c>
      <c r="V20" s="2"/>
      <c r="W20" s="20"/>
    </row>
    <row r="21" spans="1:30" ht="39.950000000000003" customHeight="1" x14ac:dyDescent="0.25">
      <c r="A21" s="122" t="s">
        <v>38</v>
      </c>
      <c r="B21" s="23">
        <v>106.44000000000001</v>
      </c>
      <c r="C21" s="24">
        <v>107.15267999999999</v>
      </c>
      <c r="D21" s="24">
        <v>30.027160000000002</v>
      </c>
      <c r="E21" s="24">
        <v>106.76392000000001</v>
      </c>
      <c r="F21" s="24">
        <v>106.66680000000001</v>
      </c>
      <c r="G21" s="25">
        <v>106.11608000000001</v>
      </c>
      <c r="H21" s="23">
        <v>110.87775999999999</v>
      </c>
      <c r="I21" s="24">
        <v>111.42847999999999</v>
      </c>
      <c r="J21" s="24">
        <v>29.024000000000001</v>
      </c>
      <c r="K21" s="24">
        <v>112.01148000000001</v>
      </c>
      <c r="L21" s="24">
        <v>111.29879999999999</v>
      </c>
      <c r="M21" s="25">
        <v>111.36363999999999</v>
      </c>
      <c r="N21" s="23">
        <v>112.1086</v>
      </c>
      <c r="O21" s="24">
        <v>112.43252</v>
      </c>
      <c r="P21" s="24">
        <v>28.634359999999997</v>
      </c>
      <c r="Q21" s="24">
        <v>112.82128</v>
      </c>
      <c r="R21" s="24">
        <v>112.82128</v>
      </c>
      <c r="S21" s="25">
        <v>112.82128</v>
      </c>
      <c r="T21" s="26">
        <f t="shared" si="0"/>
        <v>1740.8101200000006</v>
      </c>
      <c r="V21" s="2"/>
      <c r="W21" s="20"/>
    </row>
    <row r="22" spans="1:30" ht="39.950000000000003" customHeight="1" x14ac:dyDescent="0.25">
      <c r="A22" s="123" t="s">
        <v>33</v>
      </c>
      <c r="B22" s="23">
        <v>106.44000000000001</v>
      </c>
      <c r="C22" s="24">
        <v>107.15267999999999</v>
      </c>
      <c r="D22" s="24">
        <v>30.027160000000002</v>
      </c>
      <c r="E22" s="24">
        <v>106.76392000000001</v>
      </c>
      <c r="F22" s="24">
        <v>106.66680000000001</v>
      </c>
      <c r="G22" s="25">
        <v>106.11608000000001</v>
      </c>
      <c r="H22" s="23">
        <v>110.87775999999999</v>
      </c>
      <c r="I22" s="24">
        <v>111.42847999999999</v>
      </c>
      <c r="J22" s="24">
        <v>29.024000000000001</v>
      </c>
      <c r="K22" s="24">
        <v>112.01148000000001</v>
      </c>
      <c r="L22" s="24">
        <v>111.29879999999999</v>
      </c>
      <c r="M22" s="25">
        <v>111.36363999999999</v>
      </c>
      <c r="N22" s="23">
        <v>112.1086</v>
      </c>
      <c r="O22" s="24">
        <v>112.43252</v>
      </c>
      <c r="P22" s="24">
        <v>28.634359999999997</v>
      </c>
      <c r="Q22" s="24">
        <v>112.82128</v>
      </c>
      <c r="R22" s="24">
        <v>112.82128</v>
      </c>
      <c r="S22" s="25">
        <v>112.82128</v>
      </c>
      <c r="T22" s="26">
        <f t="shared" si="0"/>
        <v>1740.8101200000006</v>
      </c>
      <c r="V22" s="2"/>
      <c r="W22" s="20"/>
    </row>
    <row r="23" spans="1:30" ht="39.950000000000003" customHeight="1" x14ac:dyDescent="0.25">
      <c r="A23" s="122" t="s">
        <v>46</v>
      </c>
      <c r="B23" s="23">
        <v>106.44000000000001</v>
      </c>
      <c r="C23" s="24">
        <v>107.15267999999999</v>
      </c>
      <c r="D23" s="24">
        <v>30.027160000000002</v>
      </c>
      <c r="E23" s="24">
        <v>106.76392000000001</v>
      </c>
      <c r="F23" s="24">
        <v>106.66680000000001</v>
      </c>
      <c r="G23" s="25">
        <v>106.11608000000001</v>
      </c>
      <c r="H23" s="23">
        <v>110.87775999999999</v>
      </c>
      <c r="I23" s="24">
        <v>111.42847999999999</v>
      </c>
      <c r="J23" s="24">
        <v>29.024000000000001</v>
      </c>
      <c r="K23" s="24">
        <v>112.01148000000001</v>
      </c>
      <c r="L23" s="24">
        <v>111.29879999999999</v>
      </c>
      <c r="M23" s="25">
        <v>111.36363999999999</v>
      </c>
      <c r="N23" s="23">
        <v>112.1086</v>
      </c>
      <c r="O23" s="24">
        <v>112.43252</v>
      </c>
      <c r="P23" s="24">
        <v>28.634359999999997</v>
      </c>
      <c r="Q23" s="24">
        <v>112.82128</v>
      </c>
      <c r="R23" s="24">
        <v>112.82128</v>
      </c>
      <c r="S23" s="25">
        <v>112.82128</v>
      </c>
      <c r="T23" s="26">
        <f t="shared" si="0"/>
        <v>1740.8101200000006</v>
      </c>
      <c r="V23" s="2"/>
      <c r="W23" s="20"/>
    </row>
    <row r="24" spans="1:30" ht="39.950000000000003" customHeight="1" x14ac:dyDescent="0.25">
      <c r="A24" s="122" t="s">
        <v>34</v>
      </c>
      <c r="B24" s="23">
        <v>106.44000000000001</v>
      </c>
      <c r="C24" s="24">
        <v>107.15267999999999</v>
      </c>
      <c r="D24" s="24">
        <v>30.027160000000002</v>
      </c>
      <c r="E24" s="24">
        <v>106.76392000000001</v>
      </c>
      <c r="F24" s="24">
        <v>106.66680000000001</v>
      </c>
      <c r="G24" s="25">
        <v>106.11608000000001</v>
      </c>
      <c r="H24" s="23">
        <v>110.87775999999999</v>
      </c>
      <c r="I24" s="24">
        <v>111.42847999999999</v>
      </c>
      <c r="J24" s="24">
        <v>29.024000000000001</v>
      </c>
      <c r="K24" s="24">
        <v>112.01148000000001</v>
      </c>
      <c r="L24" s="24">
        <v>111.29879999999999</v>
      </c>
      <c r="M24" s="25">
        <v>111.36363999999999</v>
      </c>
      <c r="N24" s="23">
        <v>112.1086</v>
      </c>
      <c r="O24" s="24">
        <v>112.43252</v>
      </c>
      <c r="P24" s="24">
        <v>28.634359999999997</v>
      </c>
      <c r="Q24" s="24">
        <v>112.82128</v>
      </c>
      <c r="R24" s="24">
        <v>112.82128</v>
      </c>
      <c r="S24" s="25">
        <v>112.82128</v>
      </c>
      <c r="T24" s="26">
        <f t="shared" si="0"/>
        <v>1740.8101200000006</v>
      </c>
      <c r="V24" s="2"/>
    </row>
    <row r="25" spans="1:30" ht="41.45" customHeight="1" x14ac:dyDescent="0.25">
      <c r="A25" s="123" t="s">
        <v>10</v>
      </c>
      <c r="B25" s="27">
        <f t="shared" ref="B25:S25" si="1">SUM(B18:B24)</f>
        <v>746.17200000000014</v>
      </c>
      <c r="C25" s="28">
        <f t="shared" si="1"/>
        <v>750.70800000000008</v>
      </c>
      <c r="D25" s="28">
        <f t="shared" si="1"/>
        <v>212.05800000000002</v>
      </c>
      <c r="E25" s="28">
        <f t="shared" si="1"/>
        <v>748.43999999999994</v>
      </c>
      <c r="F25" s="28">
        <f t="shared" si="1"/>
        <v>747.30599999999993</v>
      </c>
      <c r="G25" s="29">
        <f t="shared" si="1"/>
        <v>743.904</v>
      </c>
      <c r="H25" s="27">
        <f t="shared" si="1"/>
        <v>776.78999999999985</v>
      </c>
      <c r="I25" s="28">
        <f t="shared" si="1"/>
        <v>780.19200000000001</v>
      </c>
      <c r="J25" s="28">
        <f t="shared" si="1"/>
        <v>204.12</v>
      </c>
      <c r="K25" s="28">
        <f t="shared" si="1"/>
        <v>784.72800000000007</v>
      </c>
      <c r="L25" s="28">
        <f t="shared" si="1"/>
        <v>780.19200000000001</v>
      </c>
      <c r="M25" s="29">
        <f t="shared" si="1"/>
        <v>780.19200000000001</v>
      </c>
      <c r="N25" s="27">
        <f t="shared" si="1"/>
        <v>785.86200000000008</v>
      </c>
      <c r="O25" s="28">
        <f t="shared" si="1"/>
        <v>788.12999999999988</v>
      </c>
      <c r="P25" s="28">
        <f t="shared" si="1"/>
        <v>201.85199999999998</v>
      </c>
      <c r="Q25" s="28">
        <f t="shared" si="1"/>
        <v>790.39800000000002</v>
      </c>
      <c r="R25" s="28">
        <f t="shared" si="1"/>
        <v>790.39800000000002</v>
      </c>
      <c r="S25" s="29">
        <f t="shared" si="1"/>
        <v>790.39800000000002</v>
      </c>
      <c r="T25" s="26">
        <f t="shared" si="0"/>
        <v>12201.839999999998</v>
      </c>
    </row>
    <row r="26" spans="1:30" s="2" customFormat="1" ht="36.75" customHeight="1" x14ac:dyDescent="0.25">
      <c r="A26" s="124" t="s">
        <v>12</v>
      </c>
      <c r="B26" s="30">
        <v>162</v>
      </c>
      <c r="C26" s="31">
        <v>162</v>
      </c>
      <c r="D26" s="31">
        <v>162</v>
      </c>
      <c r="E26" s="31">
        <v>162</v>
      </c>
      <c r="F26" s="31">
        <v>162</v>
      </c>
      <c r="G26" s="32">
        <v>162</v>
      </c>
      <c r="H26" s="30">
        <v>162</v>
      </c>
      <c r="I26" s="31">
        <v>162</v>
      </c>
      <c r="J26" s="31">
        <v>162</v>
      </c>
      <c r="K26" s="31">
        <v>162</v>
      </c>
      <c r="L26" s="31">
        <v>162</v>
      </c>
      <c r="M26" s="32">
        <v>162</v>
      </c>
      <c r="N26" s="30">
        <v>162</v>
      </c>
      <c r="O26" s="31">
        <v>162</v>
      </c>
      <c r="P26" s="31">
        <v>162</v>
      </c>
      <c r="Q26" s="31">
        <v>162</v>
      </c>
      <c r="R26" s="31">
        <v>162</v>
      </c>
      <c r="S26" s="32">
        <v>162</v>
      </c>
      <c r="T26" s="33">
        <f>+((T25/T27)/7)*1000</f>
        <v>161.99999999999997</v>
      </c>
    </row>
    <row r="27" spans="1:30" s="2" customFormat="1" ht="33" customHeight="1" x14ac:dyDescent="0.25">
      <c r="A27" s="125" t="s">
        <v>13</v>
      </c>
      <c r="B27" s="34">
        <v>658</v>
      </c>
      <c r="C27" s="35">
        <v>662</v>
      </c>
      <c r="D27" s="35">
        <v>187</v>
      </c>
      <c r="E27" s="35">
        <v>660</v>
      </c>
      <c r="F27" s="35">
        <v>659</v>
      </c>
      <c r="G27" s="36">
        <v>656</v>
      </c>
      <c r="H27" s="34">
        <v>685</v>
      </c>
      <c r="I27" s="35">
        <v>688</v>
      </c>
      <c r="J27" s="35">
        <v>180</v>
      </c>
      <c r="K27" s="35">
        <v>692</v>
      </c>
      <c r="L27" s="35">
        <v>688</v>
      </c>
      <c r="M27" s="36">
        <v>688</v>
      </c>
      <c r="N27" s="34">
        <v>693</v>
      </c>
      <c r="O27" s="35">
        <v>695</v>
      </c>
      <c r="P27" s="35">
        <v>178</v>
      </c>
      <c r="Q27" s="35">
        <v>697</v>
      </c>
      <c r="R27" s="35">
        <v>697</v>
      </c>
      <c r="S27" s="36">
        <v>697</v>
      </c>
      <c r="T27" s="37">
        <f>SUM(B27:S27)</f>
        <v>10760</v>
      </c>
      <c r="U27" s="2">
        <f>((T25*1000)/T27)/7</f>
        <v>161.99999999999997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106.44000000000001</v>
      </c>
      <c r="C28" s="39">
        <f t="shared" si="2"/>
        <v>107.15267999999999</v>
      </c>
      <c r="D28" s="39">
        <f t="shared" si="2"/>
        <v>30.027160000000002</v>
      </c>
      <c r="E28" s="39">
        <f t="shared" si="2"/>
        <v>106.76392000000001</v>
      </c>
      <c r="F28" s="39">
        <f t="shared" si="2"/>
        <v>106.66680000000001</v>
      </c>
      <c r="G28" s="40">
        <f t="shared" si="2"/>
        <v>106.11608000000001</v>
      </c>
      <c r="H28" s="38">
        <f t="shared" si="2"/>
        <v>110.87775999999999</v>
      </c>
      <c r="I28" s="39">
        <f t="shared" si="2"/>
        <v>111.42847999999999</v>
      </c>
      <c r="J28" s="39">
        <f t="shared" si="2"/>
        <v>29.024000000000001</v>
      </c>
      <c r="K28" s="39">
        <f t="shared" si="2"/>
        <v>112.01148000000001</v>
      </c>
      <c r="L28" s="39">
        <f t="shared" si="2"/>
        <v>111.29879999999999</v>
      </c>
      <c r="M28" s="40">
        <f t="shared" si="2"/>
        <v>111.36363999999999</v>
      </c>
      <c r="N28" s="38">
        <f t="shared" si="2"/>
        <v>112.1086</v>
      </c>
      <c r="O28" s="39">
        <f t="shared" si="2"/>
        <v>112.43252</v>
      </c>
      <c r="P28" s="39">
        <f t="shared" si="2"/>
        <v>28.634359999999997</v>
      </c>
      <c r="Q28" s="39">
        <f t="shared" si="2"/>
        <v>112.82128</v>
      </c>
      <c r="R28" s="39">
        <f t="shared" si="2"/>
        <v>112.82128</v>
      </c>
      <c r="S28" s="40">
        <f t="shared" si="2"/>
        <v>112.82128</v>
      </c>
      <c r="T28" s="41"/>
    </row>
    <row r="29" spans="1:30" ht="33.75" customHeight="1" x14ac:dyDescent="0.25">
      <c r="A29" s="127" t="s">
        <v>15</v>
      </c>
      <c r="B29" s="42">
        <f>((B27*B26)*7)/1000</f>
        <v>746.17200000000003</v>
      </c>
      <c r="C29" s="43">
        <f>((C27*C26)*7)/1000</f>
        <v>750.70799999999997</v>
      </c>
      <c r="D29" s="43">
        <f t="shared" ref="D29:S29" si="3">((D27*D26)*7)/1000</f>
        <v>212.05799999999999</v>
      </c>
      <c r="E29" s="43">
        <f t="shared" si="3"/>
        <v>748.44</v>
      </c>
      <c r="F29" s="43">
        <f t="shared" si="3"/>
        <v>747.30600000000004</v>
      </c>
      <c r="G29" s="83">
        <f t="shared" si="3"/>
        <v>743.904</v>
      </c>
      <c r="H29" s="42">
        <f t="shared" si="3"/>
        <v>776.79</v>
      </c>
      <c r="I29" s="43">
        <f t="shared" si="3"/>
        <v>780.19200000000001</v>
      </c>
      <c r="J29" s="43">
        <f t="shared" si="3"/>
        <v>204.12</v>
      </c>
      <c r="K29" s="43">
        <f t="shared" si="3"/>
        <v>784.72799999999995</v>
      </c>
      <c r="L29" s="43">
        <f t="shared" si="3"/>
        <v>780.19200000000001</v>
      </c>
      <c r="M29" s="83">
        <f t="shared" si="3"/>
        <v>780.19200000000001</v>
      </c>
      <c r="N29" s="42">
        <f t="shared" si="3"/>
        <v>785.86199999999997</v>
      </c>
      <c r="O29" s="44">
        <f t="shared" si="3"/>
        <v>788.13</v>
      </c>
      <c r="P29" s="44">
        <f t="shared" si="3"/>
        <v>201.852</v>
      </c>
      <c r="Q29" s="44">
        <f t="shared" si="3"/>
        <v>790.39800000000002</v>
      </c>
      <c r="R29" s="44">
        <f t="shared" si="3"/>
        <v>790.39800000000002</v>
      </c>
      <c r="S29" s="45">
        <f t="shared" si="3"/>
        <v>790.39800000000002</v>
      </c>
      <c r="T29" s="46"/>
    </row>
    <row r="30" spans="1:30" ht="33.75" customHeight="1" thickBot="1" x14ac:dyDescent="0.3">
      <c r="A30" s="128" t="s">
        <v>16</v>
      </c>
      <c r="B30" s="47">
        <f>+(B25/B27)/7*1000</f>
        <v>162</v>
      </c>
      <c r="C30" s="48">
        <f t="shared" ref="C30:E30" si="4">+(C25/C27)/7*1000</f>
        <v>162</v>
      </c>
      <c r="D30" s="48">
        <f t="shared" si="4"/>
        <v>162</v>
      </c>
      <c r="E30" s="48">
        <f t="shared" si="4"/>
        <v>161.99999999999997</v>
      </c>
      <c r="F30" s="48">
        <f>+(F25/F27)/7*1000</f>
        <v>161.99999999999997</v>
      </c>
      <c r="G30" s="49">
        <f t="shared" ref="G30" si="5">+(G25/G27)/7*1000</f>
        <v>161.99999999999997</v>
      </c>
      <c r="H30" s="47">
        <f>+(H25/H27)/7*1000</f>
        <v>161.99999999999994</v>
      </c>
      <c r="I30" s="48">
        <f t="shared" ref="I30:K30" si="6">+(I25/I27)/7*1000</f>
        <v>162</v>
      </c>
      <c r="J30" s="48">
        <f t="shared" si="6"/>
        <v>162</v>
      </c>
      <c r="K30" s="48">
        <f t="shared" si="6"/>
        <v>162</v>
      </c>
      <c r="L30" s="48">
        <f>+(L25/L27)/7*1000</f>
        <v>162</v>
      </c>
      <c r="M30" s="49">
        <f t="shared" ref="M30:S30" si="7">+(M25/M27)/7*1000</f>
        <v>162</v>
      </c>
      <c r="N30" s="47">
        <f t="shared" si="7"/>
        <v>162</v>
      </c>
      <c r="O30" s="48">
        <f t="shared" si="7"/>
        <v>161.99999999999997</v>
      </c>
      <c r="P30" s="48">
        <f t="shared" si="7"/>
        <v>161.99999999999997</v>
      </c>
      <c r="Q30" s="48">
        <f t="shared" si="7"/>
        <v>162</v>
      </c>
      <c r="R30" s="48">
        <f t="shared" si="7"/>
        <v>162</v>
      </c>
      <c r="S30" s="49">
        <f t="shared" si="7"/>
        <v>162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2"/>
      <c r="T36" s="643"/>
      <c r="U36" s="55"/>
      <c r="V36" s="55"/>
      <c r="W36" s="56"/>
      <c r="X36" s="3"/>
      <c r="Y36" s="55"/>
      <c r="Z36" s="55"/>
      <c r="AA36" s="55"/>
      <c r="AB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3"/>
      <c r="T37" s="199" t="s">
        <v>10</v>
      </c>
      <c r="U37" s="58"/>
      <c r="V37" s="58"/>
      <c r="W37" s="3"/>
      <c r="X37" s="56"/>
      <c r="Y37" s="3"/>
      <c r="Z37" s="55"/>
      <c r="AA37" s="55"/>
      <c r="AB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57">
        <v>6</v>
      </c>
      <c r="T38" s="96"/>
      <c r="U38" s="58"/>
      <c r="V38" s="58"/>
      <c r="W38" s="59"/>
      <c r="X38" s="59"/>
      <c r="Y38" s="2"/>
      <c r="Z38" s="2"/>
      <c r="AA38" s="2"/>
      <c r="AB38" s="2"/>
    </row>
    <row r="39" spans="1:30" ht="33.75" customHeight="1" x14ac:dyDescent="0.25">
      <c r="A39" s="87" t="s">
        <v>35</v>
      </c>
      <c r="B39" s="23">
        <v>103.31370000000001</v>
      </c>
      <c r="C39" s="218">
        <v>103.94849999999998</v>
      </c>
      <c r="D39" s="218">
        <v>29.835599999999999</v>
      </c>
      <c r="E39" s="218">
        <v>103.63109999999999</v>
      </c>
      <c r="F39" s="218">
        <v>102.67889999999998</v>
      </c>
      <c r="G39" s="218">
        <v>102.67889999999998</v>
      </c>
      <c r="H39" s="218"/>
      <c r="I39" s="218"/>
      <c r="J39" s="97">
        <f t="shared" ref="J39:J46" si="8">SUM(B39:I39)</f>
        <v>546.08669999999995</v>
      </c>
      <c r="K39" s="138"/>
      <c r="L39" s="137"/>
      <c r="M39" s="87" t="s">
        <v>35</v>
      </c>
      <c r="N39" s="218">
        <v>8</v>
      </c>
      <c r="O39" s="218">
        <v>7.9</v>
      </c>
      <c r="P39" s="218">
        <v>1.4</v>
      </c>
      <c r="Q39" s="218">
        <v>8.1</v>
      </c>
      <c r="R39" s="218">
        <v>7.9</v>
      </c>
      <c r="S39" s="218">
        <v>8</v>
      </c>
      <c r="T39" s="97">
        <f t="shared" ref="T39:T46" si="9">SUM(N39:S39)</f>
        <v>41.3</v>
      </c>
      <c r="U39" s="2"/>
      <c r="V39" s="60"/>
      <c r="W39" s="59"/>
      <c r="X39" s="59"/>
      <c r="Y39" s="2"/>
      <c r="Z39" s="2"/>
      <c r="AA39" s="2"/>
      <c r="AB39" s="2"/>
    </row>
    <row r="40" spans="1:30" ht="33.75" customHeight="1" x14ac:dyDescent="0.25">
      <c r="A40" s="88" t="s">
        <v>36</v>
      </c>
      <c r="B40" s="23">
        <v>103.31370000000001</v>
      </c>
      <c r="C40" s="218">
        <v>103.94849999999998</v>
      </c>
      <c r="D40" s="218">
        <v>29.835599999999999</v>
      </c>
      <c r="E40" s="218">
        <v>103.63109999999999</v>
      </c>
      <c r="F40" s="218">
        <v>102.67889999999998</v>
      </c>
      <c r="G40" s="218">
        <v>102.67889999999998</v>
      </c>
      <c r="H40" s="218"/>
      <c r="I40" s="218"/>
      <c r="J40" s="97">
        <f t="shared" si="8"/>
        <v>546.08669999999995</v>
      </c>
      <c r="K40" s="133"/>
      <c r="L40" s="137"/>
      <c r="M40" s="88" t="s">
        <v>36</v>
      </c>
      <c r="N40" s="218">
        <v>8</v>
      </c>
      <c r="O40" s="218">
        <v>7.9</v>
      </c>
      <c r="P40" s="218">
        <v>1.4</v>
      </c>
      <c r="Q40" s="218">
        <v>8.1</v>
      </c>
      <c r="R40" s="218">
        <v>7.9</v>
      </c>
      <c r="S40" s="218">
        <v>8</v>
      </c>
      <c r="T40" s="97">
        <f t="shared" si="9"/>
        <v>41.3</v>
      </c>
      <c r="U40" s="2"/>
      <c r="V40" s="60"/>
      <c r="W40" s="59"/>
      <c r="X40" s="59"/>
      <c r="Y40" s="2"/>
      <c r="Z40" s="2"/>
      <c r="AA40" s="2"/>
      <c r="AB40" s="2"/>
    </row>
    <row r="41" spans="1:30" ht="33.75" customHeight="1" x14ac:dyDescent="0.25">
      <c r="A41" s="87" t="s">
        <v>37</v>
      </c>
      <c r="B41" s="23">
        <v>103.1</v>
      </c>
      <c r="C41" s="218">
        <v>103.5</v>
      </c>
      <c r="D41" s="218">
        <v>29.8</v>
      </c>
      <c r="E41" s="218">
        <v>102.7</v>
      </c>
      <c r="F41" s="218">
        <v>101.3</v>
      </c>
      <c r="G41" s="218">
        <v>102.7</v>
      </c>
      <c r="H41" s="218"/>
      <c r="I41" s="218"/>
      <c r="J41" s="97">
        <f t="shared" si="8"/>
        <v>543.1</v>
      </c>
      <c r="K41" s="133"/>
      <c r="L41" s="137"/>
      <c r="M41" s="87" t="s">
        <v>37</v>
      </c>
      <c r="N41" s="218">
        <v>8.1</v>
      </c>
      <c r="O41" s="218">
        <v>7.9</v>
      </c>
      <c r="P41" s="218">
        <v>1.4</v>
      </c>
      <c r="Q41" s="218">
        <v>8.1</v>
      </c>
      <c r="R41" s="218">
        <v>7.8</v>
      </c>
      <c r="S41" s="218">
        <v>7.9</v>
      </c>
      <c r="T41" s="97">
        <f t="shared" si="9"/>
        <v>41.199999999999996</v>
      </c>
      <c r="U41" s="2"/>
      <c r="V41" s="60"/>
      <c r="W41" s="59"/>
      <c r="X41" s="59"/>
      <c r="Y41" s="2"/>
      <c r="Z41" s="2"/>
      <c r="AA41" s="2"/>
      <c r="AB41" s="2"/>
    </row>
    <row r="42" spans="1:30" ht="33.75" customHeight="1" x14ac:dyDescent="0.25">
      <c r="A42" s="87" t="s">
        <v>38</v>
      </c>
      <c r="B42" s="23">
        <v>103.1</v>
      </c>
      <c r="C42" s="218">
        <v>103.5</v>
      </c>
      <c r="D42" s="218">
        <v>29.8</v>
      </c>
      <c r="E42" s="218">
        <v>102.7</v>
      </c>
      <c r="F42" s="218">
        <v>101.1</v>
      </c>
      <c r="G42" s="218">
        <v>102.5</v>
      </c>
      <c r="H42" s="218"/>
      <c r="I42" s="218"/>
      <c r="J42" s="97">
        <f t="shared" si="8"/>
        <v>542.70000000000005</v>
      </c>
      <c r="K42" s="133"/>
      <c r="L42" s="137"/>
      <c r="M42" s="87" t="s">
        <v>38</v>
      </c>
      <c r="N42" s="218">
        <v>8.1</v>
      </c>
      <c r="O42" s="218">
        <v>7.9</v>
      </c>
      <c r="P42" s="218">
        <v>1.4</v>
      </c>
      <c r="Q42" s="218">
        <v>8.1999999999999993</v>
      </c>
      <c r="R42" s="218">
        <v>7.8</v>
      </c>
      <c r="S42" s="218">
        <v>8</v>
      </c>
      <c r="T42" s="97">
        <f t="shared" si="9"/>
        <v>41.4</v>
      </c>
      <c r="U42" s="2"/>
      <c r="V42" s="60"/>
      <c r="W42" s="59"/>
      <c r="X42" s="59"/>
      <c r="Y42" s="2"/>
      <c r="Z42" s="2"/>
      <c r="AA42" s="2"/>
      <c r="AB42" s="2"/>
    </row>
    <row r="43" spans="1:30" ht="33.75" customHeight="1" x14ac:dyDescent="0.25">
      <c r="A43" s="88" t="s">
        <v>33</v>
      </c>
      <c r="B43" s="23">
        <v>102.9</v>
      </c>
      <c r="C43" s="218">
        <v>103.3</v>
      </c>
      <c r="D43" s="218">
        <v>29.6</v>
      </c>
      <c r="E43" s="218">
        <v>102.5</v>
      </c>
      <c r="F43" s="218">
        <v>100.8</v>
      </c>
      <c r="G43" s="218">
        <v>102.3</v>
      </c>
      <c r="H43" s="218"/>
      <c r="I43" s="218"/>
      <c r="J43" s="97">
        <f t="shared" si="8"/>
        <v>541.4</v>
      </c>
      <c r="K43" s="133"/>
      <c r="L43" s="137"/>
      <c r="M43" s="88" t="s">
        <v>33</v>
      </c>
      <c r="N43" s="218">
        <v>8.1</v>
      </c>
      <c r="O43" s="218">
        <v>7.9</v>
      </c>
      <c r="P43" s="218">
        <v>1.4</v>
      </c>
      <c r="Q43" s="218">
        <v>8.1999999999999993</v>
      </c>
      <c r="R43" s="218">
        <v>7.9</v>
      </c>
      <c r="S43" s="218">
        <v>8</v>
      </c>
      <c r="T43" s="97">
        <f t="shared" si="9"/>
        <v>41.5</v>
      </c>
      <c r="U43" s="2"/>
      <c r="V43" s="60"/>
      <c r="W43" s="59"/>
      <c r="X43" s="59"/>
      <c r="Y43" s="2"/>
      <c r="Z43" s="2"/>
      <c r="AA43" s="2"/>
      <c r="AB43" s="2"/>
    </row>
    <row r="44" spans="1:30" ht="33.75" customHeight="1" x14ac:dyDescent="0.25">
      <c r="A44" s="87" t="s">
        <v>46</v>
      </c>
      <c r="B44" s="23">
        <v>102.9</v>
      </c>
      <c r="C44" s="218">
        <v>103.3</v>
      </c>
      <c r="D44" s="218">
        <v>29.6</v>
      </c>
      <c r="E44" s="218">
        <v>102.5</v>
      </c>
      <c r="F44" s="218">
        <v>100.8</v>
      </c>
      <c r="G44" s="218">
        <v>102.3</v>
      </c>
      <c r="H44" s="218"/>
      <c r="I44" s="218"/>
      <c r="J44" s="97">
        <f t="shared" si="8"/>
        <v>541.4</v>
      </c>
      <c r="K44" s="133"/>
      <c r="L44" s="137"/>
      <c r="M44" s="87" t="s">
        <v>46</v>
      </c>
      <c r="N44" s="218">
        <v>8.1999999999999993</v>
      </c>
      <c r="O44" s="218">
        <v>8</v>
      </c>
      <c r="P44" s="218">
        <v>1.4</v>
      </c>
      <c r="Q44" s="218">
        <v>8.1999999999999993</v>
      </c>
      <c r="R44" s="218">
        <v>7.9</v>
      </c>
      <c r="S44" s="218">
        <v>8</v>
      </c>
      <c r="T44" s="97">
        <f t="shared" si="9"/>
        <v>41.699999999999996</v>
      </c>
      <c r="U44" s="2"/>
      <c r="V44" s="60"/>
      <c r="W44" s="59"/>
      <c r="X44" s="59"/>
      <c r="Y44" s="2"/>
      <c r="Z44" s="2"/>
      <c r="AA44" s="2"/>
      <c r="AB44" s="2"/>
    </row>
    <row r="45" spans="1:30" ht="33.75" customHeight="1" x14ac:dyDescent="0.25">
      <c r="A45" s="87" t="s">
        <v>34</v>
      </c>
      <c r="B45" s="23">
        <v>102.7</v>
      </c>
      <c r="C45" s="218">
        <v>103.3</v>
      </c>
      <c r="D45" s="218">
        <v>29.6</v>
      </c>
      <c r="E45" s="218">
        <v>102.5</v>
      </c>
      <c r="F45" s="218">
        <v>100.6</v>
      </c>
      <c r="G45" s="218">
        <v>102.3</v>
      </c>
      <c r="H45" s="218"/>
      <c r="I45" s="218"/>
      <c r="J45" s="97">
        <f t="shared" si="8"/>
        <v>541</v>
      </c>
      <c r="K45" s="133"/>
      <c r="L45" s="137"/>
      <c r="M45" s="87" t="s">
        <v>34</v>
      </c>
      <c r="N45" s="218">
        <v>7.8</v>
      </c>
      <c r="O45" s="218">
        <v>8</v>
      </c>
      <c r="P45" s="218">
        <v>2.2999999999999998</v>
      </c>
      <c r="Q45" s="218">
        <v>8</v>
      </c>
      <c r="R45" s="218">
        <v>7.8</v>
      </c>
      <c r="S45" s="218">
        <v>7.9</v>
      </c>
      <c r="T45" s="97">
        <f t="shared" si="9"/>
        <v>41.8</v>
      </c>
      <c r="U45" s="2"/>
      <c r="V45" s="60"/>
      <c r="W45" s="59"/>
      <c r="X45" s="59"/>
      <c r="Y45" s="59"/>
      <c r="Z45" s="59"/>
      <c r="AA45" s="2"/>
      <c r="AB45" s="2"/>
      <c r="AC45" s="2"/>
      <c r="AD45" s="2"/>
    </row>
    <row r="46" spans="1:30" ht="33.75" customHeight="1" x14ac:dyDescent="0.25">
      <c r="A46" s="88" t="s">
        <v>10</v>
      </c>
      <c r="B46" s="27">
        <f t="shared" ref="B46:I46" si="10">SUM(B39:B45)</f>
        <v>721.32740000000001</v>
      </c>
      <c r="C46" s="77">
        <f t="shared" si="10"/>
        <v>724.7969999999998</v>
      </c>
      <c r="D46" s="28">
        <f t="shared" si="10"/>
        <v>208.07119999999998</v>
      </c>
      <c r="E46" s="28">
        <f t="shared" si="10"/>
        <v>720.16219999999998</v>
      </c>
      <c r="F46" s="28">
        <f t="shared" si="10"/>
        <v>709.95780000000002</v>
      </c>
      <c r="G46" s="28">
        <f t="shared" si="10"/>
        <v>717.45779999999991</v>
      </c>
      <c r="H46" s="28">
        <f t="shared" si="10"/>
        <v>0</v>
      </c>
      <c r="I46" s="28">
        <f t="shared" si="10"/>
        <v>0</v>
      </c>
      <c r="J46" s="97">
        <f t="shared" si="8"/>
        <v>3801.7734</v>
      </c>
      <c r="K46" s="60"/>
      <c r="M46" s="73" t="s">
        <v>10</v>
      </c>
      <c r="N46" s="77">
        <f t="shared" ref="N46:S46" si="11">SUM(N39:N45)</f>
        <v>56.3</v>
      </c>
      <c r="O46" s="28">
        <f t="shared" si="11"/>
        <v>55.5</v>
      </c>
      <c r="P46" s="28">
        <f t="shared" si="11"/>
        <v>10.7</v>
      </c>
      <c r="Q46" s="28">
        <f t="shared" si="11"/>
        <v>56.900000000000006</v>
      </c>
      <c r="R46" s="28">
        <f t="shared" si="11"/>
        <v>55</v>
      </c>
      <c r="S46" s="28">
        <f t="shared" si="11"/>
        <v>55.8</v>
      </c>
      <c r="T46" s="97">
        <f t="shared" si="9"/>
        <v>290.2</v>
      </c>
      <c r="U46" s="60"/>
      <c r="V46" s="60"/>
      <c r="W46" s="2"/>
      <c r="X46" s="2"/>
      <c r="Y46" s="2"/>
      <c r="Z46" s="2"/>
      <c r="AA46" s="2"/>
      <c r="AB46" s="2"/>
      <c r="AC46" s="2"/>
      <c r="AD46" s="2"/>
    </row>
    <row r="47" spans="1:30" ht="33.75" customHeight="1" x14ac:dyDescent="0.25">
      <c r="A47" s="89" t="s">
        <v>12</v>
      </c>
      <c r="B47" s="30">
        <v>158.69999999999999</v>
      </c>
      <c r="C47" s="78">
        <v>158.69999999999999</v>
      </c>
      <c r="D47" s="31">
        <v>158.69999999999999</v>
      </c>
      <c r="E47" s="31">
        <v>158.69999999999999</v>
      </c>
      <c r="F47" s="31">
        <v>158.69999999999999</v>
      </c>
      <c r="G47" s="31">
        <v>158.69999999999999</v>
      </c>
      <c r="H47" s="31"/>
      <c r="I47" s="31"/>
      <c r="J47" s="98">
        <f>+((J46/J48)/7)*1000</f>
        <v>158.43363060510086</v>
      </c>
      <c r="K47" s="60"/>
      <c r="M47" s="129" t="s">
        <v>12</v>
      </c>
      <c r="N47" s="78">
        <v>142</v>
      </c>
      <c r="O47" s="31">
        <v>141.5</v>
      </c>
      <c r="P47" s="31">
        <v>141.5</v>
      </c>
      <c r="Q47" s="31">
        <v>140.5</v>
      </c>
      <c r="R47" s="31">
        <v>140.5</v>
      </c>
      <c r="S47" s="31">
        <v>140</v>
      </c>
      <c r="T47" s="98">
        <f>+((T46/T48)/7)*1000</f>
        <v>141.01068999028183</v>
      </c>
      <c r="U47" s="61"/>
      <c r="V47" s="61"/>
    </row>
    <row r="48" spans="1:30" ht="33.75" customHeight="1" x14ac:dyDescent="0.25">
      <c r="A48" s="90" t="s">
        <v>13</v>
      </c>
      <c r="B48" s="34">
        <v>650</v>
      </c>
      <c r="C48" s="79">
        <v>653</v>
      </c>
      <c r="D48" s="35">
        <v>188</v>
      </c>
      <c r="E48" s="35">
        <v>649</v>
      </c>
      <c r="F48" s="35">
        <v>641</v>
      </c>
      <c r="G48" s="35">
        <v>647</v>
      </c>
      <c r="H48" s="35"/>
      <c r="I48" s="35"/>
      <c r="J48" s="99">
        <f>SUM(B48:I48)</f>
        <v>3428</v>
      </c>
      <c r="K48" s="60"/>
      <c r="L48" s="62"/>
      <c r="M48" s="90" t="s">
        <v>13</v>
      </c>
      <c r="N48" s="102">
        <v>57</v>
      </c>
      <c r="O48" s="102">
        <v>56</v>
      </c>
      <c r="P48" s="102">
        <v>10</v>
      </c>
      <c r="Q48" s="102">
        <v>58</v>
      </c>
      <c r="R48" s="102">
        <v>56</v>
      </c>
      <c r="S48" s="102">
        <v>57</v>
      </c>
      <c r="T48" s="106">
        <f>SUM(N48:S48)</f>
        <v>294</v>
      </c>
      <c r="U48" s="63"/>
      <c r="V48" s="63"/>
    </row>
    <row r="49" spans="1:43" ht="33.75" customHeight="1" x14ac:dyDescent="0.25">
      <c r="A49" s="91" t="s">
        <v>14</v>
      </c>
      <c r="B49" s="38">
        <f t="shared" ref="B49:I49" si="12">((B48*B47)*7/1000-B40-B39)/5</f>
        <v>103.09151999999997</v>
      </c>
      <c r="C49" s="80">
        <f t="shared" si="12"/>
        <v>103.50414000000001</v>
      </c>
      <c r="D49" s="80">
        <f t="shared" si="12"/>
        <v>29.835599999999999</v>
      </c>
      <c r="E49" s="80">
        <f t="shared" si="12"/>
        <v>102.74238</v>
      </c>
      <c r="F49" s="80">
        <f t="shared" si="12"/>
        <v>101.34582</v>
      </c>
      <c r="G49" s="80">
        <f t="shared" si="12"/>
        <v>102.67889999999997</v>
      </c>
      <c r="H49" s="80">
        <f t="shared" si="12"/>
        <v>0</v>
      </c>
      <c r="I49" s="80">
        <f t="shared" si="12"/>
        <v>0</v>
      </c>
      <c r="J49" s="100">
        <f>((J46*1000)/J48)/7</f>
        <v>158.43363060510086</v>
      </c>
      <c r="K49" s="60"/>
      <c r="M49" s="91" t="s">
        <v>14</v>
      </c>
      <c r="N49" s="80">
        <f t="shared" ref="N49:S49" si="13">((N48*N47)*7/1000-N40-N39)/5</f>
        <v>8.1316000000000006</v>
      </c>
      <c r="O49" s="39">
        <f t="shared" si="13"/>
        <v>7.9336000000000011</v>
      </c>
      <c r="P49" s="39">
        <f t="shared" si="13"/>
        <v>1.4209999999999998</v>
      </c>
      <c r="Q49" s="39">
        <f t="shared" si="13"/>
        <v>8.1685999999999996</v>
      </c>
      <c r="R49" s="39">
        <f t="shared" si="13"/>
        <v>7.8552000000000008</v>
      </c>
      <c r="S49" s="39">
        <f t="shared" si="13"/>
        <v>7.9719999999999995</v>
      </c>
      <c r="T49" s="107">
        <f>((T46*1000)/T48)/7</f>
        <v>141.01068999028183</v>
      </c>
      <c r="U49" s="63"/>
      <c r="V49" s="63"/>
    </row>
    <row r="50" spans="1:43" ht="33.75" customHeight="1" x14ac:dyDescent="0.25">
      <c r="A50" s="92" t="s">
        <v>15</v>
      </c>
      <c r="B50" s="42">
        <f t="shared" ref="B50:I50" si="14">((B48*B47)*7)/1000</f>
        <v>722.08499999999992</v>
      </c>
      <c r="C50" s="81">
        <f t="shared" si="14"/>
        <v>725.41769999999997</v>
      </c>
      <c r="D50" s="43">
        <f t="shared" si="14"/>
        <v>208.8492</v>
      </c>
      <c r="E50" s="43">
        <f t="shared" si="14"/>
        <v>720.97409999999991</v>
      </c>
      <c r="F50" s="43">
        <f t="shared" si="14"/>
        <v>712.08690000000001</v>
      </c>
      <c r="G50" s="43">
        <f t="shared" si="14"/>
        <v>718.75229999999988</v>
      </c>
      <c r="H50" s="43">
        <f t="shared" si="14"/>
        <v>0</v>
      </c>
      <c r="I50" s="43">
        <f t="shared" si="14"/>
        <v>0</v>
      </c>
      <c r="J50" s="83"/>
      <c r="K50" s="60"/>
      <c r="M50" s="92" t="s">
        <v>15</v>
      </c>
      <c r="N50" s="81">
        <f t="shared" ref="N50:S50" si="15">((N48*N47)*7)/1000</f>
        <v>56.658000000000001</v>
      </c>
      <c r="O50" s="43">
        <f t="shared" si="15"/>
        <v>55.468000000000004</v>
      </c>
      <c r="P50" s="43">
        <f t="shared" si="15"/>
        <v>9.9049999999999994</v>
      </c>
      <c r="Q50" s="43">
        <f t="shared" si="15"/>
        <v>57.042999999999999</v>
      </c>
      <c r="R50" s="43">
        <f t="shared" si="15"/>
        <v>55.076000000000001</v>
      </c>
      <c r="S50" s="43">
        <f t="shared" si="15"/>
        <v>55.86</v>
      </c>
      <c r="T50" s="108"/>
    </row>
    <row r="51" spans="1:43" ht="33.75" customHeight="1" thickBot="1" x14ac:dyDescent="0.3">
      <c r="A51" s="93" t="s">
        <v>16</v>
      </c>
      <c r="B51" s="47">
        <f t="shared" ref="B51:I51" si="16">+(B46/B48)/7*1000</f>
        <v>158.5334945054945</v>
      </c>
      <c r="C51" s="82">
        <f t="shared" si="16"/>
        <v>158.56420914460728</v>
      </c>
      <c r="D51" s="48">
        <f t="shared" si="16"/>
        <v>158.10881458966563</v>
      </c>
      <c r="E51" s="48">
        <f t="shared" si="16"/>
        <v>158.52128549416685</v>
      </c>
      <c r="F51" s="48">
        <f t="shared" si="16"/>
        <v>158.22549587697796</v>
      </c>
      <c r="G51" s="48">
        <f t="shared" si="16"/>
        <v>158.41417531463901</v>
      </c>
      <c r="H51" s="48" t="e">
        <f t="shared" si="16"/>
        <v>#DIV/0!</v>
      </c>
      <c r="I51" s="48" t="e">
        <f t="shared" si="16"/>
        <v>#DIV/0!</v>
      </c>
      <c r="J51" s="101"/>
      <c r="K51" s="60"/>
      <c r="L51" s="51"/>
      <c r="M51" s="93" t="s">
        <v>16</v>
      </c>
      <c r="N51" s="82">
        <f t="shared" ref="N51:S51" si="17">+(N46/N48)/7*1000</f>
        <v>141.10275689223056</v>
      </c>
      <c r="O51" s="48">
        <f t="shared" si="17"/>
        <v>141.58163265306123</v>
      </c>
      <c r="P51" s="48">
        <f t="shared" si="17"/>
        <v>152.85714285714283</v>
      </c>
      <c r="Q51" s="48">
        <f t="shared" si="17"/>
        <v>140.14778325123154</v>
      </c>
      <c r="R51" s="48">
        <f t="shared" si="17"/>
        <v>140.30612244897958</v>
      </c>
      <c r="S51" s="48">
        <f t="shared" si="17"/>
        <v>139.84962406015038</v>
      </c>
      <c r="T51" s="49"/>
      <c r="U51" s="52"/>
      <c r="V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67"/>
      <c r="W55" s="68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55"/>
      <c r="W56" s="55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55"/>
      <c r="W57" s="55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23">
        <v>8.4</v>
      </c>
      <c r="C58" s="218">
        <v>8.4</v>
      </c>
      <c r="D58" s="218">
        <v>2.4</v>
      </c>
      <c r="E58" s="218">
        <v>8.3000000000000007</v>
      </c>
      <c r="F58" s="218">
        <v>8.4</v>
      </c>
      <c r="G58" s="150">
        <v>8.1999999999999993</v>
      </c>
      <c r="H58" s="23">
        <v>8.6999999999999993</v>
      </c>
      <c r="I58" s="218">
        <v>9</v>
      </c>
      <c r="J58" s="218">
        <v>2.2999999999999998</v>
      </c>
      <c r="K58" s="218">
        <v>8.1</v>
      </c>
      <c r="L58" s="218">
        <v>8.6</v>
      </c>
      <c r="M58" s="150">
        <v>8.6</v>
      </c>
      <c r="N58" s="23">
        <v>8.6</v>
      </c>
      <c r="O58" s="218">
        <v>8.8000000000000007</v>
      </c>
      <c r="P58" s="218">
        <v>2.2999999999999998</v>
      </c>
      <c r="Q58" s="218">
        <v>8.8000000000000007</v>
      </c>
      <c r="R58" s="218">
        <v>8.8000000000000007</v>
      </c>
      <c r="S58" s="150">
        <v>8.8000000000000007</v>
      </c>
      <c r="T58" s="26">
        <f t="shared" ref="T58:T65" si="18">SUM(B58:S58)</f>
        <v>135.49999999999997</v>
      </c>
      <c r="U58" s="71"/>
      <c r="V58" s="2"/>
      <c r="W58" s="55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23">
        <v>8.4</v>
      </c>
      <c r="C59" s="218">
        <v>8.4</v>
      </c>
      <c r="D59" s="218">
        <v>2.4</v>
      </c>
      <c r="E59" s="218">
        <v>8.3000000000000007</v>
      </c>
      <c r="F59" s="218">
        <v>8.4</v>
      </c>
      <c r="G59" s="150">
        <v>8.1999999999999993</v>
      </c>
      <c r="H59" s="23">
        <v>8.6999999999999993</v>
      </c>
      <c r="I59" s="218">
        <v>9</v>
      </c>
      <c r="J59" s="218">
        <v>2.2999999999999998</v>
      </c>
      <c r="K59" s="218">
        <v>8.1</v>
      </c>
      <c r="L59" s="218">
        <v>8.6</v>
      </c>
      <c r="M59" s="150">
        <v>8.6</v>
      </c>
      <c r="N59" s="23">
        <v>8.6</v>
      </c>
      <c r="O59" s="218">
        <v>8.8000000000000007</v>
      </c>
      <c r="P59" s="218">
        <v>2.2999999999999998</v>
      </c>
      <c r="Q59" s="218">
        <v>8.8000000000000007</v>
      </c>
      <c r="R59" s="218">
        <v>8.8000000000000007</v>
      </c>
      <c r="S59" s="150">
        <v>8.8000000000000007</v>
      </c>
      <c r="T59" s="26">
        <f t="shared" si="18"/>
        <v>135.49999999999997</v>
      </c>
      <c r="U59" s="71"/>
      <c r="V59" s="2"/>
      <c r="W59" s="55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23">
        <v>8.6</v>
      </c>
      <c r="C60" s="218">
        <v>8.4</v>
      </c>
      <c r="D60" s="218">
        <v>2.4</v>
      </c>
      <c r="E60" s="218">
        <v>8.5</v>
      </c>
      <c r="F60" s="218">
        <v>8.4</v>
      </c>
      <c r="G60" s="150">
        <v>8.1999999999999993</v>
      </c>
      <c r="H60" s="23">
        <v>8.8000000000000007</v>
      </c>
      <c r="I60" s="218">
        <v>9</v>
      </c>
      <c r="J60" s="218">
        <v>2.2999999999999998</v>
      </c>
      <c r="K60" s="218">
        <v>8.1</v>
      </c>
      <c r="L60" s="218">
        <v>8.6999999999999993</v>
      </c>
      <c r="M60" s="150">
        <v>8.6999999999999993</v>
      </c>
      <c r="N60" s="23">
        <v>8.6</v>
      </c>
      <c r="O60" s="218">
        <v>8.8000000000000007</v>
      </c>
      <c r="P60" s="218">
        <v>2.2999999999999998</v>
      </c>
      <c r="Q60" s="218">
        <v>8.9</v>
      </c>
      <c r="R60" s="218">
        <v>8.9</v>
      </c>
      <c r="S60" s="150">
        <v>8.8000000000000007</v>
      </c>
      <c r="T60" s="26">
        <f t="shared" si="18"/>
        <v>136.4</v>
      </c>
      <c r="U60" s="71"/>
      <c r="V60" s="2"/>
      <c r="W60" s="55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23">
        <v>8.6</v>
      </c>
      <c r="C61" s="218">
        <v>8.5</v>
      </c>
      <c r="D61" s="218">
        <v>2.4</v>
      </c>
      <c r="E61" s="218">
        <v>8.5</v>
      </c>
      <c r="F61" s="218">
        <v>8.4</v>
      </c>
      <c r="G61" s="150">
        <v>8.1999999999999993</v>
      </c>
      <c r="H61" s="23">
        <v>8.8000000000000007</v>
      </c>
      <c r="I61" s="218">
        <v>9</v>
      </c>
      <c r="J61" s="218">
        <v>2.2999999999999998</v>
      </c>
      <c r="K61" s="218">
        <v>8.1</v>
      </c>
      <c r="L61" s="218">
        <v>8.6999999999999993</v>
      </c>
      <c r="M61" s="150">
        <v>8.6999999999999993</v>
      </c>
      <c r="N61" s="23">
        <v>8.6</v>
      </c>
      <c r="O61" s="218">
        <v>8.8000000000000007</v>
      </c>
      <c r="P61" s="218">
        <v>2.2999999999999998</v>
      </c>
      <c r="Q61" s="218">
        <v>8.9</v>
      </c>
      <c r="R61" s="218">
        <v>8.9</v>
      </c>
      <c r="S61" s="150">
        <v>8.8000000000000007</v>
      </c>
      <c r="T61" s="26">
        <f t="shared" si="18"/>
        <v>136.5</v>
      </c>
      <c r="U61" s="71"/>
      <c r="V61" s="2"/>
      <c r="W61" s="55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23">
        <v>8.6</v>
      </c>
      <c r="C62" s="218">
        <v>8.5</v>
      </c>
      <c r="D62" s="218">
        <v>2.4</v>
      </c>
      <c r="E62" s="218">
        <v>8.5</v>
      </c>
      <c r="F62" s="218">
        <v>8.4</v>
      </c>
      <c r="G62" s="150">
        <v>8.1999999999999993</v>
      </c>
      <c r="H62" s="23">
        <v>8.8000000000000007</v>
      </c>
      <c r="I62" s="218">
        <v>9.1</v>
      </c>
      <c r="J62" s="218">
        <v>2.2999999999999998</v>
      </c>
      <c r="K62" s="218">
        <v>8.1999999999999993</v>
      </c>
      <c r="L62" s="218">
        <v>8.8000000000000007</v>
      </c>
      <c r="M62" s="150">
        <v>8.8000000000000007</v>
      </c>
      <c r="N62" s="23">
        <v>8.6</v>
      </c>
      <c r="O62" s="218">
        <v>8.9</v>
      </c>
      <c r="P62" s="218">
        <v>2.2999999999999998</v>
      </c>
      <c r="Q62" s="218">
        <v>8.9</v>
      </c>
      <c r="R62" s="218">
        <v>8.9</v>
      </c>
      <c r="S62" s="150">
        <v>8.8000000000000007</v>
      </c>
      <c r="T62" s="26">
        <f t="shared" si="18"/>
        <v>137</v>
      </c>
      <c r="U62" s="71"/>
      <c r="V62" s="2"/>
      <c r="W62" s="55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23">
        <v>8.6</v>
      </c>
      <c r="C63" s="218">
        <v>8.5</v>
      </c>
      <c r="D63" s="218">
        <v>2.5</v>
      </c>
      <c r="E63" s="218">
        <v>8.5</v>
      </c>
      <c r="F63" s="218">
        <v>8.4</v>
      </c>
      <c r="G63" s="150">
        <v>8.3000000000000007</v>
      </c>
      <c r="H63" s="23">
        <v>8.8000000000000007</v>
      </c>
      <c r="I63" s="218">
        <v>9.1</v>
      </c>
      <c r="J63" s="218">
        <v>2.2999999999999998</v>
      </c>
      <c r="K63" s="218">
        <v>8.1999999999999993</v>
      </c>
      <c r="L63" s="218">
        <v>8.8000000000000007</v>
      </c>
      <c r="M63" s="150">
        <v>8.8000000000000007</v>
      </c>
      <c r="N63" s="23">
        <v>8.6</v>
      </c>
      <c r="O63" s="218">
        <v>8.9</v>
      </c>
      <c r="P63" s="218">
        <v>2.2999999999999998</v>
      </c>
      <c r="Q63" s="218">
        <v>8.9</v>
      </c>
      <c r="R63" s="218">
        <v>8.9</v>
      </c>
      <c r="S63" s="150">
        <v>8.8000000000000007</v>
      </c>
      <c r="T63" s="26">
        <f t="shared" si="18"/>
        <v>137.20000000000002</v>
      </c>
      <c r="U63" s="71"/>
      <c r="V63" s="2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23">
        <v>8.6</v>
      </c>
      <c r="C64" s="218">
        <v>8.5</v>
      </c>
      <c r="D64" s="218">
        <v>2.5</v>
      </c>
      <c r="E64" s="218">
        <v>8.6</v>
      </c>
      <c r="F64" s="218">
        <v>8.4</v>
      </c>
      <c r="G64" s="150">
        <v>8.3000000000000007</v>
      </c>
      <c r="H64" s="23">
        <v>8.9</v>
      </c>
      <c r="I64" s="218">
        <v>9.1</v>
      </c>
      <c r="J64" s="218">
        <v>2.2999999999999998</v>
      </c>
      <c r="K64" s="218">
        <v>8.1999999999999993</v>
      </c>
      <c r="L64" s="218">
        <v>8.8000000000000007</v>
      </c>
      <c r="M64" s="150">
        <v>8.8000000000000007</v>
      </c>
      <c r="N64" s="23">
        <v>8.6</v>
      </c>
      <c r="O64" s="218">
        <v>8.9</v>
      </c>
      <c r="P64" s="218">
        <v>2.4</v>
      </c>
      <c r="Q64" s="218">
        <v>9</v>
      </c>
      <c r="R64" s="218">
        <v>9</v>
      </c>
      <c r="S64" s="150">
        <v>8.9</v>
      </c>
      <c r="T64" s="26">
        <f t="shared" si="18"/>
        <v>137.80000000000001</v>
      </c>
      <c r="U64" s="71"/>
      <c r="V64" s="2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59.800000000000004</v>
      </c>
      <c r="C65" s="28">
        <f>SUM(C58:C64)</f>
        <v>59.2</v>
      </c>
      <c r="D65" s="28">
        <f>SUM(D58:D64)</f>
        <v>17</v>
      </c>
      <c r="E65" s="28">
        <f>SUM(E58:E64)</f>
        <v>59.2</v>
      </c>
      <c r="F65" s="28">
        <f t="shared" ref="F65:Q65" si="19">SUM(F58:F64)</f>
        <v>58.8</v>
      </c>
      <c r="G65" s="29">
        <f t="shared" si="19"/>
        <v>57.599999999999994</v>
      </c>
      <c r="H65" s="27">
        <f t="shared" si="19"/>
        <v>61.499999999999993</v>
      </c>
      <c r="I65" s="28">
        <f t="shared" si="19"/>
        <v>63.300000000000004</v>
      </c>
      <c r="J65" s="28">
        <f t="shared" si="19"/>
        <v>16.100000000000001</v>
      </c>
      <c r="K65" s="28">
        <f t="shared" si="19"/>
        <v>57</v>
      </c>
      <c r="L65" s="28">
        <f t="shared" si="19"/>
        <v>60.999999999999986</v>
      </c>
      <c r="M65" s="29">
        <f t="shared" si="19"/>
        <v>60.999999999999986</v>
      </c>
      <c r="N65" s="27">
        <f t="shared" si="19"/>
        <v>60.2</v>
      </c>
      <c r="O65" s="28">
        <f t="shared" si="19"/>
        <v>61.9</v>
      </c>
      <c r="P65" s="28">
        <f t="shared" si="19"/>
        <v>16.2</v>
      </c>
      <c r="Q65" s="28">
        <f t="shared" si="19"/>
        <v>62.199999999999996</v>
      </c>
      <c r="R65" s="28">
        <f>SUM(R58:R64)</f>
        <v>62.199999999999996</v>
      </c>
      <c r="S65" s="29">
        <f>SUM(S58:S64)</f>
        <v>61.699999999999996</v>
      </c>
      <c r="T65" s="26">
        <f t="shared" si="18"/>
        <v>955.9000000000002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142.5</v>
      </c>
      <c r="C66" s="31">
        <v>141</v>
      </c>
      <c r="D66" s="31">
        <v>143</v>
      </c>
      <c r="E66" s="31">
        <v>141</v>
      </c>
      <c r="F66" s="31">
        <v>140</v>
      </c>
      <c r="G66" s="32">
        <v>139.5</v>
      </c>
      <c r="H66" s="30">
        <v>144</v>
      </c>
      <c r="I66" s="31">
        <v>143.5</v>
      </c>
      <c r="J66" s="31">
        <v>144</v>
      </c>
      <c r="K66" s="31">
        <v>140.5</v>
      </c>
      <c r="L66" s="31">
        <v>140.5</v>
      </c>
      <c r="M66" s="32">
        <v>140.5</v>
      </c>
      <c r="N66" s="30">
        <v>141</v>
      </c>
      <c r="O66" s="31">
        <v>140.5</v>
      </c>
      <c r="P66" s="31">
        <v>144.5</v>
      </c>
      <c r="Q66" s="31">
        <v>141</v>
      </c>
      <c r="R66" s="31">
        <v>141</v>
      </c>
      <c r="S66" s="32">
        <v>140</v>
      </c>
      <c r="T66" s="261">
        <f>+((T65/T67)/7)*1000</f>
        <v>141.2173142266214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60</v>
      </c>
      <c r="C67" s="102">
        <v>60</v>
      </c>
      <c r="D67" s="102">
        <v>17</v>
      </c>
      <c r="E67" s="102">
        <v>60</v>
      </c>
      <c r="F67" s="102">
        <v>60</v>
      </c>
      <c r="G67" s="259">
        <v>59</v>
      </c>
      <c r="H67" s="258">
        <v>61</v>
      </c>
      <c r="I67" s="102">
        <v>63</v>
      </c>
      <c r="J67" s="102">
        <v>16</v>
      </c>
      <c r="K67" s="102">
        <v>58</v>
      </c>
      <c r="L67" s="102">
        <v>62</v>
      </c>
      <c r="M67" s="259">
        <v>62</v>
      </c>
      <c r="N67" s="258">
        <v>61</v>
      </c>
      <c r="O67" s="102">
        <v>63</v>
      </c>
      <c r="P67" s="102">
        <v>16</v>
      </c>
      <c r="Q67" s="102">
        <v>63</v>
      </c>
      <c r="R67" s="102">
        <v>63</v>
      </c>
      <c r="S67" s="259">
        <v>63</v>
      </c>
      <c r="T67" s="262">
        <f>SUM(B67:S67)</f>
        <v>967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8.6100000000000012</v>
      </c>
      <c r="C68" s="80">
        <f t="shared" si="20"/>
        <v>8.484</v>
      </c>
      <c r="D68" s="80">
        <f t="shared" si="20"/>
        <v>2.4433999999999996</v>
      </c>
      <c r="E68" s="80">
        <f t="shared" si="20"/>
        <v>8.5240000000000009</v>
      </c>
      <c r="F68" s="80">
        <f t="shared" si="20"/>
        <v>8.4</v>
      </c>
      <c r="G68" s="154">
        <f t="shared" si="20"/>
        <v>8.2426999999999992</v>
      </c>
      <c r="H68" s="38">
        <f t="shared" si="20"/>
        <v>8.8175999999999988</v>
      </c>
      <c r="I68" s="80">
        <f t="shared" si="20"/>
        <v>9.0566999999999993</v>
      </c>
      <c r="J68" s="80">
        <f t="shared" si="20"/>
        <v>2.3055999999999996</v>
      </c>
      <c r="K68" s="80">
        <f t="shared" si="20"/>
        <v>8.1685999999999996</v>
      </c>
      <c r="L68" s="80">
        <f t="shared" si="20"/>
        <v>8.7553999999999981</v>
      </c>
      <c r="M68" s="154">
        <f t="shared" si="20"/>
        <v>8.7553999999999981</v>
      </c>
      <c r="N68" s="38">
        <f t="shared" si="20"/>
        <v>8.6013999999999999</v>
      </c>
      <c r="O68" s="80">
        <f t="shared" si="20"/>
        <v>8.8720999999999997</v>
      </c>
      <c r="P68" s="80">
        <f t="shared" si="20"/>
        <v>2.3167999999999997</v>
      </c>
      <c r="Q68" s="80">
        <f t="shared" si="20"/>
        <v>8.9161999999999999</v>
      </c>
      <c r="R68" s="80">
        <f t="shared" si="20"/>
        <v>8.9161999999999999</v>
      </c>
      <c r="S68" s="154">
        <f t="shared" si="20"/>
        <v>8.8279999999999994</v>
      </c>
      <c r="T68" s="263">
        <f>((T65*1000)/T67)/7</f>
        <v>141.2173142266214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59.85</v>
      </c>
      <c r="C69" s="43">
        <f t="shared" si="21"/>
        <v>59.22</v>
      </c>
      <c r="D69" s="43">
        <f t="shared" si="21"/>
        <v>17.016999999999999</v>
      </c>
      <c r="E69" s="43">
        <f t="shared" si="21"/>
        <v>59.22</v>
      </c>
      <c r="F69" s="43">
        <f t="shared" si="21"/>
        <v>58.8</v>
      </c>
      <c r="G69" s="83">
        <f t="shared" si="21"/>
        <v>57.613500000000002</v>
      </c>
      <c r="H69" s="42">
        <f t="shared" si="21"/>
        <v>61.488</v>
      </c>
      <c r="I69" s="43">
        <f t="shared" si="21"/>
        <v>63.283499999999997</v>
      </c>
      <c r="J69" s="43">
        <f t="shared" si="21"/>
        <v>16.128</v>
      </c>
      <c r="K69" s="43">
        <f t="shared" si="21"/>
        <v>57.042999999999999</v>
      </c>
      <c r="L69" s="43">
        <f t="shared" si="21"/>
        <v>60.976999999999997</v>
      </c>
      <c r="M69" s="83">
        <f t="shared" si="21"/>
        <v>60.976999999999997</v>
      </c>
      <c r="N69" s="42">
        <f t="shared" si="21"/>
        <v>60.207000000000001</v>
      </c>
      <c r="O69" s="43">
        <f t="shared" si="21"/>
        <v>61.960500000000003</v>
      </c>
      <c r="P69" s="43">
        <f t="shared" si="21"/>
        <v>16.184000000000001</v>
      </c>
      <c r="Q69" s="43">
        <f t="shared" si="21"/>
        <v>62.180999999999997</v>
      </c>
      <c r="R69" s="43">
        <f t="shared" si="21"/>
        <v>62.180999999999997</v>
      </c>
      <c r="S69" s="83">
        <f t="shared" si="21"/>
        <v>61.74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 t="shared" ref="B70:S70" si="22">+(B65/B67)/7*1000</f>
        <v>142.38095238095238</v>
      </c>
      <c r="C70" s="48">
        <f t="shared" si="22"/>
        <v>140.95238095238096</v>
      </c>
      <c r="D70" s="48">
        <f t="shared" si="22"/>
        <v>142.85714285714286</v>
      </c>
      <c r="E70" s="48">
        <f t="shared" si="22"/>
        <v>140.95238095238096</v>
      </c>
      <c r="F70" s="48">
        <f t="shared" si="22"/>
        <v>139.99999999999997</v>
      </c>
      <c r="G70" s="49">
        <f t="shared" si="22"/>
        <v>139.46731234866826</v>
      </c>
      <c r="H70" s="47">
        <f t="shared" si="22"/>
        <v>144.02810304449648</v>
      </c>
      <c r="I70" s="48">
        <f t="shared" si="22"/>
        <v>143.53741496598641</v>
      </c>
      <c r="J70" s="48">
        <f t="shared" si="22"/>
        <v>143.75000000000003</v>
      </c>
      <c r="K70" s="48">
        <f t="shared" si="22"/>
        <v>140.39408866995075</v>
      </c>
      <c r="L70" s="48">
        <f t="shared" si="22"/>
        <v>140.55299539170505</v>
      </c>
      <c r="M70" s="49">
        <f t="shared" si="22"/>
        <v>140.55299539170505</v>
      </c>
      <c r="N70" s="47">
        <f t="shared" si="22"/>
        <v>140.98360655737704</v>
      </c>
      <c r="O70" s="48">
        <f t="shared" si="22"/>
        <v>140.36281179138322</v>
      </c>
      <c r="P70" s="48">
        <f t="shared" si="22"/>
        <v>144.64285714285714</v>
      </c>
      <c r="Q70" s="48">
        <f t="shared" si="22"/>
        <v>141.04308390022675</v>
      </c>
      <c r="R70" s="48">
        <f t="shared" si="22"/>
        <v>141.04308390022675</v>
      </c>
      <c r="S70" s="49">
        <f t="shared" si="22"/>
        <v>139.90929705215419</v>
      </c>
      <c r="T70" s="50"/>
      <c r="AD70" s="3"/>
    </row>
    <row r="71" spans="1:41" ht="33.75" customHeight="1" x14ac:dyDescent="0.25"/>
    <row r="72" spans="1:41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41" ht="33.75" customHeight="1" x14ac:dyDescent="0.25"/>
    <row r="74" spans="1:41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J36"/>
    <mergeCell ref="N36:T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2" zoomScale="30" zoomScaleNormal="30" workbookViewId="0">
      <selection activeCell="B66" sqref="B66:S66"/>
    </sheetView>
  </sheetViews>
  <sheetFormatPr baseColWidth="10" defaultRowHeight="15" x14ac:dyDescent="0.25"/>
  <cols>
    <col min="1" max="1" width="52.42578125" style="19" bestFit="1" customWidth="1"/>
    <col min="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298"/>
      <c r="E3" s="298"/>
      <c r="F3" s="298"/>
      <c r="G3" s="298"/>
      <c r="H3" s="298"/>
      <c r="I3" s="298"/>
      <c r="J3" s="298"/>
      <c r="K3" s="298"/>
      <c r="L3" s="298"/>
      <c r="M3" s="298"/>
      <c r="N3" s="298"/>
      <c r="O3" s="298"/>
      <c r="P3" s="298"/>
      <c r="Q3" s="298"/>
      <c r="R3" s="298"/>
      <c r="S3" s="298"/>
      <c r="T3" s="298"/>
      <c r="U3" s="298"/>
      <c r="V3" s="298"/>
      <c r="W3" s="298"/>
      <c r="X3" s="298"/>
      <c r="Y3" s="2"/>
      <c r="Z3" s="2"/>
      <c r="AA3" s="2"/>
      <c r="AB3" s="2"/>
      <c r="AC3" s="2"/>
      <c r="AD3" s="2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8" t="s">
        <v>1</v>
      </c>
      <c r="B9" s="298"/>
      <c r="C9" s="298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8"/>
      <c r="B10" s="298"/>
      <c r="C10" s="2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8" t="s">
        <v>4</v>
      </c>
      <c r="B11" s="298"/>
      <c r="C11" s="298"/>
      <c r="D11" s="1"/>
      <c r="E11" s="299">
        <v>2</v>
      </c>
      <c r="F11" s="1"/>
      <c r="G11" s="1"/>
      <c r="H11" s="1"/>
      <c r="I11" s="1"/>
      <c r="J11" s="1"/>
      <c r="K11" s="628" t="s">
        <v>89</v>
      </c>
      <c r="L11" s="628"/>
      <c r="M11" s="300"/>
      <c r="N11" s="3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8"/>
      <c r="B12" s="298"/>
      <c r="C12" s="298"/>
      <c r="D12" s="1"/>
      <c r="E12" s="5"/>
      <c r="F12" s="1"/>
      <c r="G12" s="1"/>
      <c r="H12" s="1"/>
      <c r="I12" s="1"/>
      <c r="J12" s="1"/>
      <c r="K12" s="300"/>
      <c r="L12" s="300"/>
      <c r="M12" s="300"/>
      <c r="N12" s="3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8"/>
      <c r="B13" s="298"/>
      <c r="C13" s="298"/>
      <c r="D13" s="298"/>
      <c r="E13" s="298"/>
      <c r="F13" s="298"/>
      <c r="G13" s="298"/>
      <c r="H13" s="298"/>
      <c r="I13" s="298"/>
      <c r="J13" s="298"/>
      <c r="K13" s="298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1"/>
      <c r="X13" s="1"/>
      <c r="Y13" s="1"/>
    </row>
    <row r="14" spans="1:30" s="3" customFormat="1" ht="27" thickBot="1" x14ac:dyDescent="0.3">
      <c r="A14" s="29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38" t="s">
        <v>53</v>
      </c>
      <c r="C15" s="639"/>
      <c r="D15" s="639"/>
      <c r="E15" s="639"/>
      <c r="F15" s="639"/>
      <c r="G15" s="640"/>
      <c r="H15" s="650" t="s">
        <v>54</v>
      </c>
      <c r="I15" s="651"/>
      <c r="J15" s="651"/>
      <c r="K15" s="651"/>
      <c r="L15" s="651"/>
      <c r="M15" s="652"/>
      <c r="N15" s="653" t="s">
        <v>8</v>
      </c>
      <c r="O15" s="654"/>
      <c r="P15" s="654"/>
      <c r="Q15" s="654"/>
      <c r="R15" s="654"/>
      <c r="S15" s="655"/>
      <c r="T15" s="301"/>
      <c r="W15" s="55"/>
    </row>
    <row r="16" spans="1:30" ht="39.950000000000003" customHeight="1" x14ac:dyDescent="0.25">
      <c r="A16" s="120" t="s">
        <v>9</v>
      </c>
      <c r="B16" s="265"/>
      <c r="C16" s="193"/>
      <c r="D16" s="193"/>
      <c r="E16" s="193"/>
      <c r="F16" s="193"/>
      <c r="G16" s="197"/>
      <c r="H16" s="194"/>
      <c r="I16" s="193"/>
      <c r="J16" s="193"/>
      <c r="K16" s="193"/>
      <c r="L16" s="192"/>
      <c r="M16" s="197"/>
      <c r="N16" s="194"/>
      <c r="O16" s="193"/>
      <c r="P16" s="193"/>
      <c r="Q16" s="193"/>
      <c r="R16" s="193"/>
      <c r="S16" s="197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1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23">
        <v>106.44000000000001</v>
      </c>
      <c r="C18" s="24">
        <v>107.15267999999999</v>
      </c>
      <c r="D18" s="24">
        <v>30.027160000000002</v>
      </c>
      <c r="E18" s="24">
        <v>106.76392000000001</v>
      </c>
      <c r="F18" s="24">
        <v>106.66680000000001</v>
      </c>
      <c r="G18" s="25">
        <v>106.11608000000001</v>
      </c>
      <c r="H18" s="23">
        <v>110.87775999999999</v>
      </c>
      <c r="I18" s="24">
        <v>111.42847999999999</v>
      </c>
      <c r="J18" s="24">
        <v>29.024000000000001</v>
      </c>
      <c r="K18" s="24">
        <v>112.01148000000001</v>
      </c>
      <c r="L18" s="24">
        <v>111.29879999999999</v>
      </c>
      <c r="M18" s="25">
        <v>111.36363999999999</v>
      </c>
      <c r="N18" s="23">
        <v>112.1086</v>
      </c>
      <c r="O18" s="24">
        <v>112.43252</v>
      </c>
      <c r="P18" s="24">
        <v>28.634359999999997</v>
      </c>
      <c r="Q18" s="24">
        <v>112.82128</v>
      </c>
      <c r="R18" s="24">
        <v>112.82128</v>
      </c>
      <c r="S18" s="25">
        <v>112.82128</v>
      </c>
      <c r="T18" s="26">
        <f t="shared" ref="T18:T25" si="0">SUM(B18:S18)</f>
        <v>1740.8101200000006</v>
      </c>
      <c r="V18" s="2"/>
      <c r="W18" s="20"/>
    </row>
    <row r="19" spans="1:30" ht="39.950000000000003" customHeight="1" x14ac:dyDescent="0.25">
      <c r="A19" s="123" t="s">
        <v>36</v>
      </c>
      <c r="B19" s="23">
        <v>106.44000000000001</v>
      </c>
      <c r="C19" s="24">
        <v>107.15267999999999</v>
      </c>
      <c r="D19" s="24">
        <v>30.027160000000002</v>
      </c>
      <c r="E19" s="24">
        <v>106.76392000000001</v>
      </c>
      <c r="F19" s="24">
        <v>106.66680000000001</v>
      </c>
      <c r="G19" s="25">
        <v>106.11608000000001</v>
      </c>
      <c r="H19" s="23">
        <v>110.87775999999999</v>
      </c>
      <c r="I19" s="24">
        <v>111.42847999999999</v>
      </c>
      <c r="J19" s="24">
        <v>29.024000000000001</v>
      </c>
      <c r="K19" s="24">
        <v>108.3</v>
      </c>
      <c r="L19" s="24">
        <v>111.29879999999999</v>
      </c>
      <c r="M19" s="25">
        <v>111.36363999999999</v>
      </c>
      <c r="N19" s="23">
        <v>112.1086</v>
      </c>
      <c r="O19" s="24">
        <v>112.43252</v>
      </c>
      <c r="P19" s="24">
        <v>28.634359999999997</v>
      </c>
      <c r="Q19" s="24">
        <v>112.82128</v>
      </c>
      <c r="R19" s="24">
        <v>112.82128</v>
      </c>
      <c r="S19" s="25">
        <v>112.82128</v>
      </c>
      <c r="T19" s="26">
        <f t="shared" si="0"/>
        <v>1737.0986400000006</v>
      </c>
      <c r="V19" s="2"/>
      <c r="W19" s="20"/>
    </row>
    <row r="20" spans="1:30" ht="39.75" customHeight="1" x14ac:dyDescent="0.25">
      <c r="A20" s="122" t="s">
        <v>37</v>
      </c>
      <c r="B20" s="23">
        <v>105.07140000000001</v>
      </c>
      <c r="C20" s="24">
        <v>105.2328</v>
      </c>
      <c r="D20" s="24">
        <v>29.859000000000002</v>
      </c>
      <c r="E20" s="24">
        <v>105.55560000000001</v>
      </c>
      <c r="F20" s="24">
        <v>105.87840000000001</v>
      </c>
      <c r="G20" s="25">
        <v>104.42580000000001</v>
      </c>
      <c r="H20" s="23">
        <v>107.0082</v>
      </c>
      <c r="I20" s="24">
        <v>111.0432</v>
      </c>
      <c r="J20" s="24">
        <v>28.083600000000001</v>
      </c>
      <c r="K20" s="24">
        <v>106.68540000000002</v>
      </c>
      <c r="L20" s="24">
        <v>108.78360000000001</v>
      </c>
      <c r="M20" s="25">
        <v>109.91340000000001</v>
      </c>
      <c r="N20" s="23">
        <v>111.6888</v>
      </c>
      <c r="O20" s="24">
        <v>112.173</v>
      </c>
      <c r="P20" s="24">
        <v>28.406400000000001</v>
      </c>
      <c r="Q20" s="24">
        <v>112.3344</v>
      </c>
      <c r="R20" s="24">
        <v>112.0116</v>
      </c>
      <c r="S20" s="25">
        <v>112.173</v>
      </c>
      <c r="T20" s="26">
        <f t="shared" si="0"/>
        <v>1716.3275999999998</v>
      </c>
      <c r="V20" s="2"/>
      <c r="W20" s="20"/>
    </row>
    <row r="21" spans="1:30" ht="39.950000000000003" customHeight="1" x14ac:dyDescent="0.25">
      <c r="A21" s="122" t="s">
        <v>38</v>
      </c>
      <c r="B21" s="23">
        <v>103.94160000000001</v>
      </c>
      <c r="C21" s="24">
        <v>103.94160000000001</v>
      </c>
      <c r="D21" s="24">
        <v>29.697600000000001</v>
      </c>
      <c r="E21" s="24">
        <v>103.61880000000001</v>
      </c>
      <c r="F21" s="24">
        <v>104.10299999999999</v>
      </c>
      <c r="G21" s="25">
        <v>103.61880000000001</v>
      </c>
      <c r="H21" s="23">
        <v>105.87840000000001</v>
      </c>
      <c r="I21" s="24">
        <v>110.8818</v>
      </c>
      <c r="J21" s="24">
        <v>27.437999999999999</v>
      </c>
      <c r="K21" s="24">
        <v>106.68540000000002</v>
      </c>
      <c r="L21" s="24">
        <v>107.4924</v>
      </c>
      <c r="M21" s="25">
        <v>108.13800000000001</v>
      </c>
      <c r="N21" s="23">
        <v>109.59060000000001</v>
      </c>
      <c r="O21" s="24">
        <v>112.0116</v>
      </c>
      <c r="P21" s="24">
        <v>28.083600000000001</v>
      </c>
      <c r="Q21" s="24">
        <v>112.0116</v>
      </c>
      <c r="R21" s="24">
        <v>112.0116</v>
      </c>
      <c r="S21" s="25">
        <v>111.6888</v>
      </c>
      <c r="T21" s="26">
        <f t="shared" si="0"/>
        <v>1700.8332</v>
      </c>
      <c r="V21" s="2"/>
      <c r="W21" s="20"/>
    </row>
    <row r="22" spans="1:30" ht="39.950000000000003" customHeight="1" x14ac:dyDescent="0.25">
      <c r="A22" s="123" t="s">
        <v>33</v>
      </c>
      <c r="B22" s="23">
        <v>103.45740000000001</v>
      </c>
      <c r="C22" s="24">
        <v>103.61880000000001</v>
      </c>
      <c r="D22" s="24">
        <v>29.536200000000001</v>
      </c>
      <c r="E22" s="24">
        <v>103.45740000000001</v>
      </c>
      <c r="F22" s="24">
        <v>103.45740000000001</v>
      </c>
      <c r="G22" s="25">
        <v>103.29600000000001</v>
      </c>
      <c r="H22" s="23">
        <v>105.2328</v>
      </c>
      <c r="I22" s="24">
        <v>110.8818</v>
      </c>
      <c r="J22" s="24">
        <v>27.437999999999999</v>
      </c>
      <c r="K22" s="24">
        <v>106.3626</v>
      </c>
      <c r="L22" s="24">
        <v>107.0082</v>
      </c>
      <c r="M22" s="25">
        <v>107.0082</v>
      </c>
      <c r="N22" s="23">
        <v>108.46080000000001</v>
      </c>
      <c r="O22" s="24">
        <v>111.8502</v>
      </c>
      <c r="P22" s="24">
        <v>27.599400000000003</v>
      </c>
      <c r="Q22" s="24">
        <v>110.2362</v>
      </c>
      <c r="R22" s="24">
        <v>112.0116</v>
      </c>
      <c r="S22" s="25">
        <v>109.26780000000001</v>
      </c>
      <c r="T22" s="26">
        <f t="shared" si="0"/>
        <v>1690.1808000000005</v>
      </c>
      <c r="V22" s="2"/>
      <c r="W22" s="20"/>
    </row>
    <row r="23" spans="1:30" ht="39.950000000000003" customHeight="1" x14ac:dyDescent="0.25">
      <c r="A23" s="122" t="s">
        <v>46</v>
      </c>
      <c r="B23" s="23">
        <v>103.3</v>
      </c>
      <c r="C23" s="24">
        <v>103.3</v>
      </c>
      <c r="D23" s="24">
        <v>29.4</v>
      </c>
      <c r="E23" s="24">
        <v>103.2</v>
      </c>
      <c r="F23" s="24">
        <v>103.45740000000001</v>
      </c>
      <c r="G23" s="25">
        <v>102.9</v>
      </c>
      <c r="H23" s="23">
        <v>105.2328</v>
      </c>
      <c r="I23" s="24">
        <v>110.7</v>
      </c>
      <c r="J23" s="24">
        <v>27.1</v>
      </c>
      <c r="K23" s="24">
        <v>106.2</v>
      </c>
      <c r="L23" s="24">
        <v>106.8</v>
      </c>
      <c r="M23" s="25">
        <v>107.0082</v>
      </c>
      <c r="N23" s="23">
        <v>108.1</v>
      </c>
      <c r="O23" s="24">
        <v>111.8502</v>
      </c>
      <c r="P23" s="24">
        <v>27.599400000000003</v>
      </c>
      <c r="Q23" s="24">
        <v>110</v>
      </c>
      <c r="R23" s="24">
        <v>111.2</v>
      </c>
      <c r="S23" s="25">
        <v>108.6</v>
      </c>
      <c r="T23" s="26">
        <f t="shared" si="0"/>
        <v>1685.9480000000001</v>
      </c>
      <c r="V23" s="2"/>
      <c r="W23" s="20"/>
    </row>
    <row r="24" spans="1:30" ht="39.950000000000003" customHeight="1" thickBot="1" x14ac:dyDescent="0.3">
      <c r="A24" s="122" t="s">
        <v>34</v>
      </c>
      <c r="B24" s="302">
        <f>B27*B26/1000</f>
        <v>102.97319999999999</v>
      </c>
      <c r="C24" s="303">
        <f t="shared" ref="C24:S24" si="1">C27*C26/1000</f>
        <v>102.3276</v>
      </c>
      <c r="D24" s="303">
        <f t="shared" si="1"/>
        <v>29.3748</v>
      </c>
      <c r="E24" s="303">
        <f t="shared" si="1"/>
        <v>103.13460000000001</v>
      </c>
      <c r="F24" s="303">
        <f t="shared" si="1"/>
        <v>102.81180000000001</v>
      </c>
      <c r="G24" s="304">
        <f t="shared" si="1"/>
        <v>102.489</v>
      </c>
      <c r="H24" s="302">
        <f t="shared" si="1"/>
        <v>105.2328</v>
      </c>
      <c r="I24" s="303">
        <f t="shared" si="1"/>
        <v>110.2362</v>
      </c>
      <c r="J24" s="303">
        <f t="shared" si="1"/>
        <v>26.792400000000001</v>
      </c>
      <c r="K24" s="303">
        <f t="shared" si="1"/>
        <v>106.0398</v>
      </c>
      <c r="L24" s="303">
        <f t="shared" si="1"/>
        <v>106.8468</v>
      </c>
      <c r="M24" s="304">
        <f t="shared" si="1"/>
        <v>107.0082</v>
      </c>
      <c r="N24" s="302">
        <f t="shared" si="1"/>
        <v>107.81519999999999</v>
      </c>
      <c r="O24" s="303">
        <f t="shared" si="1"/>
        <v>111.8502</v>
      </c>
      <c r="P24" s="303">
        <f t="shared" si="1"/>
        <v>27.599400000000003</v>
      </c>
      <c r="Q24" s="303">
        <f t="shared" si="1"/>
        <v>109.91340000000001</v>
      </c>
      <c r="R24" s="303">
        <f t="shared" si="1"/>
        <v>110.8818</v>
      </c>
      <c r="S24" s="304">
        <f t="shared" si="1"/>
        <v>108.62219999999999</v>
      </c>
      <c r="T24" s="26">
        <f t="shared" si="0"/>
        <v>1681.9494000000002</v>
      </c>
      <c r="V24" s="2"/>
    </row>
    <row r="25" spans="1:30" ht="41.45" customHeight="1" x14ac:dyDescent="0.25">
      <c r="A25" s="123" t="s">
        <v>10</v>
      </c>
      <c r="B25" s="305">
        <f t="shared" ref="B25:S25" si="2">SUM(B18:B24)</f>
        <v>731.62360000000001</v>
      </c>
      <c r="C25" s="306">
        <f t="shared" si="2"/>
        <v>732.72615999999982</v>
      </c>
      <c r="D25" s="306">
        <f t="shared" si="2"/>
        <v>207.92192</v>
      </c>
      <c r="E25" s="306">
        <f t="shared" si="2"/>
        <v>732.4942400000001</v>
      </c>
      <c r="F25" s="306">
        <f t="shared" si="2"/>
        <v>733.04160000000002</v>
      </c>
      <c r="G25" s="307">
        <f t="shared" si="2"/>
        <v>728.96176000000003</v>
      </c>
      <c r="H25" s="305">
        <f t="shared" si="2"/>
        <v>750.34051999999997</v>
      </c>
      <c r="I25" s="306">
        <f t="shared" si="2"/>
        <v>776.59996000000001</v>
      </c>
      <c r="J25" s="306">
        <f t="shared" si="2"/>
        <v>194.89999999999998</v>
      </c>
      <c r="K25" s="306">
        <f t="shared" si="2"/>
        <v>752.28468000000009</v>
      </c>
      <c r="L25" s="306">
        <f t="shared" si="2"/>
        <v>759.52859999999998</v>
      </c>
      <c r="M25" s="307">
        <f t="shared" si="2"/>
        <v>761.80327999999997</v>
      </c>
      <c r="N25" s="305">
        <f t="shared" si="2"/>
        <v>769.87260000000003</v>
      </c>
      <c r="O25" s="306">
        <f t="shared" si="2"/>
        <v>784.60023999999999</v>
      </c>
      <c r="P25" s="306">
        <f t="shared" si="2"/>
        <v>196.55691999999999</v>
      </c>
      <c r="Q25" s="306">
        <f t="shared" si="2"/>
        <v>780.13816000000008</v>
      </c>
      <c r="R25" s="306">
        <f t="shared" si="2"/>
        <v>783.75916000000007</v>
      </c>
      <c r="S25" s="307">
        <f t="shared" si="2"/>
        <v>775.99436000000003</v>
      </c>
      <c r="T25" s="26">
        <f t="shared" si="0"/>
        <v>11953.14776</v>
      </c>
    </row>
    <row r="26" spans="1:30" s="2" customFormat="1" ht="36.75" customHeight="1" x14ac:dyDescent="0.25">
      <c r="A26" s="124" t="s">
        <v>12</v>
      </c>
      <c r="B26" s="30">
        <v>161.4</v>
      </c>
      <c r="C26" s="31">
        <v>161.4</v>
      </c>
      <c r="D26" s="31">
        <v>161.4</v>
      </c>
      <c r="E26" s="31">
        <v>161.4</v>
      </c>
      <c r="F26" s="31">
        <v>161.4</v>
      </c>
      <c r="G26" s="32">
        <v>161.4</v>
      </c>
      <c r="H26" s="30">
        <v>161.4</v>
      </c>
      <c r="I26" s="31">
        <v>161.4</v>
      </c>
      <c r="J26" s="31">
        <v>161.4</v>
      </c>
      <c r="K26" s="31">
        <v>161.4</v>
      </c>
      <c r="L26" s="31">
        <v>161.4</v>
      </c>
      <c r="M26" s="32">
        <v>161.4</v>
      </c>
      <c r="N26" s="30">
        <v>161.4</v>
      </c>
      <c r="O26" s="31">
        <v>161.4</v>
      </c>
      <c r="P26" s="31">
        <v>161.4</v>
      </c>
      <c r="Q26" s="31">
        <v>161.4</v>
      </c>
      <c r="R26" s="31">
        <v>161.4</v>
      </c>
      <c r="S26" s="32">
        <v>161.4</v>
      </c>
      <c r="T26" s="33">
        <f>+((T25/T27)/7)*1000</f>
        <v>163.86071750723127</v>
      </c>
    </row>
    <row r="27" spans="1:30" s="2" customFormat="1" ht="33" customHeight="1" x14ac:dyDescent="0.25">
      <c r="A27" s="125" t="s">
        <v>13</v>
      </c>
      <c r="B27" s="34">
        <v>638</v>
      </c>
      <c r="C27" s="35">
        <v>634</v>
      </c>
      <c r="D27" s="35">
        <v>182</v>
      </c>
      <c r="E27" s="35">
        <v>639</v>
      </c>
      <c r="F27" s="35">
        <v>637</v>
      </c>
      <c r="G27" s="36">
        <v>635</v>
      </c>
      <c r="H27" s="34">
        <v>652</v>
      </c>
      <c r="I27" s="35">
        <v>683</v>
      </c>
      <c r="J27" s="35">
        <v>166</v>
      </c>
      <c r="K27" s="35">
        <v>657</v>
      </c>
      <c r="L27" s="35">
        <v>662</v>
      </c>
      <c r="M27" s="36">
        <v>663</v>
      </c>
      <c r="N27" s="34">
        <v>668</v>
      </c>
      <c r="O27" s="35">
        <v>693</v>
      </c>
      <c r="P27" s="35">
        <v>171</v>
      </c>
      <c r="Q27" s="35">
        <v>681</v>
      </c>
      <c r="R27" s="35">
        <v>687</v>
      </c>
      <c r="S27" s="36">
        <v>673</v>
      </c>
      <c r="T27" s="37">
        <f>SUM(B27:S27)</f>
        <v>10421</v>
      </c>
      <c r="U27" s="2">
        <f>((T25*1000)/T27)/7</f>
        <v>163.86071750723127</v>
      </c>
    </row>
    <row r="28" spans="1:30" s="2" customFormat="1" ht="33" customHeight="1" x14ac:dyDescent="0.25">
      <c r="A28" s="126" t="s">
        <v>14</v>
      </c>
      <c r="B28" s="38">
        <f t="shared" ref="B28:S28" si="3">((B27*B26)*7/1000-B19-B18)/5</f>
        <v>101.58647999999999</v>
      </c>
      <c r="C28" s="39">
        <f t="shared" si="3"/>
        <v>100.39756800000001</v>
      </c>
      <c r="D28" s="39">
        <f t="shared" si="3"/>
        <v>29.113855999999998</v>
      </c>
      <c r="E28" s="39">
        <f t="shared" si="3"/>
        <v>101.68287200000002</v>
      </c>
      <c r="F28" s="39">
        <f t="shared" si="3"/>
        <v>101.2698</v>
      </c>
      <c r="G28" s="40">
        <f t="shared" si="3"/>
        <v>101.038168</v>
      </c>
      <c r="H28" s="38">
        <f t="shared" si="3"/>
        <v>102.974816</v>
      </c>
      <c r="I28" s="39">
        <f t="shared" si="3"/>
        <v>109.759288</v>
      </c>
      <c r="J28" s="39">
        <f t="shared" si="3"/>
        <v>25.899760000000004</v>
      </c>
      <c r="K28" s="39">
        <f t="shared" si="3"/>
        <v>104.39342400000001</v>
      </c>
      <c r="L28" s="39">
        <f t="shared" si="3"/>
        <v>105.06599999999999</v>
      </c>
      <c r="M28" s="40">
        <f t="shared" si="3"/>
        <v>105.26602399999999</v>
      </c>
      <c r="N28" s="38">
        <f t="shared" si="3"/>
        <v>106.09783999999999</v>
      </c>
      <c r="O28" s="39">
        <f t="shared" si="3"/>
        <v>111.61727200000003</v>
      </c>
      <c r="P28" s="39">
        <f t="shared" si="3"/>
        <v>27.185416000000011</v>
      </c>
      <c r="Q28" s="39">
        <f t="shared" si="3"/>
        <v>108.75024800000001</v>
      </c>
      <c r="R28" s="39">
        <f t="shared" si="3"/>
        <v>110.106008</v>
      </c>
      <c r="S28" s="40">
        <f t="shared" si="3"/>
        <v>106.94256800000001</v>
      </c>
      <c r="T28" s="41"/>
    </row>
    <row r="29" spans="1:30" ht="33.75" customHeight="1" x14ac:dyDescent="0.25">
      <c r="A29" s="127" t="s">
        <v>15</v>
      </c>
      <c r="B29" s="42">
        <f>((B27*B26)*7)/1000</f>
        <v>720.81240000000003</v>
      </c>
      <c r="C29" s="43">
        <f>((C27*C26)*7)/1000</f>
        <v>716.29320000000007</v>
      </c>
      <c r="D29" s="43">
        <f t="shared" ref="D29:S29" si="4">((D27*D26)*7)/1000</f>
        <v>205.62360000000001</v>
      </c>
      <c r="E29" s="43">
        <f t="shared" si="4"/>
        <v>721.94220000000007</v>
      </c>
      <c r="F29" s="43">
        <f t="shared" si="4"/>
        <v>719.68259999999998</v>
      </c>
      <c r="G29" s="83">
        <f t="shared" si="4"/>
        <v>717.423</v>
      </c>
      <c r="H29" s="42">
        <f t="shared" si="4"/>
        <v>736.62959999999998</v>
      </c>
      <c r="I29" s="43">
        <f t="shared" si="4"/>
        <v>771.65340000000003</v>
      </c>
      <c r="J29" s="43">
        <f t="shared" si="4"/>
        <v>187.54680000000002</v>
      </c>
      <c r="K29" s="43">
        <f t="shared" si="4"/>
        <v>742.27859999999998</v>
      </c>
      <c r="L29" s="43">
        <f t="shared" si="4"/>
        <v>747.92759999999998</v>
      </c>
      <c r="M29" s="83">
        <f t="shared" si="4"/>
        <v>749.05740000000003</v>
      </c>
      <c r="N29" s="42">
        <f t="shared" si="4"/>
        <v>754.70640000000003</v>
      </c>
      <c r="O29" s="44">
        <f t="shared" si="4"/>
        <v>782.95140000000004</v>
      </c>
      <c r="P29" s="44">
        <f t="shared" si="4"/>
        <v>193.19580000000002</v>
      </c>
      <c r="Q29" s="44">
        <f t="shared" si="4"/>
        <v>769.39380000000006</v>
      </c>
      <c r="R29" s="44">
        <f t="shared" si="4"/>
        <v>776.17259999999999</v>
      </c>
      <c r="S29" s="45">
        <f t="shared" si="4"/>
        <v>760.35540000000003</v>
      </c>
      <c r="T29" s="46"/>
    </row>
    <row r="30" spans="1:30" ht="33.75" customHeight="1" thickBot="1" x14ac:dyDescent="0.3">
      <c r="A30" s="128" t="s">
        <v>16</v>
      </c>
      <c r="B30" s="47">
        <f>+(B25/B27)/7*1000</f>
        <v>163.82077922077923</v>
      </c>
      <c r="C30" s="48">
        <f t="shared" ref="C30:E30" si="5">+(C25/C27)/7*1000</f>
        <v>165.10278503830551</v>
      </c>
      <c r="D30" s="48">
        <f t="shared" si="5"/>
        <v>163.20401883830456</v>
      </c>
      <c r="E30" s="48">
        <f t="shared" si="5"/>
        <v>163.75905209031973</v>
      </c>
      <c r="F30" s="48">
        <f>+(F25/F27)/7*1000</f>
        <v>164.39596322045301</v>
      </c>
      <c r="G30" s="49">
        <f t="shared" ref="G30" si="6">+(G25/G27)/7*1000</f>
        <v>163.99589651293587</v>
      </c>
      <c r="H30" s="47">
        <f>+(H25/H27)/7*1000</f>
        <v>164.40414548641542</v>
      </c>
      <c r="I30" s="48">
        <f t="shared" ref="I30:K30" si="7">+(I25/I27)/7*1000</f>
        <v>162.4346287387576</v>
      </c>
      <c r="J30" s="48">
        <f t="shared" si="7"/>
        <v>167.72805507745264</v>
      </c>
      <c r="K30" s="48">
        <f t="shared" si="7"/>
        <v>163.5757077625571</v>
      </c>
      <c r="L30" s="48">
        <f>+(L25/L27)/7*1000</f>
        <v>163.90345274061286</v>
      </c>
      <c r="M30" s="49">
        <f t="shared" ref="M30:S30" si="8">+(M25/M27)/7*1000</f>
        <v>164.14636500754145</v>
      </c>
      <c r="N30" s="47">
        <f t="shared" si="8"/>
        <v>164.6434131736527</v>
      </c>
      <c r="O30" s="48">
        <f t="shared" si="8"/>
        <v>161.73989692846837</v>
      </c>
      <c r="P30" s="48">
        <f t="shared" si="8"/>
        <v>164.20795321637428</v>
      </c>
      <c r="Q30" s="48">
        <f t="shared" si="8"/>
        <v>163.65390392280264</v>
      </c>
      <c r="R30" s="48">
        <f t="shared" si="8"/>
        <v>162.97757537949681</v>
      </c>
      <c r="S30" s="49">
        <f t="shared" si="8"/>
        <v>164.71966886011464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2"/>
      <c r="T36" s="643"/>
      <c r="U36" s="55"/>
      <c r="V36" s="55"/>
      <c r="W36" s="56"/>
      <c r="X36" s="3"/>
      <c r="Y36" s="55"/>
      <c r="Z36" s="55"/>
      <c r="AA36" s="55"/>
      <c r="AB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3"/>
      <c r="T37" s="199" t="s">
        <v>10</v>
      </c>
      <c r="U37" s="58"/>
      <c r="V37" s="58"/>
      <c r="W37" s="3"/>
      <c r="X37" s="56"/>
      <c r="Y37" s="3"/>
      <c r="Z37" s="55"/>
      <c r="AA37" s="55"/>
      <c r="AB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57">
        <v>6</v>
      </c>
      <c r="T38" s="96"/>
      <c r="U38" s="58"/>
      <c r="V38" s="58"/>
      <c r="W38" s="59"/>
      <c r="X38" s="59"/>
      <c r="Y38" s="2"/>
      <c r="Z38" s="2"/>
      <c r="AA38" s="2"/>
      <c r="AB38" s="2"/>
    </row>
    <row r="39" spans="1:30" ht="33.75" customHeight="1" x14ac:dyDescent="0.25">
      <c r="A39" s="87" t="s">
        <v>35</v>
      </c>
      <c r="B39" s="23">
        <v>102.7</v>
      </c>
      <c r="C39" s="218">
        <v>103.3</v>
      </c>
      <c r="D39" s="218">
        <v>29.6</v>
      </c>
      <c r="E39" s="218">
        <v>102.5</v>
      </c>
      <c r="F39" s="218">
        <v>100.4</v>
      </c>
      <c r="G39" s="218">
        <v>102.3</v>
      </c>
      <c r="H39" s="218"/>
      <c r="I39" s="218"/>
      <c r="J39" s="97">
        <f t="shared" ref="J39:J46" si="9">SUM(B39:I39)</f>
        <v>540.79999999999995</v>
      </c>
      <c r="K39" s="138"/>
      <c r="L39" s="137"/>
      <c r="M39" s="87" t="s">
        <v>35</v>
      </c>
      <c r="N39" s="218">
        <v>7.8</v>
      </c>
      <c r="O39" s="218">
        <v>8</v>
      </c>
      <c r="P39" s="218">
        <v>2.2999999999999998</v>
      </c>
      <c r="Q39" s="218">
        <v>7.8</v>
      </c>
      <c r="R39" s="218">
        <v>7.8</v>
      </c>
      <c r="S39" s="218">
        <v>7.9</v>
      </c>
      <c r="T39" s="97">
        <f t="shared" ref="T39:T46" si="10">SUM(N39:S39)</f>
        <v>41.6</v>
      </c>
      <c r="U39" s="2"/>
      <c r="V39" s="60"/>
      <c r="W39" s="59"/>
      <c r="X39" s="59"/>
      <c r="Y39" s="2"/>
      <c r="Z39" s="2"/>
      <c r="AA39" s="2"/>
      <c r="AB39" s="2"/>
    </row>
    <row r="40" spans="1:30" ht="33.75" customHeight="1" x14ac:dyDescent="0.25">
      <c r="A40" s="88" t="s">
        <v>36</v>
      </c>
      <c r="B40" s="23">
        <v>102.7</v>
      </c>
      <c r="C40" s="218">
        <v>103.3</v>
      </c>
      <c r="D40" s="218">
        <v>29.6</v>
      </c>
      <c r="E40" s="218">
        <v>102.5</v>
      </c>
      <c r="F40" s="218">
        <v>100.4</v>
      </c>
      <c r="G40" s="218">
        <v>102.3</v>
      </c>
      <c r="H40" s="218"/>
      <c r="I40" s="218"/>
      <c r="J40" s="97">
        <f t="shared" si="9"/>
        <v>540.79999999999995</v>
      </c>
      <c r="K40" s="133"/>
      <c r="L40" s="137"/>
      <c r="M40" s="88" t="s">
        <v>36</v>
      </c>
      <c r="N40" s="218">
        <v>7.8</v>
      </c>
      <c r="O40" s="218">
        <v>8</v>
      </c>
      <c r="P40" s="218">
        <v>2.2999999999999998</v>
      </c>
      <c r="Q40" s="218">
        <v>7.8</v>
      </c>
      <c r="R40" s="218">
        <v>7.8</v>
      </c>
      <c r="S40" s="218">
        <v>7.9</v>
      </c>
      <c r="T40" s="97">
        <f t="shared" si="10"/>
        <v>41.6</v>
      </c>
      <c r="U40" s="2"/>
      <c r="V40" s="60"/>
      <c r="W40" s="59"/>
      <c r="X40" s="59"/>
      <c r="Y40" s="2"/>
      <c r="Z40" s="2"/>
      <c r="AA40" s="2"/>
      <c r="AB40" s="2"/>
    </row>
    <row r="41" spans="1:30" ht="33.75" customHeight="1" x14ac:dyDescent="0.25">
      <c r="A41" s="87" t="s">
        <v>37</v>
      </c>
      <c r="B41" s="23">
        <v>102.89263999999999</v>
      </c>
      <c r="C41" s="218">
        <v>103.54136000000001</v>
      </c>
      <c r="D41" s="218">
        <v>29.707659999999997</v>
      </c>
      <c r="E41" s="218">
        <v>102.97264</v>
      </c>
      <c r="F41" s="218">
        <v>101.14648000000003</v>
      </c>
      <c r="G41" s="218">
        <v>102.16391999999998</v>
      </c>
      <c r="H41" s="218"/>
      <c r="I41" s="218"/>
      <c r="J41" s="97">
        <f t="shared" si="9"/>
        <v>542.42470000000003</v>
      </c>
      <c r="K41" s="133"/>
      <c r="L41" s="137"/>
      <c r="M41" s="87" t="s">
        <v>37</v>
      </c>
      <c r="N41" s="218">
        <v>7.8</v>
      </c>
      <c r="O41" s="218">
        <v>7.9</v>
      </c>
      <c r="P41" s="218">
        <v>2.2000000000000002</v>
      </c>
      <c r="Q41" s="218">
        <v>7.7</v>
      </c>
      <c r="R41" s="218">
        <v>7.7</v>
      </c>
      <c r="S41" s="218">
        <v>7.8</v>
      </c>
      <c r="T41" s="97">
        <f t="shared" si="10"/>
        <v>41.099999999999994</v>
      </c>
      <c r="U41" s="2"/>
      <c r="V41" s="60"/>
      <c r="W41" s="59"/>
      <c r="X41" s="59"/>
      <c r="Y41" s="2"/>
      <c r="Z41" s="2"/>
      <c r="AA41" s="2"/>
      <c r="AB41" s="2"/>
    </row>
    <row r="42" spans="1:30" ht="33.75" customHeight="1" x14ac:dyDescent="0.25">
      <c r="A42" s="87" t="s">
        <v>38</v>
      </c>
      <c r="B42" s="23">
        <v>102.89263999999999</v>
      </c>
      <c r="C42" s="218">
        <v>103.2</v>
      </c>
      <c r="D42" s="218">
        <v>29.707659999999997</v>
      </c>
      <c r="E42" s="218">
        <v>102.8</v>
      </c>
      <c r="F42" s="218">
        <v>100.9</v>
      </c>
      <c r="G42" s="218">
        <v>101.9</v>
      </c>
      <c r="H42" s="218"/>
      <c r="I42" s="218"/>
      <c r="J42" s="97">
        <f t="shared" si="9"/>
        <v>541.40030000000002</v>
      </c>
      <c r="K42" s="133"/>
      <c r="L42" s="137"/>
      <c r="M42" s="87" t="s">
        <v>38</v>
      </c>
      <c r="N42" s="218">
        <v>7.8</v>
      </c>
      <c r="O42" s="218">
        <v>7.9</v>
      </c>
      <c r="P42" s="218">
        <v>2.2000000000000002</v>
      </c>
      <c r="Q42" s="218">
        <v>7.7</v>
      </c>
      <c r="R42" s="218">
        <v>7.7</v>
      </c>
      <c r="S42" s="218">
        <v>7.8</v>
      </c>
      <c r="T42" s="97">
        <f t="shared" si="10"/>
        <v>41.099999999999994</v>
      </c>
      <c r="U42" s="2"/>
      <c r="V42" s="60"/>
      <c r="W42" s="59"/>
      <c r="X42" s="59"/>
      <c r="Y42" s="2"/>
      <c r="Z42" s="2"/>
      <c r="AA42" s="2"/>
      <c r="AB42" s="2"/>
    </row>
    <row r="43" spans="1:30" ht="33.75" customHeight="1" x14ac:dyDescent="0.25">
      <c r="A43" s="88" t="s">
        <v>33</v>
      </c>
      <c r="B43" s="23">
        <f>B48*B47/1000</f>
        <v>102.20279999999998</v>
      </c>
      <c r="C43" s="218">
        <f t="shared" ref="C43:G43" si="11">C48*C47/1000</f>
        <v>102.6789</v>
      </c>
      <c r="D43" s="218">
        <f t="shared" si="11"/>
        <v>29.359499999999997</v>
      </c>
      <c r="E43" s="218">
        <f t="shared" si="11"/>
        <v>102.20279999999998</v>
      </c>
      <c r="F43" s="218">
        <f t="shared" si="11"/>
        <v>100.2984</v>
      </c>
      <c r="G43" s="218">
        <f t="shared" si="11"/>
        <v>101.568</v>
      </c>
      <c r="H43" s="218"/>
      <c r="I43" s="218"/>
      <c r="J43" s="97">
        <f t="shared" si="9"/>
        <v>538.31039999999996</v>
      </c>
      <c r="K43" s="133"/>
      <c r="L43" s="137"/>
      <c r="M43" s="88" t="s">
        <v>33</v>
      </c>
      <c r="N43" s="218">
        <v>7.8</v>
      </c>
      <c r="O43" s="218">
        <v>7.9</v>
      </c>
      <c r="P43" s="218">
        <v>2.2999999999999998</v>
      </c>
      <c r="Q43" s="218">
        <v>7.7</v>
      </c>
      <c r="R43" s="218">
        <v>7.7</v>
      </c>
      <c r="S43" s="218">
        <v>7.8</v>
      </c>
      <c r="T43" s="97">
        <f t="shared" si="10"/>
        <v>41.199999999999996</v>
      </c>
      <c r="U43" s="2"/>
      <c r="V43" s="60"/>
      <c r="W43" s="59"/>
      <c r="X43" s="59"/>
      <c r="Y43" s="2"/>
      <c r="Z43" s="2"/>
      <c r="AA43" s="2"/>
      <c r="AB43" s="2"/>
    </row>
    <row r="44" spans="1:30" ht="33.75" customHeight="1" x14ac:dyDescent="0.25">
      <c r="A44" s="87" t="s">
        <v>46</v>
      </c>
      <c r="B44" s="23">
        <v>102.20279999999998</v>
      </c>
      <c r="C44" s="218">
        <v>102.6789</v>
      </c>
      <c r="D44" s="218">
        <v>29.359499999999997</v>
      </c>
      <c r="E44" s="218">
        <v>102.20279999999998</v>
      </c>
      <c r="F44" s="218">
        <v>100.2984</v>
      </c>
      <c r="G44" s="218">
        <v>101.568</v>
      </c>
      <c r="H44" s="218"/>
      <c r="I44" s="218"/>
      <c r="J44" s="97">
        <f t="shared" si="9"/>
        <v>538.31039999999996</v>
      </c>
      <c r="K44" s="133"/>
      <c r="L44" s="137"/>
      <c r="M44" s="87" t="s">
        <v>46</v>
      </c>
      <c r="N44" s="218">
        <v>7.8</v>
      </c>
      <c r="O44" s="218">
        <v>7.9</v>
      </c>
      <c r="P44" s="218">
        <v>2.2999999999999998</v>
      </c>
      <c r="Q44" s="218">
        <v>7.7</v>
      </c>
      <c r="R44" s="218">
        <v>7.7</v>
      </c>
      <c r="S44" s="218">
        <v>7.8</v>
      </c>
      <c r="T44" s="97">
        <f t="shared" si="10"/>
        <v>41.199999999999996</v>
      </c>
      <c r="U44" s="2"/>
      <c r="V44" s="60"/>
      <c r="W44" s="59"/>
      <c r="X44" s="59"/>
      <c r="Y44" s="2"/>
      <c r="Z44" s="2"/>
      <c r="AA44" s="2"/>
      <c r="AB44" s="2"/>
    </row>
    <row r="45" spans="1:30" ht="33.75" customHeight="1" x14ac:dyDescent="0.25">
      <c r="A45" s="87" t="s">
        <v>34</v>
      </c>
      <c r="B45" s="23">
        <v>102.20279999999998</v>
      </c>
      <c r="C45" s="218">
        <v>102.6789</v>
      </c>
      <c r="D45" s="218">
        <v>29.359499999999997</v>
      </c>
      <c r="E45" s="218">
        <v>102.20279999999998</v>
      </c>
      <c r="F45" s="218">
        <v>100.2984</v>
      </c>
      <c r="G45" s="218">
        <v>101.568</v>
      </c>
      <c r="H45" s="218"/>
      <c r="I45" s="218"/>
      <c r="J45" s="97">
        <f t="shared" si="9"/>
        <v>538.31039999999996</v>
      </c>
      <c r="K45" s="133"/>
      <c r="L45" s="137"/>
      <c r="M45" s="87" t="s">
        <v>34</v>
      </c>
      <c r="N45" s="218">
        <v>7.9</v>
      </c>
      <c r="O45" s="218">
        <v>7.9</v>
      </c>
      <c r="P45" s="218">
        <v>2.2999999999999998</v>
      </c>
      <c r="Q45" s="218">
        <v>7.7</v>
      </c>
      <c r="R45" s="218">
        <v>7.7</v>
      </c>
      <c r="S45" s="218">
        <v>7.9</v>
      </c>
      <c r="T45" s="97">
        <f t="shared" si="10"/>
        <v>41.4</v>
      </c>
      <c r="U45" s="2"/>
      <c r="V45" s="60"/>
      <c r="W45" s="59"/>
      <c r="X45" s="59"/>
      <c r="Y45" s="59"/>
      <c r="Z45" s="59"/>
      <c r="AA45" s="2"/>
      <c r="AB45" s="2"/>
      <c r="AC45" s="2"/>
      <c r="AD45" s="2"/>
    </row>
    <row r="46" spans="1:30" ht="33.75" customHeight="1" x14ac:dyDescent="0.25">
      <c r="A46" s="88" t="s">
        <v>10</v>
      </c>
      <c r="B46" s="27">
        <f t="shared" ref="B46:I46" si="12">SUM(B39:B45)</f>
        <v>717.79367999999999</v>
      </c>
      <c r="C46" s="77">
        <f t="shared" si="12"/>
        <v>721.37806</v>
      </c>
      <c r="D46" s="28">
        <f t="shared" si="12"/>
        <v>206.69381999999999</v>
      </c>
      <c r="E46" s="28">
        <f t="shared" si="12"/>
        <v>717.3810400000001</v>
      </c>
      <c r="F46" s="28">
        <f t="shared" si="12"/>
        <v>703.74168000000009</v>
      </c>
      <c r="G46" s="28">
        <f t="shared" si="12"/>
        <v>713.36791999999991</v>
      </c>
      <c r="H46" s="28">
        <f t="shared" si="12"/>
        <v>0</v>
      </c>
      <c r="I46" s="28">
        <f t="shared" si="12"/>
        <v>0</v>
      </c>
      <c r="J46" s="97">
        <f t="shared" si="9"/>
        <v>3780.3562000000002</v>
      </c>
      <c r="K46" s="60"/>
      <c r="M46" s="73" t="s">
        <v>10</v>
      </c>
      <c r="N46" s="77">
        <f t="shared" ref="N46:S46" si="13">SUM(N39:N45)</f>
        <v>54.699999999999996</v>
      </c>
      <c r="O46" s="28">
        <f t="shared" si="13"/>
        <v>55.499999999999993</v>
      </c>
      <c r="P46" s="28">
        <f t="shared" si="13"/>
        <v>15.900000000000002</v>
      </c>
      <c r="Q46" s="28">
        <f t="shared" si="13"/>
        <v>54.100000000000009</v>
      </c>
      <c r="R46" s="28">
        <f t="shared" si="13"/>
        <v>54.100000000000009</v>
      </c>
      <c r="S46" s="28">
        <f t="shared" si="13"/>
        <v>54.9</v>
      </c>
      <c r="T46" s="97">
        <f t="shared" si="10"/>
        <v>289.2</v>
      </c>
      <c r="U46" s="60"/>
      <c r="V46" s="60"/>
      <c r="W46" s="2"/>
      <c r="X46" s="2"/>
      <c r="Y46" s="2"/>
      <c r="Z46" s="2"/>
      <c r="AA46" s="2"/>
      <c r="AB46" s="2"/>
      <c r="AC46" s="2"/>
      <c r="AD46" s="2"/>
    </row>
    <row r="47" spans="1:30" ht="33.75" customHeight="1" x14ac:dyDescent="0.25">
      <c r="A47" s="89" t="s">
        <v>12</v>
      </c>
      <c r="B47" s="30">
        <v>158.69999999999999</v>
      </c>
      <c r="C47" s="78">
        <v>158.69999999999999</v>
      </c>
      <c r="D47" s="31">
        <v>158.69999999999999</v>
      </c>
      <c r="E47" s="31">
        <v>158.69999999999999</v>
      </c>
      <c r="F47" s="31">
        <v>158.69999999999999</v>
      </c>
      <c r="G47" s="31">
        <v>158.69999999999999</v>
      </c>
      <c r="H47" s="31"/>
      <c r="I47" s="31"/>
      <c r="J47" s="98">
        <f>+((J46/J48)/7)*1000</f>
        <v>159.21311489218331</v>
      </c>
      <c r="K47" s="60"/>
      <c r="M47" s="129" t="s">
        <v>12</v>
      </c>
      <c r="N47" s="78">
        <v>142</v>
      </c>
      <c r="O47" s="31">
        <v>141.5</v>
      </c>
      <c r="P47" s="31">
        <v>141.5</v>
      </c>
      <c r="Q47" s="31">
        <v>140.5</v>
      </c>
      <c r="R47" s="31">
        <v>140.5</v>
      </c>
      <c r="S47" s="31">
        <v>140</v>
      </c>
      <c r="T47" s="98">
        <f>+((T46/T48)/7)*1000</f>
        <v>141.00438810336422</v>
      </c>
      <c r="U47" s="61"/>
      <c r="V47" s="61"/>
    </row>
    <row r="48" spans="1:30" ht="33.75" customHeight="1" x14ac:dyDescent="0.25">
      <c r="A48" s="90" t="s">
        <v>13</v>
      </c>
      <c r="B48" s="34">
        <v>644</v>
      </c>
      <c r="C48" s="79">
        <v>647</v>
      </c>
      <c r="D48" s="35">
        <v>185</v>
      </c>
      <c r="E48" s="35">
        <v>644</v>
      </c>
      <c r="F48" s="35">
        <v>632</v>
      </c>
      <c r="G48" s="35">
        <v>640</v>
      </c>
      <c r="H48" s="35"/>
      <c r="I48" s="35"/>
      <c r="J48" s="99">
        <f>SUM(B48:I48)</f>
        <v>3392</v>
      </c>
      <c r="K48" s="60"/>
      <c r="L48" s="62"/>
      <c r="M48" s="90" t="s">
        <v>13</v>
      </c>
      <c r="N48" s="102">
        <v>55</v>
      </c>
      <c r="O48" s="102">
        <v>56</v>
      </c>
      <c r="P48" s="102">
        <v>16</v>
      </c>
      <c r="Q48" s="102">
        <v>55</v>
      </c>
      <c r="R48" s="102">
        <v>55</v>
      </c>
      <c r="S48" s="102">
        <v>56</v>
      </c>
      <c r="T48" s="106">
        <f>SUM(N48:S48)</f>
        <v>293</v>
      </c>
      <c r="U48" s="63"/>
      <c r="V48" s="63"/>
    </row>
    <row r="49" spans="1:43" ht="33.75" customHeight="1" x14ac:dyDescent="0.25">
      <c r="A49" s="91" t="s">
        <v>14</v>
      </c>
      <c r="B49" s="38">
        <f t="shared" ref="B49:I49" si="14">((B48*B47)*7/1000-B40-B39)/5</f>
        <v>102.00391999999997</v>
      </c>
      <c r="C49" s="80">
        <f t="shared" si="14"/>
        <v>102.43046</v>
      </c>
      <c r="D49" s="80">
        <f t="shared" si="14"/>
        <v>29.263299999999997</v>
      </c>
      <c r="E49" s="80">
        <f t="shared" si="14"/>
        <v>102.08391999999996</v>
      </c>
      <c r="F49" s="80">
        <f t="shared" si="14"/>
        <v>100.25775999999999</v>
      </c>
      <c r="G49" s="80">
        <f t="shared" si="14"/>
        <v>101.27520000000001</v>
      </c>
      <c r="H49" s="80">
        <f t="shared" si="14"/>
        <v>0</v>
      </c>
      <c r="I49" s="80">
        <f t="shared" si="14"/>
        <v>0</v>
      </c>
      <c r="J49" s="100">
        <f>((J46*1000)/J48)/7</f>
        <v>159.21311489218328</v>
      </c>
      <c r="K49" s="60"/>
      <c r="M49" s="91" t="s">
        <v>14</v>
      </c>
      <c r="N49" s="80">
        <f t="shared" ref="N49:S49" si="15">((N48*N47)*7/1000-N40-N39)/5</f>
        <v>7.8140000000000018</v>
      </c>
      <c r="O49" s="39">
        <f t="shared" si="15"/>
        <v>7.8936000000000011</v>
      </c>
      <c r="P49" s="39">
        <f t="shared" si="15"/>
        <v>2.2496</v>
      </c>
      <c r="Q49" s="39">
        <f t="shared" si="15"/>
        <v>7.698500000000001</v>
      </c>
      <c r="R49" s="39">
        <f t="shared" si="15"/>
        <v>7.698500000000001</v>
      </c>
      <c r="S49" s="39">
        <f t="shared" si="15"/>
        <v>7.8160000000000007</v>
      </c>
      <c r="T49" s="107">
        <f>((T46*1000)/T48)/7</f>
        <v>141.00438810336422</v>
      </c>
      <c r="U49" s="63"/>
      <c r="V49" s="63"/>
    </row>
    <row r="50" spans="1:43" ht="33.75" customHeight="1" x14ac:dyDescent="0.25">
      <c r="A50" s="92" t="s">
        <v>15</v>
      </c>
      <c r="B50" s="42">
        <f t="shared" ref="B50:I50" si="16">((B48*B47)*7)/1000</f>
        <v>715.41959999999983</v>
      </c>
      <c r="C50" s="81">
        <f t="shared" si="16"/>
        <v>718.75229999999988</v>
      </c>
      <c r="D50" s="43">
        <f t="shared" si="16"/>
        <v>205.51649999999998</v>
      </c>
      <c r="E50" s="43">
        <f t="shared" si="16"/>
        <v>715.41959999999983</v>
      </c>
      <c r="F50" s="43">
        <f t="shared" si="16"/>
        <v>702.08879999999988</v>
      </c>
      <c r="G50" s="43">
        <f t="shared" si="16"/>
        <v>710.976</v>
      </c>
      <c r="H50" s="43">
        <f t="shared" si="16"/>
        <v>0</v>
      </c>
      <c r="I50" s="43">
        <f t="shared" si="16"/>
        <v>0</v>
      </c>
      <c r="J50" s="83"/>
      <c r="K50" s="60"/>
      <c r="M50" s="92" t="s">
        <v>15</v>
      </c>
      <c r="N50" s="81">
        <f t="shared" ref="N50:S50" si="17">((N48*N47)*7)/1000</f>
        <v>54.67</v>
      </c>
      <c r="O50" s="43">
        <f t="shared" si="17"/>
        <v>55.468000000000004</v>
      </c>
      <c r="P50" s="43">
        <f t="shared" si="17"/>
        <v>15.848000000000001</v>
      </c>
      <c r="Q50" s="43">
        <f t="shared" si="17"/>
        <v>54.092500000000001</v>
      </c>
      <c r="R50" s="43">
        <f t="shared" si="17"/>
        <v>54.092500000000001</v>
      </c>
      <c r="S50" s="43">
        <f t="shared" si="17"/>
        <v>54.88</v>
      </c>
      <c r="T50" s="108"/>
    </row>
    <row r="51" spans="1:43" ht="33.75" customHeight="1" thickBot="1" x14ac:dyDescent="0.3">
      <c r="A51" s="93" t="s">
        <v>16</v>
      </c>
      <c r="B51" s="47">
        <f t="shared" ref="B51:I51" si="18">+(B46/B48)/7*1000</f>
        <v>159.22663708961846</v>
      </c>
      <c r="C51" s="82">
        <f t="shared" si="18"/>
        <v>159.27976595274896</v>
      </c>
      <c r="D51" s="48">
        <f t="shared" si="18"/>
        <v>159.60912741312742</v>
      </c>
      <c r="E51" s="48">
        <f t="shared" si="18"/>
        <v>159.13510204081635</v>
      </c>
      <c r="F51" s="48">
        <f t="shared" si="18"/>
        <v>159.07361663652804</v>
      </c>
      <c r="G51" s="48">
        <f t="shared" si="18"/>
        <v>159.23391071428568</v>
      </c>
      <c r="H51" s="48" t="e">
        <f t="shared" si="18"/>
        <v>#DIV/0!</v>
      </c>
      <c r="I51" s="48" t="e">
        <f t="shared" si="18"/>
        <v>#DIV/0!</v>
      </c>
      <c r="J51" s="101"/>
      <c r="K51" s="60"/>
      <c r="L51" s="51"/>
      <c r="M51" s="93" t="s">
        <v>16</v>
      </c>
      <c r="N51" s="82">
        <f t="shared" ref="N51:S51" si="19">+(N46/N48)/7*1000</f>
        <v>142.07792207792207</v>
      </c>
      <c r="O51" s="48">
        <f t="shared" si="19"/>
        <v>141.58163265306121</v>
      </c>
      <c r="P51" s="48">
        <f t="shared" si="19"/>
        <v>141.96428571428575</v>
      </c>
      <c r="Q51" s="48">
        <f t="shared" si="19"/>
        <v>140.51948051948054</v>
      </c>
      <c r="R51" s="48">
        <f t="shared" si="19"/>
        <v>140.51948051948054</v>
      </c>
      <c r="S51" s="48">
        <f t="shared" si="19"/>
        <v>140.05102040816325</v>
      </c>
      <c r="T51" s="49"/>
      <c r="U51" s="52"/>
      <c r="V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67"/>
      <c r="W55" s="68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55"/>
      <c r="W56" s="55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55"/>
      <c r="W57" s="55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23">
        <v>8.6</v>
      </c>
      <c r="C58" s="218">
        <v>8.3000000000000007</v>
      </c>
      <c r="D58" s="218">
        <v>2.5</v>
      </c>
      <c r="E58" s="218">
        <v>8.6</v>
      </c>
      <c r="F58" s="218">
        <v>8.4</v>
      </c>
      <c r="G58" s="150">
        <v>8.3000000000000007</v>
      </c>
      <c r="H58" s="23">
        <v>8.9</v>
      </c>
      <c r="I58" s="218">
        <v>9.1</v>
      </c>
      <c r="J58" s="218">
        <v>2.2999999999999998</v>
      </c>
      <c r="K58" s="218">
        <v>8.1999999999999993</v>
      </c>
      <c r="L58" s="218">
        <v>8.8000000000000007</v>
      </c>
      <c r="M58" s="150">
        <v>8.6</v>
      </c>
      <c r="N58" s="23">
        <v>8.6</v>
      </c>
      <c r="O58" s="218">
        <v>8.9</v>
      </c>
      <c r="P58" s="218">
        <v>2.4</v>
      </c>
      <c r="Q58" s="218">
        <v>9</v>
      </c>
      <c r="R58" s="218">
        <v>9</v>
      </c>
      <c r="S58" s="150">
        <v>8.9</v>
      </c>
      <c r="T58" s="26">
        <f t="shared" ref="T58:T65" si="20">SUM(B58:S58)</f>
        <v>137.4</v>
      </c>
      <c r="U58" s="71"/>
      <c r="V58" s="2"/>
      <c r="W58" s="55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23">
        <v>8.6</v>
      </c>
      <c r="C59" s="218">
        <v>8.3000000000000007</v>
      </c>
      <c r="D59" s="218">
        <v>2.5</v>
      </c>
      <c r="E59" s="218">
        <v>8.6</v>
      </c>
      <c r="F59" s="218">
        <v>8.4</v>
      </c>
      <c r="G59" s="150">
        <v>8.3000000000000007</v>
      </c>
      <c r="H59" s="23">
        <v>8.9</v>
      </c>
      <c r="I59" s="218">
        <v>9.1</v>
      </c>
      <c r="J59" s="218">
        <v>2.2999999999999998</v>
      </c>
      <c r="K59" s="218">
        <v>8.1999999999999993</v>
      </c>
      <c r="L59" s="218">
        <v>8.8000000000000007</v>
      </c>
      <c r="M59" s="150">
        <v>8.6</v>
      </c>
      <c r="N59" s="23">
        <v>8.6</v>
      </c>
      <c r="O59" s="218">
        <v>8.9</v>
      </c>
      <c r="P59" s="218">
        <v>2.4</v>
      </c>
      <c r="Q59" s="218">
        <v>9</v>
      </c>
      <c r="R59" s="218">
        <v>9</v>
      </c>
      <c r="S59" s="150">
        <v>8.9</v>
      </c>
      <c r="T59" s="26">
        <f t="shared" si="20"/>
        <v>137.4</v>
      </c>
      <c r="U59" s="71"/>
      <c r="V59" s="2"/>
      <c r="W59" s="55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23">
        <v>8.5</v>
      </c>
      <c r="C60" s="218">
        <v>8.3000000000000007</v>
      </c>
      <c r="D60" s="218">
        <v>2.4</v>
      </c>
      <c r="E60" s="218">
        <v>8.4</v>
      </c>
      <c r="F60" s="218">
        <v>8.4</v>
      </c>
      <c r="G60" s="150">
        <v>8.1999999999999993</v>
      </c>
      <c r="H60" s="23">
        <v>8.6999999999999993</v>
      </c>
      <c r="I60" s="218">
        <v>9</v>
      </c>
      <c r="J60" s="218">
        <v>2.2999999999999998</v>
      </c>
      <c r="K60" s="218">
        <v>8.1</v>
      </c>
      <c r="L60" s="218">
        <v>8.6</v>
      </c>
      <c r="M60" s="150">
        <v>8.5</v>
      </c>
      <c r="N60" s="23">
        <v>8.6</v>
      </c>
      <c r="O60" s="218">
        <v>8.8000000000000007</v>
      </c>
      <c r="P60" s="218">
        <v>2.2000000000000002</v>
      </c>
      <c r="Q60" s="218">
        <v>8.8000000000000007</v>
      </c>
      <c r="R60" s="218">
        <v>8.8000000000000007</v>
      </c>
      <c r="S60" s="150">
        <v>8.6999999999999993</v>
      </c>
      <c r="T60" s="26">
        <f t="shared" si="20"/>
        <v>135.29999999999998</v>
      </c>
      <c r="U60" s="71"/>
      <c r="V60" s="2"/>
      <c r="W60" s="55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23">
        <v>8.5</v>
      </c>
      <c r="C61" s="218">
        <v>8.3000000000000007</v>
      </c>
      <c r="D61" s="218">
        <v>2.4</v>
      </c>
      <c r="E61" s="218">
        <v>8.4</v>
      </c>
      <c r="F61" s="218">
        <v>8.4</v>
      </c>
      <c r="G61" s="150">
        <v>8.1999999999999993</v>
      </c>
      <c r="H61" s="23">
        <v>8.6999999999999993</v>
      </c>
      <c r="I61" s="218">
        <v>9</v>
      </c>
      <c r="J61" s="218">
        <v>2.2999999999999998</v>
      </c>
      <c r="K61" s="218">
        <v>8.1</v>
      </c>
      <c r="L61" s="218">
        <v>8.6999999999999993</v>
      </c>
      <c r="M61" s="150">
        <v>8.5</v>
      </c>
      <c r="N61" s="23">
        <v>8.6</v>
      </c>
      <c r="O61" s="218">
        <v>8.8000000000000007</v>
      </c>
      <c r="P61" s="218">
        <v>2.2999999999999998</v>
      </c>
      <c r="Q61" s="218">
        <v>8.8000000000000007</v>
      </c>
      <c r="R61" s="218">
        <v>8.8000000000000007</v>
      </c>
      <c r="S61" s="150">
        <v>8.8000000000000007</v>
      </c>
      <c r="T61" s="26">
        <f t="shared" si="20"/>
        <v>135.6</v>
      </c>
      <c r="U61" s="71"/>
      <c r="V61" s="2"/>
      <c r="W61" s="55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23">
        <v>8.5</v>
      </c>
      <c r="C62" s="218">
        <v>8.3000000000000007</v>
      </c>
      <c r="D62" s="218">
        <v>2.4</v>
      </c>
      <c r="E62" s="218">
        <v>8.4</v>
      </c>
      <c r="F62" s="218">
        <v>8.4</v>
      </c>
      <c r="G62" s="150">
        <v>8.1999999999999993</v>
      </c>
      <c r="H62" s="23">
        <v>8.6999999999999993</v>
      </c>
      <c r="I62" s="218">
        <v>9</v>
      </c>
      <c r="J62" s="218">
        <v>2.2999999999999998</v>
      </c>
      <c r="K62" s="218">
        <v>8.1</v>
      </c>
      <c r="L62" s="218">
        <v>8.6999999999999993</v>
      </c>
      <c r="M62" s="150">
        <v>8.6</v>
      </c>
      <c r="N62" s="23">
        <v>8.6</v>
      </c>
      <c r="O62" s="218">
        <v>8.8000000000000007</v>
      </c>
      <c r="P62" s="218">
        <v>2.2999999999999998</v>
      </c>
      <c r="Q62" s="218">
        <v>8.8000000000000007</v>
      </c>
      <c r="R62" s="218">
        <v>8.8000000000000007</v>
      </c>
      <c r="S62" s="150">
        <v>8.8000000000000007</v>
      </c>
      <c r="T62" s="26">
        <f t="shared" si="20"/>
        <v>135.69999999999999</v>
      </c>
      <c r="U62" s="71"/>
      <c r="V62" s="2"/>
      <c r="W62" s="55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23">
        <v>8.5</v>
      </c>
      <c r="C63" s="218">
        <v>8.3000000000000007</v>
      </c>
      <c r="D63" s="218">
        <v>2.4</v>
      </c>
      <c r="E63" s="218">
        <v>8.4</v>
      </c>
      <c r="F63" s="218">
        <v>8.4</v>
      </c>
      <c r="G63" s="150">
        <v>8.1999999999999993</v>
      </c>
      <c r="H63" s="23">
        <v>8.8000000000000007</v>
      </c>
      <c r="I63" s="218">
        <v>9</v>
      </c>
      <c r="J63" s="218">
        <v>2.2999999999999998</v>
      </c>
      <c r="K63" s="218">
        <v>8.1</v>
      </c>
      <c r="L63" s="218">
        <v>8.6999999999999993</v>
      </c>
      <c r="M63" s="150">
        <v>8.6</v>
      </c>
      <c r="N63" s="23">
        <v>8.6</v>
      </c>
      <c r="O63" s="218">
        <v>8.8000000000000007</v>
      </c>
      <c r="P63" s="218">
        <v>2.2999999999999998</v>
      </c>
      <c r="Q63" s="218">
        <v>8.9</v>
      </c>
      <c r="R63" s="218">
        <v>8.9</v>
      </c>
      <c r="S63" s="150">
        <v>8.8000000000000007</v>
      </c>
      <c r="T63" s="26">
        <f t="shared" si="20"/>
        <v>136</v>
      </c>
      <c r="U63" s="71"/>
      <c r="V63" s="2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23">
        <v>8.6</v>
      </c>
      <c r="C64" s="218">
        <v>8.4</v>
      </c>
      <c r="D64" s="218">
        <v>2.4</v>
      </c>
      <c r="E64" s="218">
        <v>8.4</v>
      </c>
      <c r="F64" s="218">
        <v>8.4</v>
      </c>
      <c r="G64" s="150">
        <v>8.1999999999999993</v>
      </c>
      <c r="H64" s="23">
        <v>8.8000000000000007</v>
      </c>
      <c r="I64" s="218">
        <v>9.1</v>
      </c>
      <c r="J64" s="218">
        <v>2.2999999999999998</v>
      </c>
      <c r="K64" s="218">
        <v>8.1999999999999993</v>
      </c>
      <c r="L64" s="218">
        <v>8.6999999999999993</v>
      </c>
      <c r="M64" s="150">
        <v>8.6</v>
      </c>
      <c r="N64" s="23">
        <v>8.6</v>
      </c>
      <c r="O64" s="218">
        <v>8.9</v>
      </c>
      <c r="P64" s="218">
        <v>2.2999999999999998</v>
      </c>
      <c r="Q64" s="218">
        <v>8.9</v>
      </c>
      <c r="R64" s="218">
        <v>8.9</v>
      </c>
      <c r="S64" s="150">
        <v>8.8000000000000007</v>
      </c>
      <c r="T64" s="26">
        <f t="shared" si="20"/>
        <v>136.5</v>
      </c>
      <c r="U64" s="71"/>
      <c r="V64" s="2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59.800000000000004</v>
      </c>
      <c r="C65" s="28">
        <f>SUM(C58:C64)</f>
        <v>58.199999999999996</v>
      </c>
      <c r="D65" s="28">
        <f>SUM(D58:D64)</f>
        <v>17</v>
      </c>
      <c r="E65" s="28">
        <f>SUM(E58:E64)</f>
        <v>59.199999999999996</v>
      </c>
      <c r="F65" s="28">
        <f t="shared" ref="F65:Q65" si="21">SUM(F58:F64)</f>
        <v>58.8</v>
      </c>
      <c r="G65" s="29">
        <f t="shared" si="21"/>
        <v>57.600000000000009</v>
      </c>
      <c r="H65" s="27">
        <f t="shared" si="21"/>
        <v>61.5</v>
      </c>
      <c r="I65" s="28">
        <f t="shared" si="21"/>
        <v>63.300000000000004</v>
      </c>
      <c r="J65" s="28">
        <f t="shared" si="21"/>
        <v>16.100000000000001</v>
      </c>
      <c r="K65" s="28">
        <f t="shared" si="21"/>
        <v>57</v>
      </c>
      <c r="L65" s="28">
        <f t="shared" si="21"/>
        <v>61.000000000000014</v>
      </c>
      <c r="M65" s="29">
        <f t="shared" si="21"/>
        <v>60.000000000000007</v>
      </c>
      <c r="N65" s="27">
        <f t="shared" si="21"/>
        <v>60.2</v>
      </c>
      <c r="O65" s="28">
        <f t="shared" si="21"/>
        <v>61.9</v>
      </c>
      <c r="P65" s="28">
        <f t="shared" si="21"/>
        <v>16.200000000000003</v>
      </c>
      <c r="Q65" s="28">
        <f t="shared" si="21"/>
        <v>62.2</v>
      </c>
      <c r="R65" s="28">
        <f>SUM(R58:R64)</f>
        <v>62.2</v>
      </c>
      <c r="S65" s="29">
        <f>SUM(S58:S64)</f>
        <v>61.699999999999989</v>
      </c>
      <c r="T65" s="26">
        <f t="shared" si="20"/>
        <v>953.90000000000032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142.5</v>
      </c>
      <c r="C66" s="31">
        <v>141</v>
      </c>
      <c r="D66" s="31">
        <v>143</v>
      </c>
      <c r="E66" s="31">
        <v>141</v>
      </c>
      <c r="F66" s="31">
        <v>140</v>
      </c>
      <c r="G66" s="32">
        <v>139.5</v>
      </c>
      <c r="H66" s="30">
        <v>144</v>
      </c>
      <c r="I66" s="31">
        <v>143.5</v>
      </c>
      <c r="J66" s="31">
        <v>144</v>
      </c>
      <c r="K66" s="31">
        <v>140.5</v>
      </c>
      <c r="L66" s="31">
        <v>140.5</v>
      </c>
      <c r="M66" s="32">
        <v>140.5</v>
      </c>
      <c r="N66" s="30">
        <v>141</v>
      </c>
      <c r="O66" s="31">
        <v>140.5</v>
      </c>
      <c r="P66" s="31">
        <v>144.5</v>
      </c>
      <c r="Q66" s="31">
        <v>141</v>
      </c>
      <c r="R66" s="31">
        <v>141</v>
      </c>
      <c r="S66" s="32">
        <v>140</v>
      </c>
      <c r="T66" s="261">
        <f>+((T65/T67)/7)*1000</f>
        <v>141.21391561806072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60</v>
      </c>
      <c r="C67" s="102">
        <v>59</v>
      </c>
      <c r="D67" s="102">
        <v>17</v>
      </c>
      <c r="E67" s="102">
        <v>60</v>
      </c>
      <c r="F67" s="102">
        <v>60</v>
      </c>
      <c r="G67" s="259">
        <v>59</v>
      </c>
      <c r="H67" s="258">
        <v>61</v>
      </c>
      <c r="I67" s="102">
        <v>63</v>
      </c>
      <c r="J67" s="102">
        <v>16</v>
      </c>
      <c r="K67" s="102">
        <v>58</v>
      </c>
      <c r="L67" s="102">
        <v>62</v>
      </c>
      <c r="M67" s="259">
        <v>61</v>
      </c>
      <c r="N67" s="258">
        <v>61</v>
      </c>
      <c r="O67" s="102">
        <v>63</v>
      </c>
      <c r="P67" s="102">
        <v>16</v>
      </c>
      <c r="Q67" s="102">
        <v>63</v>
      </c>
      <c r="R67" s="102">
        <v>63</v>
      </c>
      <c r="S67" s="259">
        <v>63</v>
      </c>
      <c r="T67" s="262">
        <f>SUM(B67:S67)</f>
        <v>965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2">((B67*B66)*7/1000-B59-B58)/5</f>
        <v>8.5299999999999994</v>
      </c>
      <c r="C68" s="80">
        <f t="shared" si="22"/>
        <v>8.3265999999999991</v>
      </c>
      <c r="D68" s="80">
        <f t="shared" si="22"/>
        <v>2.4034</v>
      </c>
      <c r="E68" s="80">
        <f t="shared" si="22"/>
        <v>8.4039999999999999</v>
      </c>
      <c r="F68" s="80">
        <f t="shared" si="22"/>
        <v>8.4</v>
      </c>
      <c r="G68" s="154">
        <f t="shared" si="22"/>
        <v>8.2027000000000019</v>
      </c>
      <c r="H68" s="38">
        <f t="shared" si="22"/>
        <v>8.7376000000000005</v>
      </c>
      <c r="I68" s="80">
        <f t="shared" si="22"/>
        <v>9.0166999999999984</v>
      </c>
      <c r="J68" s="80">
        <f t="shared" si="22"/>
        <v>2.3055999999999996</v>
      </c>
      <c r="K68" s="80">
        <f t="shared" si="22"/>
        <v>8.1286000000000005</v>
      </c>
      <c r="L68" s="80">
        <f t="shared" si="22"/>
        <v>8.6753999999999998</v>
      </c>
      <c r="M68" s="154">
        <f t="shared" si="22"/>
        <v>8.5586999999999982</v>
      </c>
      <c r="N68" s="38">
        <f t="shared" si="22"/>
        <v>8.6013999999999999</v>
      </c>
      <c r="O68" s="80">
        <f t="shared" si="22"/>
        <v>8.8321000000000005</v>
      </c>
      <c r="P68" s="80">
        <f t="shared" si="22"/>
        <v>2.2768000000000002</v>
      </c>
      <c r="Q68" s="80">
        <f t="shared" si="22"/>
        <v>8.8361999999999998</v>
      </c>
      <c r="R68" s="80">
        <f t="shared" si="22"/>
        <v>8.8361999999999998</v>
      </c>
      <c r="S68" s="154">
        <f t="shared" si="22"/>
        <v>8.7880000000000003</v>
      </c>
      <c r="T68" s="263">
        <f>((T65*1000)/T67)/7</f>
        <v>141.21391561806075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3">((B67*B66)*7)/1000</f>
        <v>59.85</v>
      </c>
      <c r="C69" s="43">
        <f t="shared" si="23"/>
        <v>58.232999999999997</v>
      </c>
      <c r="D69" s="43">
        <f t="shared" si="23"/>
        <v>17.016999999999999</v>
      </c>
      <c r="E69" s="43">
        <f t="shared" si="23"/>
        <v>59.22</v>
      </c>
      <c r="F69" s="43">
        <f t="shared" si="23"/>
        <v>58.8</v>
      </c>
      <c r="G69" s="83">
        <f t="shared" si="23"/>
        <v>57.613500000000002</v>
      </c>
      <c r="H69" s="42">
        <f t="shared" si="23"/>
        <v>61.488</v>
      </c>
      <c r="I69" s="43">
        <f t="shared" si="23"/>
        <v>63.283499999999997</v>
      </c>
      <c r="J69" s="43">
        <f t="shared" si="23"/>
        <v>16.128</v>
      </c>
      <c r="K69" s="43">
        <f t="shared" si="23"/>
        <v>57.042999999999999</v>
      </c>
      <c r="L69" s="43">
        <f t="shared" si="23"/>
        <v>60.976999999999997</v>
      </c>
      <c r="M69" s="83">
        <f t="shared" si="23"/>
        <v>59.993499999999997</v>
      </c>
      <c r="N69" s="42">
        <f t="shared" si="23"/>
        <v>60.207000000000001</v>
      </c>
      <c r="O69" s="43">
        <f t="shared" si="23"/>
        <v>61.960500000000003</v>
      </c>
      <c r="P69" s="43">
        <f t="shared" si="23"/>
        <v>16.184000000000001</v>
      </c>
      <c r="Q69" s="43">
        <f t="shared" si="23"/>
        <v>62.180999999999997</v>
      </c>
      <c r="R69" s="43">
        <f t="shared" si="23"/>
        <v>62.180999999999997</v>
      </c>
      <c r="S69" s="83">
        <f t="shared" si="23"/>
        <v>61.74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 t="shared" ref="B70:S70" si="24">+(B65/B67)/7*1000</f>
        <v>142.38095238095238</v>
      </c>
      <c r="C70" s="48">
        <f t="shared" si="24"/>
        <v>140.92009685230022</v>
      </c>
      <c r="D70" s="48">
        <f t="shared" si="24"/>
        <v>142.85714285714286</v>
      </c>
      <c r="E70" s="48">
        <f t="shared" si="24"/>
        <v>140.95238095238093</v>
      </c>
      <c r="F70" s="48">
        <f t="shared" si="24"/>
        <v>139.99999999999997</v>
      </c>
      <c r="G70" s="49">
        <f t="shared" si="24"/>
        <v>139.46731234866829</v>
      </c>
      <c r="H70" s="47">
        <f t="shared" si="24"/>
        <v>144.02810304449648</v>
      </c>
      <c r="I70" s="48">
        <f t="shared" si="24"/>
        <v>143.53741496598641</v>
      </c>
      <c r="J70" s="48">
        <f t="shared" si="24"/>
        <v>143.75000000000003</v>
      </c>
      <c r="K70" s="48">
        <f t="shared" si="24"/>
        <v>140.39408866995075</v>
      </c>
      <c r="L70" s="48">
        <f t="shared" si="24"/>
        <v>140.55299539170511</v>
      </c>
      <c r="M70" s="49">
        <f t="shared" si="24"/>
        <v>140.5152224824356</v>
      </c>
      <c r="N70" s="47">
        <f t="shared" si="24"/>
        <v>140.98360655737704</v>
      </c>
      <c r="O70" s="48">
        <f t="shared" si="24"/>
        <v>140.36281179138322</v>
      </c>
      <c r="P70" s="48">
        <f t="shared" si="24"/>
        <v>144.64285714285717</v>
      </c>
      <c r="Q70" s="48">
        <f t="shared" si="24"/>
        <v>141.04308390022678</v>
      </c>
      <c r="R70" s="48">
        <f t="shared" si="24"/>
        <v>141.04308390022678</v>
      </c>
      <c r="S70" s="49">
        <f t="shared" si="24"/>
        <v>139.90929705215419</v>
      </c>
      <c r="T70" s="50"/>
      <c r="AD70" s="3"/>
    </row>
    <row r="71" spans="1:41" ht="33.75" customHeight="1" x14ac:dyDescent="0.25"/>
    <row r="72" spans="1:41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41" ht="33.75" customHeight="1" x14ac:dyDescent="0.25"/>
    <row r="74" spans="1:41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J36"/>
    <mergeCell ref="N36:T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0" zoomScale="30" zoomScaleNormal="30" workbookViewId="0">
      <selection activeCell="N52" sqref="N52:S52"/>
    </sheetView>
  </sheetViews>
  <sheetFormatPr baseColWidth="10" defaultRowHeight="15" x14ac:dyDescent="0.25"/>
  <cols>
    <col min="1" max="1" width="52.42578125" style="19" bestFit="1" customWidth="1"/>
    <col min="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310"/>
      <c r="E3" s="310"/>
      <c r="F3" s="310"/>
      <c r="G3" s="310"/>
      <c r="H3" s="310"/>
      <c r="I3" s="310"/>
      <c r="J3" s="310"/>
      <c r="K3" s="310"/>
      <c r="L3" s="310"/>
      <c r="M3" s="310"/>
      <c r="N3" s="310"/>
      <c r="O3" s="310"/>
      <c r="P3" s="310"/>
      <c r="Q3" s="310"/>
      <c r="R3" s="310"/>
      <c r="S3" s="310"/>
      <c r="T3" s="310"/>
      <c r="U3" s="310"/>
      <c r="V3" s="310"/>
      <c r="W3" s="310"/>
      <c r="X3" s="310"/>
      <c r="Y3" s="2"/>
      <c r="Z3" s="2"/>
      <c r="AA3" s="2"/>
      <c r="AB3" s="2"/>
      <c r="AC3" s="2"/>
      <c r="AD3" s="3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10" t="s">
        <v>1</v>
      </c>
      <c r="B9" s="310"/>
      <c r="C9" s="310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10"/>
      <c r="B10" s="310"/>
      <c r="C10" s="3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10" t="s">
        <v>4</v>
      </c>
      <c r="B11" s="310"/>
      <c r="C11" s="310"/>
      <c r="D11" s="1"/>
      <c r="E11" s="308">
        <v>2</v>
      </c>
      <c r="F11" s="1"/>
      <c r="G11" s="1"/>
      <c r="H11" s="1"/>
      <c r="I11" s="1"/>
      <c r="J11" s="1"/>
      <c r="K11" s="628" t="s">
        <v>90</v>
      </c>
      <c r="L11" s="628"/>
      <c r="M11" s="309"/>
      <c r="N11" s="30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10"/>
      <c r="B12" s="310"/>
      <c r="C12" s="310"/>
      <c r="D12" s="1"/>
      <c r="E12" s="5"/>
      <c r="F12" s="1"/>
      <c r="G12" s="1"/>
      <c r="H12" s="1"/>
      <c r="I12" s="1"/>
      <c r="J12" s="1"/>
      <c r="K12" s="309"/>
      <c r="L12" s="309"/>
      <c r="M12" s="309"/>
      <c r="N12" s="30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10"/>
      <c r="B13" s="310"/>
      <c r="C13" s="310"/>
      <c r="D13" s="310"/>
      <c r="E13" s="310"/>
      <c r="F13" s="310"/>
      <c r="G13" s="310"/>
      <c r="H13" s="310"/>
      <c r="I13" s="310"/>
      <c r="J13" s="310"/>
      <c r="K13" s="310"/>
      <c r="L13" s="309"/>
      <c r="M13" s="309"/>
      <c r="N13" s="309"/>
      <c r="O13" s="309"/>
      <c r="P13" s="309"/>
      <c r="Q13" s="309"/>
      <c r="R13" s="309"/>
      <c r="S13" s="309"/>
      <c r="T13" s="309"/>
      <c r="U13" s="309"/>
      <c r="V13" s="309"/>
      <c r="W13" s="1"/>
      <c r="X13" s="1"/>
      <c r="Y13" s="1"/>
    </row>
    <row r="14" spans="1:30" s="3" customFormat="1" ht="27" thickBot="1" x14ac:dyDescent="0.3">
      <c r="A14" s="31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38" t="s">
        <v>53</v>
      </c>
      <c r="C15" s="639"/>
      <c r="D15" s="639"/>
      <c r="E15" s="639"/>
      <c r="F15" s="639"/>
      <c r="G15" s="640"/>
      <c r="H15" s="650" t="s">
        <v>54</v>
      </c>
      <c r="I15" s="651"/>
      <c r="J15" s="651"/>
      <c r="K15" s="651"/>
      <c r="L15" s="651"/>
      <c r="M15" s="652"/>
      <c r="N15" s="653" t="s">
        <v>8</v>
      </c>
      <c r="O15" s="654"/>
      <c r="P15" s="654"/>
      <c r="Q15" s="654"/>
      <c r="R15" s="654"/>
      <c r="S15" s="655"/>
      <c r="T15" s="311"/>
      <c r="W15" s="55"/>
    </row>
    <row r="16" spans="1:30" ht="39.950000000000003" customHeight="1" x14ac:dyDescent="0.25">
      <c r="A16" s="120" t="s">
        <v>9</v>
      </c>
      <c r="B16" s="265"/>
      <c r="C16" s="193"/>
      <c r="D16" s="193"/>
      <c r="E16" s="193"/>
      <c r="F16" s="193"/>
      <c r="G16" s="197"/>
      <c r="H16" s="194"/>
      <c r="I16" s="193"/>
      <c r="J16" s="193"/>
      <c r="K16" s="193"/>
      <c r="L16" s="192"/>
      <c r="M16" s="197"/>
      <c r="N16" s="194"/>
      <c r="O16" s="193"/>
      <c r="P16" s="193"/>
      <c r="Q16" s="193"/>
      <c r="R16" s="193"/>
      <c r="S16" s="197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1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23">
        <v>102.97319999999999</v>
      </c>
      <c r="C18" s="24">
        <v>102.3276</v>
      </c>
      <c r="D18" s="24">
        <v>29.3748</v>
      </c>
      <c r="E18" s="24">
        <v>103.13460000000001</v>
      </c>
      <c r="F18" s="24">
        <v>102.81180000000001</v>
      </c>
      <c r="G18" s="25">
        <v>102.489</v>
      </c>
      <c r="H18" s="23">
        <v>105.2328</v>
      </c>
      <c r="I18" s="24">
        <v>110.2362</v>
      </c>
      <c r="J18" s="24">
        <v>26.792400000000001</v>
      </c>
      <c r="K18" s="24">
        <v>106.0398</v>
      </c>
      <c r="L18" s="24">
        <v>106.8468</v>
      </c>
      <c r="M18" s="25">
        <v>107.0082</v>
      </c>
      <c r="N18" s="23">
        <v>107.81519999999999</v>
      </c>
      <c r="O18" s="24">
        <v>111.8502</v>
      </c>
      <c r="P18" s="24">
        <v>27.599400000000003</v>
      </c>
      <c r="Q18" s="24">
        <v>109.91340000000001</v>
      </c>
      <c r="R18" s="24">
        <v>110.8818</v>
      </c>
      <c r="S18" s="25">
        <v>108.62219999999999</v>
      </c>
      <c r="T18" s="26">
        <f t="shared" ref="T18:T25" si="0">SUM(B18:S18)</f>
        <v>1681.9494000000002</v>
      </c>
      <c r="V18" s="2"/>
      <c r="W18" s="20"/>
    </row>
    <row r="19" spans="1:30" ht="39.950000000000003" customHeight="1" x14ac:dyDescent="0.25">
      <c r="A19" s="123" t="s">
        <v>36</v>
      </c>
      <c r="B19" s="23">
        <v>102.97319999999999</v>
      </c>
      <c r="C19" s="24">
        <v>102.3276</v>
      </c>
      <c r="D19" s="24">
        <v>29.3748</v>
      </c>
      <c r="E19" s="24">
        <v>103.13460000000001</v>
      </c>
      <c r="F19" s="24">
        <v>102.81180000000001</v>
      </c>
      <c r="G19" s="25">
        <v>102.489</v>
      </c>
      <c r="H19" s="23">
        <v>105.2328</v>
      </c>
      <c r="I19" s="24">
        <v>110.2362</v>
      </c>
      <c r="J19" s="24">
        <v>26.792400000000001</v>
      </c>
      <c r="K19" s="24">
        <v>106.0398</v>
      </c>
      <c r="L19" s="24">
        <v>106.8468</v>
      </c>
      <c r="M19" s="25">
        <v>107.0082</v>
      </c>
      <c r="N19" s="23">
        <v>107.81519999999999</v>
      </c>
      <c r="O19" s="24">
        <v>111.8502</v>
      </c>
      <c r="P19" s="24">
        <v>27.599400000000003</v>
      </c>
      <c r="Q19" s="24">
        <v>109.91340000000001</v>
      </c>
      <c r="R19" s="24">
        <v>110.8818</v>
      </c>
      <c r="S19" s="25">
        <v>108.62219999999999</v>
      </c>
      <c r="T19" s="26">
        <f t="shared" si="0"/>
        <v>1681.9494000000002</v>
      </c>
      <c r="V19" s="2"/>
      <c r="W19" s="20"/>
    </row>
    <row r="20" spans="1:30" ht="39.75" customHeight="1" x14ac:dyDescent="0.25">
      <c r="A20" s="122" t="s">
        <v>37</v>
      </c>
      <c r="B20" s="23">
        <v>101.63088</v>
      </c>
      <c r="C20" s="24">
        <v>100.99088</v>
      </c>
      <c r="D20" s="24">
        <v>28.670880000000004</v>
      </c>
      <c r="E20" s="24">
        <v>102.24000000000004</v>
      </c>
      <c r="F20" s="24">
        <v>101.92000000000002</v>
      </c>
      <c r="G20" s="25">
        <v>101.15087999999999</v>
      </c>
      <c r="H20" s="23">
        <v>103.87088000000001</v>
      </c>
      <c r="I20" s="24">
        <v>108.83087999999998</v>
      </c>
      <c r="J20" s="24">
        <v>26.335440000000006</v>
      </c>
      <c r="K20" s="24">
        <v>105.11999999999998</v>
      </c>
      <c r="L20" s="24">
        <v>105.91999999999999</v>
      </c>
      <c r="M20" s="25">
        <v>105.40632000000001</v>
      </c>
      <c r="N20" s="23">
        <v>106.88</v>
      </c>
      <c r="O20" s="24">
        <v>110.88000000000002</v>
      </c>
      <c r="P20" s="24">
        <v>27.360000000000003</v>
      </c>
      <c r="Q20" s="24">
        <v>108.96</v>
      </c>
      <c r="R20" s="24">
        <v>109.69544</v>
      </c>
      <c r="S20" s="25">
        <v>107.67999999999999</v>
      </c>
      <c r="T20" s="26">
        <f t="shared" si="0"/>
        <v>1663.5424800000001</v>
      </c>
      <c r="V20" s="2"/>
      <c r="W20" s="20"/>
    </row>
    <row r="21" spans="1:30" ht="39.950000000000003" customHeight="1" x14ac:dyDescent="0.25">
      <c r="A21" s="122" t="s">
        <v>38</v>
      </c>
      <c r="B21" s="23">
        <v>101.63088</v>
      </c>
      <c r="C21" s="24">
        <v>100.99088</v>
      </c>
      <c r="D21" s="24">
        <v>28.670880000000004</v>
      </c>
      <c r="E21" s="24">
        <v>102.24000000000004</v>
      </c>
      <c r="F21" s="24">
        <v>101.92000000000002</v>
      </c>
      <c r="G21" s="25">
        <v>101.15087999999999</v>
      </c>
      <c r="H21" s="23">
        <v>103.87088000000001</v>
      </c>
      <c r="I21" s="24">
        <v>108.83087999999998</v>
      </c>
      <c r="J21" s="24">
        <v>26.335440000000006</v>
      </c>
      <c r="K21" s="24">
        <v>105.11999999999998</v>
      </c>
      <c r="L21" s="24">
        <v>105.91999999999999</v>
      </c>
      <c r="M21" s="25">
        <v>105.40632000000001</v>
      </c>
      <c r="N21" s="23">
        <v>106.88</v>
      </c>
      <c r="O21" s="24">
        <v>110.88000000000002</v>
      </c>
      <c r="P21" s="24">
        <v>27.360000000000003</v>
      </c>
      <c r="Q21" s="24">
        <v>108.96</v>
      </c>
      <c r="R21" s="24">
        <v>109.69544</v>
      </c>
      <c r="S21" s="25">
        <v>107.67999999999999</v>
      </c>
      <c r="T21" s="26">
        <f t="shared" si="0"/>
        <v>1663.5424800000001</v>
      </c>
      <c r="V21" s="2"/>
      <c r="W21" s="20"/>
    </row>
    <row r="22" spans="1:30" ht="39.950000000000003" customHeight="1" x14ac:dyDescent="0.25">
      <c r="A22" s="123" t="s">
        <v>33</v>
      </c>
      <c r="B22" s="23">
        <v>101.63088</v>
      </c>
      <c r="C22" s="24">
        <v>100.99088</v>
      </c>
      <c r="D22" s="24">
        <v>28.670880000000004</v>
      </c>
      <c r="E22" s="24">
        <v>102.24000000000004</v>
      </c>
      <c r="F22" s="24">
        <v>101.92000000000002</v>
      </c>
      <c r="G22" s="25">
        <v>101.15087999999999</v>
      </c>
      <c r="H22" s="23">
        <v>103.87088000000001</v>
      </c>
      <c r="I22" s="24">
        <v>108.83087999999998</v>
      </c>
      <c r="J22" s="24">
        <v>26.335440000000006</v>
      </c>
      <c r="K22" s="24">
        <v>105.11999999999998</v>
      </c>
      <c r="L22" s="24">
        <v>105.91999999999999</v>
      </c>
      <c r="M22" s="25">
        <v>105.40632000000001</v>
      </c>
      <c r="N22" s="23">
        <v>106.88</v>
      </c>
      <c r="O22" s="24">
        <v>110.88000000000002</v>
      </c>
      <c r="P22" s="24">
        <v>27.360000000000003</v>
      </c>
      <c r="Q22" s="24">
        <v>108.96</v>
      </c>
      <c r="R22" s="24">
        <v>109.69544</v>
      </c>
      <c r="S22" s="25">
        <v>107.67999999999999</v>
      </c>
      <c r="T22" s="26">
        <f t="shared" si="0"/>
        <v>1663.5424800000001</v>
      </c>
      <c r="V22" s="2"/>
      <c r="W22" s="20"/>
    </row>
    <row r="23" spans="1:30" ht="39.950000000000003" customHeight="1" x14ac:dyDescent="0.25">
      <c r="A23" s="122" t="s">
        <v>46</v>
      </c>
      <c r="B23" s="23">
        <v>101.63088</v>
      </c>
      <c r="C23" s="24">
        <v>100.99088</v>
      </c>
      <c r="D23" s="24">
        <v>28.670880000000004</v>
      </c>
      <c r="E23" s="24">
        <v>102.24000000000004</v>
      </c>
      <c r="F23" s="24">
        <v>101.92000000000002</v>
      </c>
      <c r="G23" s="25">
        <v>101.15087999999999</v>
      </c>
      <c r="H23" s="23">
        <v>103.87088000000001</v>
      </c>
      <c r="I23" s="24">
        <v>108.83087999999998</v>
      </c>
      <c r="J23" s="24">
        <v>26.335440000000006</v>
      </c>
      <c r="K23" s="24">
        <v>105.11999999999998</v>
      </c>
      <c r="L23" s="24">
        <v>105.91999999999999</v>
      </c>
      <c r="M23" s="25">
        <v>105.40632000000001</v>
      </c>
      <c r="N23" s="23">
        <v>106.88</v>
      </c>
      <c r="O23" s="24">
        <v>110.88000000000002</v>
      </c>
      <c r="P23" s="24">
        <v>27.360000000000003</v>
      </c>
      <c r="Q23" s="24">
        <v>108.96</v>
      </c>
      <c r="R23" s="24">
        <v>109.69544</v>
      </c>
      <c r="S23" s="25">
        <v>107.67999999999999</v>
      </c>
      <c r="T23" s="26">
        <f t="shared" si="0"/>
        <v>1663.5424800000001</v>
      </c>
      <c r="V23" s="2"/>
      <c r="W23" s="20"/>
    </row>
    <row r="24" spans="1:30" ht="39.950000000000003" customHeight="1" thickBot="1" x14ac:dyDescent="0.3">
      <c r="A24" s="122" t="s">
        <v>34</v>
      </c>
      <c r="B24" s="302">
        <v>101.63088</v>
      </c>
      <c r="C24" s="303">
        <v>100.99088</v>
      </c>
      <c r="D24" s="303">
        <v>28.670880000000004</v>
      </c>
      <c r="E24" s="303">
        <v>102.24000000000004</v>
      </c>
      <c r="F24" s="303">
        <v>101.92000000000002</v>
      </c>
      <c r="G24" s="304">
        <v>101.15087999999999</v>
      </c>
      <c r="H24" s="302">
        <v>103.87088000000001</v>
      </c>
      <c r="I24" s="303">
        <v>108.83087999999998</v>
      </c>
      <c r="J24" s="303">
        <v>26.335440000000006</v>
      </c>
      <c r="K24" s="303">
        <v>105.11999999999998</v>
      </c>
      <c r="L24" s="303">
        <v>105.91999999999999</v>
      </c>
      <c r="M24" s="304">
        <v>105.40632000000001</v>
      </c>
      <c r="N24" s="302">
        <v>106.88</v>
      </c>
      <c r="O24" s="303">
        <v>110.88000000000002</v>
      </c>
      <c r="P24" s="303">
        <v>27.360000000000003</v>
      </c>
      <c r="Q24" s="303">
        <v>108.96</v>
      </c>
      <c r="R24" s="303">
        <v>109.69544</v>
      </c>
      <c r="S24" s="304">
        <v>107.67999999999999</v>
      </c>
      <c r="T24" s="26">
        <f t="shared" si="0"/>
        <v>1663.5424800000001</v>
      </c>
      <c r="V24" s="2"/>
    </row>
    <row r="25" spans="1:30" ht="41.45" customHeight="1" thickBot="1" x14ac:dyDescent="0.3">
      <c r="A25" s="316" t="s">
        <v>10</v>
      </c>
      <c r="B25" s="317">
        <f t="shared" ref="B25:S25" si="1">SUM(B18:B24)</f>
        <v>714.10080000000005</v>
      </c>
      <c r="C25" s="318">
        <f t="shared" si="1"/>
        <v>709.6096</v>
      </c>
      <c r="D25" s="318">
        <f t="shared" si="1"/>
        <v>202.10400000000004</v>
      </c>
      <c r="E25" s="318">
        <f t="shared" si="1"/>
        <v>717.46920000000011</v>
      </c>
      <c r="F25" s="318">
        <f t="shared" si="1"/>
        <v>715.22360000000003</v>
      </c>
      <c r="G25" s="319">
        <f t="shared" si="1"/>
        <v>710.73239999999998</v>
      </c>
      <c r="H25" s="317">
        <f t="shared" si="1"/>
        <v>729.82000000000016</v>
      </c>
      <c r="I25" s="318">
        <f t="shared" si="1"/>
        <v>764.62679999999989</v>
      </c>
      <c r="J25" s="318">
        <f t="shared" si="1"/>
        <v>185.26200000000003</v>
      </c>
      <c r="K25" s="318">
        <f t="shared" si="1"/>
        <v>737.67959999999994</v>
      </c>
      <c r="L25" s="318">
        <f t="shared" si="1"/>
        <v>743.29359999999986</v>
      </c>
      <c r="M25" s="319">
        <f t="shared" si="1"/>
        <v>741.04800000000012</v>
      </c>
      <c r="N25" s="317">
        <f t="shared" si="1"/>
        <v>750.03039999999999</v>
      </c>
      <c r="O25" s="318">
        <f t="shared" si="1"/>
        <v>778.10040000000004</v>
      </c>
      <c r="P25" s="318">
        <f t="shared" si="1"/>
        <v>191.99880000000005</v>
      </c>
      <c r="Q25" s="318">
        <f t="shared" si="1"/>
        <v>764.62680000000012</v>
      </c>
      <c r="R25" s="318">
        <f t="shared" si="1"/>
        <v>770.24079999999992</v>
      </c>
      <c r="S25" s="319">
        <f t="shared" si="1"/>
        <v>755.64439999999991</v>
      </c>
      <c r="T25" s="320">
        <f t="shared" si="0"/>
        <v>11681.611199999998</v>
      </c>
    </row>
    <row r="26" spans="1:30" s="2" customFormat="1" ht="36.75" customHeight="1" x14ac:dyDescent="0.25">
      <c r="A26" s="321" t="s">
        <v>12</v>
      </c>
      <c r="B26" s="322">
        <v>160.4</v>
      </c>
      <c r="C26" s="323">
        <v>160.4</v>
      </c>
      <c r="D26" s="323">
        <v>160.4</v>
      </c>
      <c r="E26" s="323">
        <v>160.4</v>
      </c>
      <c r="F26" s="323">
        <v>160.4</v>
      </c>
      <c r="G26" s="324">
        <v>160.4</v>
      </c>
      <c r="H26" s="322">
        <v>160.4</v>
      </c>
      <c r="I26" s="323">
        <v>160.4</v>
      </c>
      <c r="J26" s="323">
        <v>160.4</v>
      </c>
      <c r="K26" s="323">
        <v>160.4</v>
      </c>
      <c r="L26" s="323">
        <v>160.4</v>
      </c>
      <c r="M26" s="324">
        <v>160.4</v>
      </c>
      <c r="N26" s="322">
        <v>160.4</v>
      </c>
      <c r="O26" s="323">
        <v>160.4</v>
      </c>
      <c r="P26" s="323">
        <v>160.4</v>
      </c>
      <c r="Q26" s="323">
        <v>160.4</v>
      </c>
      <c r="R26" s="323">
        <v>160.4</v>
      </c>
      <c r="S26" s="324">
        <v>160.4</v>
      </c>
      <c r="T26" s="325">
        <f>+((T25/T27)/7)*1000</f>
        <v>160.39999999999995</v>
      </c>
    </row>
    <row r="27" spans="1:30" s="2" customFormat="1" ht="33" customHeight="1" x14ac:dyDescent="0.25">
      <c r="A27" s="125" t="s">
        <v>13</v>
      </c>
      <c r="B27" s="34">
        <v>636</v>
      </c>
      <c r="C27" s="35">
        <v>632</v>
      </c>
      <c r="D27" s="35">
        <v>180</v>
      </c>
      <c r="E27" s="35">
        <v>639</v>
      </c>
      <c r="F27" s="35">
        <v>637</v>
      </c>
      <c r="G27" s="36">
        <v>633</v>
      </c>
      <c r="H27" s="34">
        <v>650</v>
      </c>
      <c r="I27" s="35">
        <v>681</v>
      </c>
      <c r="J27" s="35">
        <v>165</v>
      </c>
      <c r="K27" s="35">
        <v>657</v>
      </c>
      <c r="L27" s="35">
        <v>662</v>
      </c>
      <c r="M27" s="36">
        <v>660</v>
      </c>
      <c r="N27" s="34">
        <v>668</v>
      </c>
      <c r="O27" s="35">
        <v>693</v>
      </c>
      <c r="P27" s="35">
        <v>171</v>
      </c>
      <c r="Q27" s="35">
        <v>681</v>
      </c>
      <c r="R27" s="35">
        <v>686</v>
      </c>
      <c r="S27" s="36">
        <v>673</v>
      </c>
      <c r="T27" s="37">
        <f>SUM(B27:S27)</f>
        <v>10404</v>
      </c>
      <c r="U27" s="2">
        <f>((T25*1000)/T27)/7</f>
        <v>160.39999999999995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101.63088</v>
      </c>
      <c r="C28" s="39">
        <f t="shared" si="2"/>
        <v>100.99088</v>
      </c>
      <c r="D28" s="39">
        <f t="shared" si="2"/>
        <v>28.670880000000004</v>
      </c>
      <c r="E28" s="39">
        <f t="shared" si="2"/>
        <v>102.24000000000004</v>
      </c>
      <c r="F28" s="39">
        <f t="shared" si="2"/>
        <v>101.92000000000002</v>
      </c>
      <c r="G28" s="40">
        <f t="shared" si="2"/>
        <v>101.15087999999999</v>
      </c>
      <c r="H28" s="38">
        <f t="shared" si="2"/>
        <v>103.87088000000001</v>
      </c>
      <c r="I28" s="39">
        <f t="shared" si="2"/>
        <v>108.83087999999998</v>
      </c>
      <c r="J28" s="39">
        <f t="shared" si="2"/>
        <v>26.335440000000006</v>
      </c>
      <c r="K28" s="39">
        <f t="shared" si="2"/>
        <v>105.11999999999998</v>
      </c>
      <c r="L28" s="39">
        <f t="shared" si="2"/>
        <v>105.91999999999999</v>
      </c>
      <c r="M28" s="40">
        <f t="shared" si="2"/>
        <v>105.40632000000001</v>
      </c>
      <c r="N28" s="38">
        <f t="shared" si="2"/>
        <v>106.88</v>
      </c>
      <c r="O28" s="39">
        <f t="shared" si="2"/>
        <v>110.88000000000002</v>
      </c>
      <c r="P28" s="39">
        <f t="shared" si="2"/>
        <v>27.360000000000003</v>
      </c>
      <c r="Q28" s="39">
        <f t="shared" si="2"/>
        <v>108.96</v>
      </c>
      <c r="R28" s="39">
        <f t="shared" si="2"/>
        <v>109.69544</v>
      </c>
      <c r="S28" s="40">
        <f t="shared" si="2"/>
        <v>107.67999999999999</v>
      </c>
      <c r="T28" s="41"/>
    </row>
    <row r="29" spans="1:30" ht="33.75" customHeight="1" x14ac:dyDescent="0.25">
      <c r="A29" s="127" t="s">
        <v>15</v>
      </c>
      <c r="B29" s="42">
        <f>((B27*B26)*7)/1000</f>
        <v>714.10080000000005</v>
      </c>
      <c r="C29" s="43">
        <f>((C27*C26)*7)/1000</f>
        <v>709.6096</v>
      </c>
      <c r="D29" s="43">
        <f t="shared" ref="D29:S29" si="3">((D27*D26)*7)/1000</f>
        <v>202.10400000000001</v>
      </c>
      <c r="E29" s="43">
        <f t="shared" si="3"/>
        <v>717.46920000000011</v>
      </c>
      <c r="F29" s="43">
        <f t="shared" si="3"/>
        <v>715.22360000000003</v>
      </c>
      <c r="G29" s="83">
        <f t="shared" si="3"/>
        <v>710.73239999999998</v>
      </c>
      <c r="H29" s="42">
        <f t="shared" si="3"/>
        <v>729.82</v>
      </c>
      <c r="I29" s="43">
        <f t="shared" si="3"/>
        <v>764.6268</v>
      </c>
      <c r="J29" s="43">
        <f t="shared" si="3"/>
        <v>185.262</v>
      </c>
      <c r="K29" s="43">
        <f t="shared" si="3"/>
        <v>737.67959999999994</v>
      </c>
      <c r="L29" s="43">
        <f t="shared" si="3"/>
        <v>743.29359999999997</v>
      </c>
      <c r="M29" s="83">
        <f t="shared" si="3"/>
        <v>741.048</v>
      </c>
      <c r="N29" s="42">
        <f t="shared" si="3"/>
        <v>750.03039999999999</v>
      </c>
      <c r="O29" s="44">
        <f t="shared" si="3"/>
        <v>778.10040000000004</v>
      </c>
      <c r="P29" s="44">
        <f t="shared" si="3"/>
        <v>191.99880000000002</v>
      </c>
      <c r="Q29" s="44">
        <f t="shared" si="3"/>
        <v>764.6268</v>
      </c>
      <c r="R29" s="44">
        <f t="shared" si="3"/>
        <v>770.24080000000004</v>
      </c>
      <c r="S29" s="45">
        <f t="shared" si="3"/>
        <v>755.64440000000002</v>
      </c>
      <c r="T29" s="46"/>
    </row>
    <row r="30" spans="1:30" ht="33.75" customHeight="1" thickBot="1" x14ac:dyDescent="0.3">
      <c r="A30" s="128" t="s">
        <v>16</v>
      </c>
      <c r="B30" s="47">
        <f>+(B25/B27)/7*1000</f>
        <v>160.4</v>
      </c>
      <c r="C30" s="48">
        <f t="shared" ref="C30:E30" si="4">+(C25/C27)/7*1000</f>
        <v>160.4</v>
      </c>
      <c r="D30" s="48">
        <f t="shared" si="4"/>
        <v>160.40000000000003</v>
      </c>
      <c r="E30" s="48">
        <f t="shared" si="4"/>
        <v>160.40000000000003</v>
      </c>
      <c r="F30" s="48">
        <f>+(F25/F27)/7*1000</f>
        <v>160.4</v>
      </c>
      <c r="G30" s="49">
        <f t="shared" ref="G30" si="5">+(G25/G27)/7*1000</f>
        <v>160.4</v>
      </c>
      <c r="H30" s="47">
        <f>+(H25/H27)/7*1000</f>
        <v>160.40000000000003</v>
      </c>
      <c r="I30" s="48">
        <f t="shared" ref="I30:K30" si="6">+(I25/I27)/7*1000</f>
        <v>160.39999999999995</v>
      </c>
      <c r="J30" s="48">
        <f t="shared" si="6"/>
        <v>160.40000000000003</v>
      </c>
      <c r="K30" s="48">
        <f t="shared" si="6"/>
        <v>160.39999999999995</v>
      </c>
      <c r="L30" s="48">
        <f>+(L25/L27)/7*1000</f>
        <v>160.39999999999995</v>
      </c>
      <c r="M30" s="49">
        <f t="shared" ref="M30:S30" si="7">+(M25/M27)/7*1000</f>
        <v>160.40000000000003</v>
      </c>
      <c r="N30" s="47">
        <f t="shared" si="7"/>
        <v>160.4</v>
      </c>
      <c r="O30" s="48">
        <f t="shared" si="7"/>
        <v>160.4</v>
      </c>
      <c r="P30" s="48">
        <f t="shared" si="7"/>
        <v>160.40000000000003</v>
      </c>
      <c r="Q30" s="48">
        <f t="shared" si="7"/>
        <v>160.40000000000003</v>
      </c>
      <c r="R30" s="48">
        <f t="shared" si="7"/>
        <v>160.39999999999995</v>
      </c>
      <c r="S30" s="49">
        <f t="shared" si="7"/>
        <v>160.39999999999995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2"/>
      <c r="T36" s="643"/>
      <c r="U36" s="55"/>
      <c r="V36" s="55"/>
      <c r="W36" s="56"/>
      <c r="X36" s="3"/>
      <c r="Y36" s="55"/>
      <c r="Z36" s="55"/>
      <c r="AA36" s="55"/>
      <c r="AB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3"/>
      <c r="T37" s="199" t="s">
        <v>10</v>
      </c>
      <c r="U37" s="58"/>
      <c r="V37" s="58"/>
      <c r="W37" s="3"/>
      <c r="X37" s="56"/>
      <c r="Y37" s="3"/>
      <c r="Z37" s="55"/>
      <c r="AA37" s="55"/>
      <c r="AB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57">
        <v>6</v>
      </c>
      <c r="T38" s="96"/>
      <c r="U38" s="58"/>
      <c r="V38" s="58"/>
      <c r="W38" s="59"/>
      <c r="X38" s="59"/>
      <c r="Y38" s="2"/>
      <c r="Z38" s="2"/>
      <c r="AA38" s="2"/>
      <c r="AB38" s="2"/>
    </row>
    <row r="39" spans="1:30" ht="33.75" customHeight="1" x14ac:dyDescent="0.25">
      <c r="A39" s="87" t="s">
        <v>35</v>
      </c>
      <c r="B39" s="23">
        <v>102.1</v>
      </c>
      <c r="C39" s="218">
        <v>102.2</v>
      </c>
      <c r="D39" s="218">
        <v>29.2</v>
      </c>
      <c r="E39" s="218">
        <v>101.9</v>
      </c>
      <c r="F39" s="218">
        <v>99.9</v>
      </c>
      <c r="G39" s="218">
        <v>101.3</v>
      </c>
      <c r="H39" s="218"/>
      <c r="I39" s="218"/>
      <c r="J39" s="97">
        <f t="shared" ref="J39:J46" si="8">SUM(B39:I39)</f>
        <v>536.59999999999991</v>
      </c>
      <c r="K39" s="138"/>
      <c r="L39" s="137"/>
      <c r="M39" s="87" t="s">
        <v>35</v>
      </c>
      <c r="N39" s="218">
        <v>7.9</v>
      </c>
      <c r="O39" s="218">
        <v>7.9</v>
      </c>
      <c r="P39" s="218">
        <v>2.1</v>
      </c>
      <c r="Q39" s="218">
        <v>7.7</v>
      </c>
      <c r="R39" s="218">
        <v>7.7</v>
      </c>
      <c r="S39" s="218">
        <v>7.9</v>
      </c>
      <c r="T39" s="97">
        <f t="shared" ref="T39:T46" si="9">SUM(N39:S39)</f>
        <v>41.2</v>
      </c>
      <c r="U39" s="2"/>
      <c r="V39" s="60"/>
      <c r="W39" s="59"/>
      <c r="X39" s="59"/>
      <c r="Y39" s="2"/>
      <c r="Z39" s="2"/>
      <c r="AA39" s="2"/>
      <c r="AB39" s="2"/>
    </row>
    <row r="40" spans="1:30" ht="33.75" customHeight="1" x14ac:dyDescent="0.25">
      <c r="A40" s="88" t="s">
        <v>36</v>
      </c>
      <c r="B40" s="23">
        <v>102.1</v>
      </c>
      <c r="C40" s="218">
        <v>102.2</v>
      </c>
      <c r="D40" s="218">
        <v>29</v>
      </c>
      <c r="E40" s="218">
        <v>101.7</v>
      </c>
      <c r="F40" s="218">
        <v>99.7</v>
      </c>
      <c r="G40" s="218">
        <v>101.3</v>
      </c>
      <c r="H40" s="218"/>
      <c r="I40" s="218"/>
      <c r="J40" s="97">
        <f t="shared" si="8"/>
        <v>536</v>
      </c>
      <c r="K40" s="133"/>
      <c r="L40" s="137"/>
      <c r="M40" s="88" t="s">
        <v>36</v>
      </c>
      <c r="N40" s="218">
        <v>7.9</v>
      </c>
      <c r="O40" s="218">
        <v>7.9</v>
      </c>
      <c r="P40" s="218">
        <v>2.1</v>
      </c>
      <c r="Q40" s="218">
        <v>7.7</v>
      </c>
      <c r="R40" s="218">
        <v>7.7</v>
      </c>
      <c r="S40" s="218">
        <v>7.9</v>
      </c>
      <c r="T40" s="97">
        <f t="shared" si="9"/>
        <v>41.2</v>
      </c>
      <c r="U40" s="2"/>
      <c r="V40" s="60"/>
      <c r="W40" s="59"/>
      <c r="X40" s="59"/>
      <c r="Y40" s="2"/>
      <c r="Z40" s="2"/>
      <c r="AA40" s="2"/>
      <c r="AB40" s="2"/>
    </row>
    <row r="41" spans="1:30" ht="33.75" customHeight="1" x14ac:dyDescent="0.25">
      <c r="A41" s="87" t="s">
        <v>37</v>
      </c>
      <c r="B41" s="23">
        <v>101.57163999999997</v>
      </c>
      <c r="C41" s="218">
        <v>101.31015999999998</v>
      </c>
      <c r="D41" s="218">
        <v>28.890839999999997</v>
      </c>
      <c r="E41" s="218">
        <v>101.02719999999999</v>
      </c>
      <c r="F41" s="218">
        <v>99.390919999999966</v>
      </c>
      <c r="G41" s="218">
        <v>100.78423999999998</v>
      </c>
      <c r="H41" s="218"/>
      <c r="I41" s="218"/>
      <c r="J41" s="97">
        <f t="shared" si="8"/>
        <v>532.9749999999998</v>
      </c>
      <c r="K41" s="133"/>
      <c r="L41" s="137"/>
      <c r="M41" s="87" t="s">
        <v>37</v>
      </c>
      <c r="N41" s="218">
        <v>7.7</v>
      </c>
      <c r="O41" s="218">
        <v>7.9</v>
      </c>
      <c r="P41" s="218">
        <v>2.1</v>
      </c>
      <c r="Q41" s="218">
        <v>7.7</v>
      </c>
      <c r="R41" s="218">
        <v>7.7</v>
      </c>
      <c r="S41" s="218">
        <v>7.8</v>
      </c>
      <c r="T41" s="97">
        <f t="shared" si="9"/>
        <v>40.9</v>
      </c>
      <c r="U41" s="2"/>
      <c r="V41" s="60"/>
      <c r="W41" s="59"/>
      <c r="X41" s="59"/>
      <c r="Y41" s="2"/>
      <c r="Z41" s="2"/>
      <c r="AA41" s="2"/>
      <c r="AB41" s="2"/>
    </row>
    <row r="42" spans="1:30" ht="33.75" customHeight="1" x14ac:dyDescent="0.25">
      <c r="A42" s="87" t="s">
        <v>38</v>
      </c>
      <c r="B42" s="23">
        <v>101.57163999999997</v>
      </c>
      <c r="C42" s="218">
        <v>101.31015999999998</v>
      </c>
      <c r="D42" s="218">
        <v>28.890839999999997</v>
      </c>
      <c r="E42" s="218">
        <v>101.02719999999999</v>
      </c>
      <c r="F42" s="218">
        <v>99.390919999999966</v>
      </c>
      <c r="G42" s="218">
        <v>100.78423999999998</v>
      </c>
      <c r="H42" s="218"/>
      <c r="I42" s="218"/>
      <c r="J42" s="97">
        <f t="shared" si="8"/>
        <v>532.9749999999998</v>
      </c>
      <c r="K42" s="133"/>
      <c r="L42" s="137"/>
      <c r="M42" s="87" t="s">
        <v>38</v>
      </c>
      <c r="N42" s="218">
        <v>7.8</v>
      </c>
      <c r="O42" s="218">
        <v>7.9</v>
      </c>
      <c r="P42" s="218">
        <v>2.1</v>
      </c>
      <c r="Q42" s="218">
        <v>7.7</v>
      </c>
      <c r="R42" s="218">
        <v>7.7</v>
      </c>
      <c r="S42" s="218">
        <v>7.8</v>
      </c>
      <c r="T42" s="97">
        <f t="shared" si="9"/>
        <v>41</v>
      </c>
      <c r="U42" s="2"/>
      <c r="V42" s="60"/>
      <c r="W42" s="59"/>
      <c r="X42" s="59"/>
      <c r="Y42" s="2"/>
      <c r="Z42" s="2"/>
      <c r="AA42" s="2"/>
      <c r="AB42" s="2"/>
    </row>
    <row r="43" spans="1:30" ht="33.75" customHeight="1" x14ac:dyDescent="0.25">
      <c r="A43" s="88" t="s">
        <v>33</v>
      </c>
      <c r="B43" s="23">
        <v>101.57163999999997</v>
      </c>
      <c r="C43" s="218">
        <v>101.31015999999998</v>
      </c>
      <c r="D43" s="218">
        <v>28.890839999999997</v>
      </c>
      <c r="E43" s="218">
        <v>101.02719999999999</v>
      </c>
      <c r="F43" s="218">
        <v>99.390919999999966</v>
      </c>
      <c r="G43" s="218">
        <v>100.78423999999998</v>
      </c>
      <c r="H43" s="218"/>
      <c r="I43" s="218"/>
      <c r="J43" s="97">
        <f t="shared" si="8"/>
        <v>532.9749999999998</v>
      </c>
      <c r="K43" s="133"/>
      <c r="L43" s="137"/>
      <c r="M43" s="88" t="s">
        <v>33</v>
      </c>
      <c r="N43" s="218">
        <v>7.8</v>
      </c>
      <c r="O43" s="218">
        <v>7.9</v>
      </c>
      <c r="P43" s="218">
        <v>2.1</v>
      </c>
      <c r="Q43" s="218">
        <v>7.7</v>
      </c>
      <c r="R43" s="218">
        <v>7.7</v>
      </c>
      <c r="S43" s="218">
        <v>7.8</v>
      </c>
      <c r="T43" s="97">
        <f t="shared" si="9"/>
        <v>41</v>
      </c>
      <c r="U43" s="2"/>
      <c r="V43" s="60"/>
      <c r="W43" s="59"/>
      <c r="X43" s="59"/>
      <c r="Y43" s="2"/>
      <c r="Z43" s="2"/>
      <c r="AA43" s="2"/>
      <c r="AB43" s="2"/>
    </row>
    <row r="44" spans="1:30" ht="33.75" customHeight="1" x14ac:dyDescent="0.25">
      <c r="A44" s="87" t="s">
        <v>46</v>
      </c>
      <c r="B44" s="23">
        <v>101.57163999999997</v>
      </c>
      <c r="C44" s="218">
        <v>101.31015999999998</v>
      </c>
      <c r="D44" s="218">
        <v>28.890839999999997</v>
      </c>
      <c r="E44" s="218">
        <v>101.02719999999999</v>
      </c>
      <c r="F44" s="218">
        <v>99.390919999999966</v>
      </c>
      <c r="G44" s="218">
        <v>100.78423999999998</v>
      </c>
      <c r="H44" s="218"/>
      <c r="I44" s="218"/>
      <c r="J44" s="97">
        <f t="shared" si="8"/>
        <v>532.9749999999998</v>
      </c>
      <c r="K44" s="133"/>
      <c r="L44" s="137"/>
      <c r="M44" s="87" t="s">
        <v>46</v>
      </c>
      <c r="N44" s="218">
        <v>7.8</v>
      </c>
      <c r="O44" s="218">
        <v>8</v>
      </c>
      <c r="P44" s="218">
        <v>2.2000000000000002</v>
      </c>
      <c r="Q44" s="218">
        <v>7.8</v>
      </c>
      <c r="R44" s="218">
        <v>7.8</v>
      </c>
      <c r="S44" s="218">
        <v>7.8</v>
      </c>
      <c r="T44" s="97">
        <f t="shared" si="9"/>
        <v>41.4</v>
      </c>
      <c r="U44" s="2"/>
      <c r="V44" s="60"/>
      <c r="W44" s="59"/>
      <c r="X44" s="59"/>
      <c r="Y44" s="2"/>
      <c r="Z44" s="2"/>
      <c r="AA44" s="2"/>
      <c r="AB44" s="2"/>
    </row>
    <row r="45" spans="1:30" ht="33.75" customHeight="1" x14ac:dyDescent="0.25">
      <c r="A45" s="87" t="s">
        <v>34</v>
      </c>
      <c r="B45" s="23">
        <v>101.57163999999997</v>
      </c>
      <c r="C45" s="218">
        <v>101.31015999999998</v>
      </c>
      <c r="D45" s="218">
        <v>28.890839999999997</v>
      </c>
      <c r="E45" s="218">
        <v>101.02719999999999</v>
      </c>
      <c r="F45" s="218">
        <v>99.390919999999966</v>
      </c>
      <c r="G45" s="218">
        <v>100.78423999999998</v>
      </c>
      <c r="H45" s="218"/>
      <c r="I45" s="218"/>
      <c r="J45" s="97">
        <f t="shared" si="8"/>
        <v>532.9749999999998</v>
      </c>
      <c r="K45" s="133"/>
      <c r="L45" s="137"/>
      <c r="M45" s="87" t="s">
        <v>34</v>
      </c>
      <c r="N45" s="218">
        <v>7.8</v>
      </c>
      <c r="O45" s="218">
        <v>8</v>
      </c>
      <c r="P45" s="218">
        <v>2.2000000000000002</v>
      </c>
      <c r="Q45" s="218">
        <v>7.8</v>
      </c>
      <c r="R45" s="218">
        <v>7.8</v>
      </c>
      <c r="S45" s="218">
        <v>7.9</v>
      </c>
      <c r="T45" s="97">
        <f t="shared" si="9"/>
        <v>41.5</v>
      </c>
      <c r="U45" s="2"/>
      <c r="V45" s="60"/>
      <c r="W45" s="59"/>
      <c r="X45" s="59"/>
      <c r="Y45" s="59"/>
      <c r="Z45" s="59"/>
      <c r="AA45" s="2"/>
      <c r="AB45" s="2"/>
      <c r="AC45" s="2"/>
      <c r="AD45" s="2"/>
    </row>
    <row r="46" spans="1:30" ht="33.75" customHeight="1" x14ac:dyDescent="0.25">
      <c r="A46" s="88" t="s">
        <v>10</v>
      </c>
      <c r="B46" s="27">
        <f t="shared" ref="B46:I46" si="10">SUM(B39:B45)</f>
        <v>712.05819999999994</v>
      </c>
      <c r="C46" s="77">
        <f t="shared" si="10"/>
        <v>710.95079999999996</v>
      </c>
      <c r="D46" s="28">
        <f t="shared" si="10"/>
        <v>202.6542</v>
      </c>
      <c r="E46" s="28">
        <f t="shared" si="10"/>
        <v>708.73599999999999</v>
      </c>
      <c r="F46" s="28">
        <f t="shared" si="10"/>
        <v>696.55459999999971</v>
      </c>
      <c r="G46" s="28">
        <f t="shared" si="10"/>
        <v>706.52119999999979</v>
      </c>
      <c r="H46" s="28">
        <f t="shared" si="10"/>
        <v>0</v>
      </c>
      <c r="I46" s="28">
        <f t="shared" si="10"/>
        <v>0</v>
      </c>
      <c r="J46" s="97">
        <f t="shared" si="8"/>
        <v>3737.474999999999</v>
      </c>
      <c r="K46" s="60"/>
      <c r="M46" s="73" t="s">
        <v>10</v>
      </c>
      <c r="N46" s="77">
        <f t="shared" ref="N46:S46" si="11">SUM(N39:N45)</f>
        <v>54.699999999999996</v>
      </c>
      <c r="O46" s="28">
        <f t="shared" si="11"/>
        <v>55.5</v>
      </c>
      <c r="P46" s="28">
        <f t="shared" si="11"/>
        <v>14.899999999999999</v>
      </c>
      <c r="Q46" s="28">
        <f t="shared" si="11"/>
        <v>54.099999999999994</v>
      </c>
      <c r="R46" s="28">
        <f t="shared" si="11"/>
        <v>54.099999999999994</v>
      </c>
      <c r="S46" s="28">
        <f t="shared" si="11"/>
        <v>54.9</v>
      </c>
      <c r="T46" s="97">
        <f t="shared" si="9"/>
        <v>288.2</v>
      </c>
      <c r="U46" s="60"/>
      <c r="V46" s="60"/>
      <c r="W46" s="2"/>
      <c r="X46" s="2"/>
      <c r="Y46" s="2"/>
      <c r="Z46" s="2"/>
      <c r="AA46" s="2"/>
      <c r="AB46" s="2"/>
      <c r="AC46" s="2"/>
      <c r="AD46" s="2"/>
    </row>
    <row r="47" spans="1:30" ht="33.75" customHeight="1" x14ac:dyDescent="0.25">
      <c r="A47" s="89" t="s">
        <v>12</v>
      </c>
      <c r="B47" s="30">
        <v>158.19999999999999</v>
      </c>
      <c r="C47" s="78">
        <v>158.19999999999999</v>
      </c>
      <c r="D47" s="31">
        <v>158.19999999999999</v>
      </c>
      <c r="E47" s="31">
        <v>158.19999999999999</v>
      </c>
      <c r="F47" s="31">
        <v>158.19999999999999</v>
      </c>
      <c r="G47" s="31">
        <v>158.19999999999999</v>
      </c>
      <c r="H47" s="31"/>
      <c r="I47" s="31"/>
      <c r="J47" s="98">
        <f>+((J46/J48)/7)*1000</f>
        <v>158.19999999999996</v>
      </c>
      <c r="K47" s="60"/>
      <c r="M47" s="129" t="s">
        <v>12</v>
      </c>
      <c r="N47" s="78">
        <v>142</v>
      </c>
      <c r="O47" s="31">
        <v>141.5</v>
      </c>
      <c r="P47" s="31">
        <v>141.5</v>
      </c>
      <c r="Q47" s="31">
        <v>140.5</v>
      </c>
      <c r="R47" s="31">
        <v>140.5</v>
      </c>
      <c r="S47" s="31">
        <v>140</v>
      </c>
      <c r="T47" s="98">
        <f>+((T46/T48)/7)*1000</f>
        <v>140.99804305283755</v>
      </c>
      <c r="U47" s="61"/>
      <c r="V47" s="61"/>
    </row>
    <row r="48" spans="1:30" ht="33.75" customHeight="1" x14ac:dyDescent="0.25">
      <c r="A48" s="90" t="s">
        <v>13</v>
      </c>
      <c r="B48" s="34">
        <v>643</v>
      </c>
      <c r="C48" s="79">
        <v>642</v>
      </c>
      <c r="D48" s="35">
        <v>183</v>
      </c>
      <c r="E48" s="35">
        <v>640</v>
      </c>
      <c r="F48" s="35">
        <v>629</v>
      </c>
      <c r="G48" s="35">
        <v>638</v>
      </c>
      <c r="H48" s="35"/>
      <c r="I48" s="35"/>
      <c r="J48" s="99">
        <f>SUM(B48:I48)</f>
        <v>3375</v>
      </c>
      <c r="K48" s="60"/>
      <c r="L48" s="62"/>
      <c r="M48" s="90" t="s">
        <v>13</v>
      </c>
      <c r="N48" s="102">
        <v>55</v>
      </c>
      <c r="O48" s="102">
        <v>56</v>
      </c>
      <c r="P48" s="102">
        <v>15</v>
      </c>
      <c r="Q48" s="102">
        <v>55</v>
      </c>
      <c r="R48" s="102">
        <v>55</v>
      </c>
      <c r="S48" s="102">
        <v>56</v>
      </c>
      <c r="T48" s="106">
        <f>SUM(N48:S48)</f>
        <v>292</v>
      </c>
      <c r="U48" s="63"/>
      <c r="V48" s="63"/>
    </row>
    <row r="49" spans="1:43" ht="33.75" customHeight="1" x14ac:dyDescent="0.25">
      <c r="A49" s="91" t="s">
        <v>14</v>
      </c>
      <c r="B49" s="38">
        <f t="shared" ref="B49:I49" si="12">((B48*B47)*7/1000-B40-B39)/5</f>
        <v>101.57163999999997</v>
      </c>
      <c r="C49" s="80">
        <f t="shared" si="12"/>
        <v>101.31015999999998</v>
      </c>
      <c r="D49" s="80">
        <f t="shared" si="12"/>
        <v>28.890839999999997</v>
      </c>
      <c r="E49" s="80">
        <f t="shared" si="12"/>
        <v>101.02719999999999</v>
      </c>
      <c r="F49" s="80">
        <f t="shared" si="12"/>
        <v>99.390919999999966</v>
      </c>
      <c r="G49" s="80">
        <f t="shared" si="12"/>
        <v>100.78423999999998</v>
      </c>
      <c r="H49" s="80">
        <f t="shared" si="12"/>
        <v>0</v>
      </c>
      <c r="I49" s="80">
        <f t="shared" si="12"/>
        <v>0</v>
      </c>
      <c r="J49" s="100">
        <f>((J46*1000)/J48)/7</f>
        <v>158.19999999999996</v>
      </c>
      <c r="K49" s="60"/>
      <c r="M49" s="91" t="s">
        <v>14</v>
      </c>
      <c r="N49" s="80">
        <f t="shared" ref="N49:S49" si="13">((N48*N47)*7/1000-N40-N39)/5</f>
        <v>7.7740000000000009</v>
      </c>
      <c r="O49" s="39">
        <f t="shared" si="13"/>
        <v>7.9336000000000011</v>
      </c>
      <c r="P49" s="39">
        <f t="shared" si="13"/>
        <v>2.1315</v>
      </c>
      <c r="Q49" s="39">
        <f t="shared" si="13"/>
        <v>7.7384999999999993</v>
      </c>
      <c r="R49" s="39">
        <f t="shared" si="13"/>
        <v>7.7384999999999993</v>
      </c>
      <c r="S49" s="39">
        <f t="shared" si="13"/>
        <v>7.8160000000000007</v>
      </c>
      <c r="T49" s="107">
        <f>((T46*1000)/T48)/7</f>
        <v>140.99804305283757</v>
      </c>
      <c r="U49" s="63"/>
      <c r="V49" s="63"/>
    </row>
    <row r="50" spans="1:43" ht="33.75" customHeight="1" x14ac:dyDescent="0.25">
      <c r="A50" s="92" t="s">
        <v>15</v>
      </c>
      <c r="B50" s="42">
        <f t="shared" ref="B50:I50" si="14">((B48*B47)*7)/1000</f>
        <v>712.05819999999994</v>
      </c>
      <c r="C50" s="81">
        <f t="shared" si="14"/>
        <v>710.95079999999996</v>
      </c>
      <c r="D50" s="43">
        <f t="shared" si="14"/>
        <v>202.65419999999997</v>
      </c>
      <c r="E50" s="43">
        <f t="shared" si="14"/>
        <v>708.73599999999999</v>
      </c>
      <c r="F50" s="43">
        <f t="shared" si="14"/>
        <v>696.55459999999982</v>
      </c>
      <c r="G50" s="43">
        <f t="shared" si="14"/>
        <v>706.52119999999991</v>
      </c>
      <c r="H50" s="43">
        <f t="shared" si="14"/>
        <v>0</v>
      </c>
      <c r="I50" s="43">
        <f t="shared" si="14"/>
        <v>0</v>
      </c>
      <c r="J50" s="83"/>
      <c r="K50" s="60"/>
      <c r="M50" s="92" t="s">
        <v>15</v>
      </c>
      <c r="N50" s="81">
        <f t="shared" ref="N50:S50" si="15">((N48*N47)*7)/1000</f>
        <v>54.67</v>
      </c>
      <c r="O50" s="43">
        <f t="shared" si="15"/>
        <v>55.468000000000004</v>
      </c>
      <c r="P50" s="43">
        <f t="shared" si="15"/>
        <v>14.8575</v>
      </c>
      <c r="Q50" s="43">
        <f t="shared" si="15"/>
        <v>54.092500000000001</v>
      </c>
      <c r="R50" s="43">
        <f t="shared" si="15"/>
        <v>54.092500000000001</v>
      </c>
      <c r="S50" s="43">
        <f t="shared" si="15"/>
        <v>54.88</v>
      </c>
      <c r="T50" s="108"/>
    </row>
    <row r="51" spans="1:43" ht="33.75" customHeight="1" thickBot="1" x14ac:dyDescent="0.3">
      <c r="A51" s="93" t="s">
        <v>16</v>
      </c>
      <c r="B51" s="47">
        <f t="shared" ref="B51:I51" si="16">+(B46/B48)/7*1000</f>
        <v>158.19999999999999</v>
      </c>
      <c r="C51" s="82">
        <f t="shared" si="16"/>
        <v>158.19999999999999</v>
      </c>
      <c r="D51" s="48">
        <f t="shared" si="16"/>
        <v>158.19999999999999</v>
      </c>
      <c r="E51" s="48">
        <f t="shared" si="16"/>
        <v>158.19999999999999</v>
      </c>
      <c r="F51" s="48">
        <f t="shared" si="16"/>
        <v>158.19999999999993</v>
      </c>
      <c r="G51" s="48">
        <f t="shared" si="16"/>
        <v>158.19999999999996</v>
      </c>
      <c r="H51" s="48" t="e">
        <f t="shared" si="16"/>
        <v>#DIV/0!</v>
      </c>
      <c r="I51" s="48" t="e">
        <f t="shared" si="16"/>
        <v>#DIV/0!</v>
      </c>
      <c r="J51" s="101"/>
      <c r="K51" s="60"/>
      <c r="L51" s="51"/>
      <c r="M51" s="93" t="s">
        <v>16</v>
      </c>
      <c r="N51" s="82">
        <f t="shared" ref="N51:S51" si="17">+(N46/N48)/7*1000</f>
        <v>142.07792207792207</v>
      </c>
      <c r="O51" s="48">
        <f t="shared" si="17"/>
        <v>141.58163265306123</v>
      </c>
      <c r="P51" s="48">
        <f t="shared" si="17"/>
        <v>141.9047619047619</v>
      </c>
      <c r="Q51" s="48">
        <f t="shared" si="17"/>
        <v>140.51948051948051</v>
      </c>
      <c r="R51" s="48">
        <f t="shared" si="17"/>
        <v>140.51948051948051</v>
      </c>
      <c r="S51" s="48">
        <f t="shared" si="17"/>
        <v>140.05102040816325</v>
      </c>
      <c r="T51" s="49"/>
      <c r="U51" s="52"/>
      <c r="V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67"/>
      <c r="W55" s="68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55"/>
      <c r="W56" s="55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55"/>
      <c r="W57" s="55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23">
        <v>8.6</v>
      </c>
      <c r="C58" s="218">
        <v>8.4</v>
      </c>
      <c r="D58" s="218">
        <v>2.2000000000000002</v>
      </c>
      <c r="E58" s="218">
        <v>8.4</v>
      </c>
      <c r="F58" s="218">
        <v>8.4</v>
      </c>
      <c r="G58" s="150">
        <v>8.1999999999999993</v>
      </c>
      <c r="H58" s="23">
        <v>8.8000000000000007</v>
      </c>
      <c r="I58" s="218">
        <v>8.9</v>
      </c>
      <c r="J58" s="218">
        <v>2.2999999999999998</v>
      </c>
      <c r="K58" s="218">
        <v>8.1999999999999993</v>
      </c>
      <c r="L58" s="218">
        <v>8.6999999999999993</v>
      </c>
      <c r="M58" s="150">
        <v>8.6</v>
      </c>
      <c r="N58" s="23">
        <v>8.6</v>
      </c>
      <c r="O58" s="218">
        <v>8.9</v>
      </c>
      <c r="P58" s="218">
        <v>2.1</v>
      </c>
      <c r="Q58" s="218">
        <v>8.9</v>
      </c>
      <c r="R58" s="218">
        <v>8.9</v>
      </c>
      <c r="S58" s="150">
        <v>8.8000000000000007</v>
      </c>
      <c r="T58" s="26">
        <f t="shared" ref="T58:T65" si="18">SUM(B58:S58)</f>
        <v>135.9</v>
      </c>
      <c r="U58" s="71"/>
      <c r="V58" s="2"/>
      <c r="W58" s="55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23">
        <v>8.6</v>
      </c>
      <c r="C59" s="218">
        <v>8.4</v>
      </c>
      <c r="D59" s="218">
        <v>2.2000000000000002</v>
      </c>
      <c r="E59" s="218">
        <v>8.4</v>
      </c>
      <c r="F59" s="218">
        <v>8.4</v>
      </c>
      <c r="G59" s="150">
        <v>8.1999999999999993</v>
      </c>
      <c r="H59" s="23">
        <v>8.8000000000000007</v>
      </c>
      <c r="I59" s="218">
        <v>8.9</v>
      </c>
      <c r="J59" s="218">
        <v>2.2999999999999998</v>
      </c>
      <c r="K59" s="218">
        <v>8.1999999999999993</v>
      </c>
      <c r="L59" s="218">
        <v>8.6999999999999993</v>
      </c>
      <c r="M59" s="150">
        <v>8.6</v>
      </c>
      <c r="N59" s="23">
        <v>8.6</v>
      </c>
      <c r="O59" s="218">
        <v>8.9</v>
      </c>
      <c r="P59" s="218">
        <v>2.1</v>
      </c>
      <c r="Q59" s="218">
        <v>8.9</v>
      </c>
      <c r="R59" s="218">
        <v>8.9</v>
      </c>
      <c r="S59" s="150">
        <v>8.8000000000000007</v>
      </c>
      <c r="T59" s="26">
        <f t="shared" si="18"/>
        <v>135.9</v>
      </c>
      <c r="U59" s="71"/>
      <c r="V59" s="2"/>
      <c r="W59" s="55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23">
        <v>8.3000000000000007</v>
      </c>
      <c r="C60" s="218">
        <v>8.1999999999999993</v>
      </c>
      <c r="D60" s="218">
        <v>2.2999999999999998</v>
      </c>
      <c r="E60" s="218">
        <v>8.4</v>
      </c>
      <c r="F60" s="218">
        <v>8.4</v>
      </c>
      <c r="G60" s="150">
        <v>8.1999999999999993</v>
      </c>
      <c r="H60" s="23">
        <v>8.6999999999999993</v>
      </c>
      <c r="I60" s="218">
        <v>8.9</v>
      </c>
      <c r="J60" s="218">
        <v>2.2999999999999998</v>
      </c>
      <c r="K60" s="218">
        <v>8.1</v>
      </c>
      <c r="L60" s="218">
        <v>8.6999999999999993</v>
      </c>
      <c r="M60" s="150">
        <v>8.5</v>
      </c>
      <c r="N60" s="23">
        <v>8.6</v>
      </c>
      <c r="O60" s="218">
        <v>8.8000000000000007</v>
      </c>
      <c r="P60" s="218">
        <v>2.2000000000000002</v>
      </c>
      <c r="Q60" s="218">
        <v>8.8000000000000007</v>
      </c>
      <c r="R60" s="218">
        <v>8.8000000000000007</v>
      </c>
      <c r="S60" s="150">
        <v>8.8000000000000007</v>
      </c>
      <c r="T60" s="26">
        <f t="shared" si="18"/>
        <v>135</v>
      </c>
      <c r="U60" s="71"/>
      <c r="V60" s="2"/>
      <c r="W60" s="55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23">
        <v>8.3000000000000007</v>
      </c>
      <c r="C61" s="218">
        <v>8.3000000000000007</v>
      </c>
      <c r="D61" s="218">
        <v>2.2999999999999998</v>
      </c>
      <c r="E61" s="218">
        <v>8.5</v>
      </c>
      <c r="F61" s="218">
        <v>8.4</v>
      </c>
      <c r="G61" s="150">
        <v>8.1999999999999993</v>
      </c>
      <c r="H61" s="23">
        <v>8.8000000000000007</v>
      </c>
      <c r="I61" s="218">
        <v>8.9</v>
      </c>
      <c r="J61" s="218">
        <v>2.2999999999999998</v>
      </c>
      <c r="K61" s="218">
        <v>8.1</v>
      </c>
      <c r="L61" s="218">
        <v>8.6999999999999993</v>
      </c>
      <c r="M61" s="150">
        <v>8.5</v>
      </c>
      <c r="N61" s="23">
        <v>8.6</v>
      </c>
      <c r="O61" s="218">
        <v>8.8000000000000007</v>
      </c>
      <c r="P61" s="218">
        <v>2.2000000000000002</v>
      </c>
      <c r="Q61" s="218">
        <v>8.9</v>
      </c>
      <c r="R61" s="218">
        <v>8.9</v>
      </c>
      <c r="S61" s="150">
        <v>8.8000000000000007</v>
      </c>
      <c r="T61" s="26">
        <f t="shared" si="18"/>
        <v>135.5</v>
      </c>
      <c r="U61" s="71"/>
      <c r="V61" s="2"/>
      <c r="W61" s="55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23">
        <v>8.3000000000000007</v>
      </c>
      <c r="C62" s="218">
        <v>8.3000000000000007</v>
      </c>
      <c r="D62" s="218">
        <v>2.2999999999999998</v>
      </c>
      <c r="E62" s="218">
        <v>8.5</v>
      </c>
      <c r="F62" s="218">
        <v>8.4</v>
      </c>
      <c r="G62" s="150">
        <v>8.1999999999999993</v>
      </c>
      <c r="H62" s="23">
        <v>8.8000000000000007</v>
      </c>
      <c r="I62" s="218">
        <v>8.9</v>
      </c>
      <c r="J62" s="218">
        <v>2.2999999999999998</v>
      </c>
      <c r="K62" s="218">
        <v>8.1</v>
      </c>
      <c r="L62" s="218">
        <v>8.6999999999999993</v>
      </c>
      <c r="M62" s="150">
        <v>8.6</v>
      </c>
      <c r="N62" s="23">
        <v>8.6</v>
      </c>
      <c r="O62" s="218">
        <v>8.8000000000000007</v>
      </c>
      <c r="P62" s="218">
        <v>2.2000000000000002</v>
      </c>
      <c r="Q62" s="218">
        <v>8.9</v>
      </c>
      <c r="R62" s="218">
        <v>8.9</v>
      </c>
      <c r="S62" s="150">
        <v>8.8000000000000007</v>
      </c>
      <c r="T62" s="26">
        <f t="shared" si="18"/>
        <v>135.6</v>
      </c>
      <c r="U62" s="71"/>
      <c r="V62" s="2"/>
      <c r="W62" s="55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23">
        <v>8.4</v>
      </c>
      <c r="C63" s="218">
        <v>8.3000000000000007</v>
      </c>
      <c r="D63" s="218">
        <v>2.2999999999999998</v>
      </c>
      <c r="E63" s="218">
        <v>8.5</v>
      </c>
      <c r="F63" s="218">
        <v>8.4</v>
      </c>
      <c r="G63" s="150">
        <v>8.3000000000000007</v>
      </c>
      <c r="H63" s="23">
        <v>8.8000000000000007</v>
      </c>
      <c r="I63" s="218">
        <v>8.9</v>
      </c>
      <c r="J63" s="218">
        <v>2.2999999999999998</v>
      </c>
      <c r="K63" s="218">
        <v>8.1999999999999993</v>
      </c>
      <c r="L63" s="218">
        <v>8.6999999999999993</v>
      </c>
      <c r="M63" s="150">
        <v>8.6</v>
      </c>
      <c r="N63" s="23">
        <v>8.6</v>
      </c>
      <c r="O63" s="218">
        <v>8.9</v>
      </c>
      <c r="P63" s="218">
        <v>2.2000000000000002</v>
      </c>
      <c r="Q63" s="218">
        <v>8.9</v>
      </c>
      <c r="R63" s="218">
        <v>8.9</v>
      </c>
      <c r="S63" s="150">
        <v>8.8000000000000007</v>
      </c>
      <c r="T63" s="26">
        <f t="shared" si="18"/>
        <v>136.00000000000003</v>
      </c>
      <c r="U63" s="71"/>
      <c r="V63" s="2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23">
        <v>8.4</v>
      </c>
      <c r="C64" s="218">
        <v>8.3000000000000007</v>
      </c>
      <c r="D64" s="218">
        <v>2.4</v>
      </c>
      <c r="E64" s="218">
        <v>8.5</v>
      </c>
      <c r="F64" s="218">
        <v>8.4</v>
      </c>
      <c r="G64" s="150">
        <v>8.3000000000000007</v>
      </c>
      <c r="H64" s="23">
        <v>8.8000000000000007</v>
      </c>
      <c r="I64" s="218">
        <v>8.9</v>
      </c>
      <c r="J64" s="218">
        <v>2.2999999999999998</v>
      </c>
      <c r="K64" s="218">
        <v>8.1999999999999993</v>
      </c>
      <c r="L64" s="218">
        <v>8.8000000000000007</v>
      </c>
      <c r="M64" s="150">
        <v>8.6</v>
      </c>
      <c r="N64" s="23">
        <v>8.6</v>
      </c>
      <c r="O64" s="218">
        <v>8.9</v>
      </c>
      <c r="P64" s="218">
        <v>2.2000000000000002</v>
      </c>
      <c r="Q64" s="218">
        <v>8.9</v>
      </c>
      <c r="R64" s="218">
        <v>8.9</v>
      </c>
      <c r="S64" s="150">
        <v>8.6999999999999993</v>
      </c>
      <c r="T64" s="26">
        <f t="shared" si="18"/>
        <v>136.1</v>
      </c>
      <c r="U64" s="71"/>
      <c r="V64" s="2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58.899999999999991</v>
      </c>
      <c r="C65" s="28">
        <f>SUM(C58:C64)</f>
        <v>58.199999999999989</v>
      </c>
      <c r="D65" s="28">
        <f>SUM(D58:D64)</f>
        <v>16</v>
      </c>
      <c r="E65" s="28">
        <f>SUM(E58:E64)</f>
        <v>59.2</v>
      </c>
      <c r="F65" s="28">
        <f t="shared" ref="F65:Q65" si="19">SUM(F58:F64)</f>
        <v>58.8</v>
      </c>
      <c r="G65" s="29">
        <f t="shared" si="19"/>
        <v>57.599999999999994</v>
      </c>
      <c r="H65" s="27">
        <f t="shared" si="19"/>
        <v>61.5</v>
      </c>
      <c r="I65" s="28">
        <f t="shared" si="19"/>
        <v>62.3</v>
      </c>
      <c r="J65" s="28">
        <f t="shared" si="19"/>
        <v>16.100000000000001</v>
      </c>
      <c r="K65" s="28">
        <f t="shared" si="19"/>
        <v>57.100000000000009</v>
      </c>
      <c r="L65" s="28">
        <f t="shared" si="19"/>
        <v>61</v>
      </c>
      <c r="M65" s="29">
        <f t="shared" si="19"/>
        <v>60.000000000000007</v>
      </c>
      <c r="N65" s="27">
        <f t="shared" si="19"/>
        <v>60.2</v>
      </c>
      <c r="O65" s="28">
        <f t="shared" si="19"/>
        <v>62</v>
      </c>
      <c r="P65" s="28">
        <f t="shared" si="19"/>
        <v>15.2</v>
      </c>
      <c r="Q65" s="28">
        <f t="shared" si="19"/>
        <v>62.199999999999996</v>
      </c>
      <c r="R65" s="28">
        <f>SUM(R58:R64)</f>
        <v>62.199999999999996</v>
      </c>
      <c r="S65" s="29">
        <f>SUM(S58:S64)</f>
        <v>61.5</v>
      </c>
      <c r="T65" s="26">
        <f t="shared" si="18"/>
        <v>950.00000000000023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142.5</v>
      </c>
      <c r="C66" s="31">
        <v>141</v>
      </c>
      <c r="D66" s="31">
        <v>143</v>
      </c>
      <c r="E66" s="31">
        <v>141</v>
      </c>
      <c r="F66" s="31">
        <v>140</v>
      </c>
      <c r="G66" s="32">
        <v>139.5</v>
      </c>
      <c r="H66" s="30">
        <v>144</v>
      </c>
      <c r="I66" s="31">
        <v>143.5</v>
      </c>
      <c r="J66" s="31">
        <v>144</v>
      </c>
      <c r="K66" s="31">
        <v>140.5</v>
      </c>
      <c r="L66" s="31">
        <v>140.5</v>
      </c>
      <c r="M66" s="32">
        <v>140.5</v>
      </c>
      <c r="N66" s="30">
        <v>141</v>
      </c>
      <c r="O66" s="31">
        <v>140.5</v>
      </c>
      <c r="P66" s="31">
        <v>144.5</v>
      </c>
      <c r="Q66" s="31">
        <v>141</v>
      </c>
      <c r="R66" s="31">
        <v>141</v>
      </c>
      <c r="S66" s="32">
        <v>140</v>
      </c>
      <c r="T66" s="261">
        <f>+((T65/T67)/7)*1000</f>
        <v>141.221941430058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59</v>
      </c>
      <c r="C67" s="102">
        <v>59</v>
      </c>
      <c r="D67" s="102">
        <v>16</v>
      </c>
      <c r="E67" s="102">
        <v>60</v>
      </c>
      <c r="F67" s="102">
        <v>60</v>
      </c>
      <c r="G67" s="259">
        <v>59</v>
      </c>
      <c r="H67" s="258">
        <v>61</v>
      </c>
      <c r="I67" s="102">
        <v>62</v>
      </c>
      <c r="J67" s="102">
        <v>16</v>
      </c>
      <c r="K67" s="102">
        <v>58</v>
      </c>
      <c r="L67" s="102">
        <v>62</v>
      </c>
      <c r="M67" s="259">
        <v>61</v>
      </c>
      <c r="N67" s="258">
        <v>61</v>
      </c>
      <c r="O67" s="102">
        <v>63</v>
      </c>
      <c r="P67" s="102">
        <v>15</v>
      </c>
      <c r="Q67" s="102">
        <v>63</v>
      </c>
      <c r="R67" s="102">
        <v>63</v>
      </c>
      <c r="S67" s="259">
        <v>63</v>
      </c>
      <c r="T67" s="262">
        <f>SUM(B67:S67)</f>
        <v>961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8.3304999999999989</v>
      </c>
      <c r="C68" s="80">
        <f t="shared" si="20"/>
        <v>8.2866</v>
      </c>
      <c r="D68" s="80">
        <f t="shared" si="20"/>
        <v>2.3231999999999999</v>
      </c>
      <c r="E68" s="80">
        <f t="shared" si="20"/>
        <v>8.484</v>
      </c>
      <c r="F68" s="80">
        <f t="shared" si="20"/>
        <v>8.4</v>
      </c>
      <c r="G68" s="154">
        <f t="shared" si="20"/>
        <v>8.2426999999999992</v>
      </c>
      <c r="H68" s="38">
        <f t="shared" si="20"/>
        <v>8.7776000000000014</v>
      </c>
      <c r="I68" s="80">
        <f t="shared" si="20"/>
        <v>8.8958000000000013</v>
      </c>
      <c r="J68" s="80">
        <f t="shared" si="20"/>
        <v>2.3055999999999996</v>
      </c>
      <c r="K68" s="80">
        <f t="shared" si="20"/>
        <v>8.1286000000000005</v>
      </c>
      <c r="L68" s="80">
        <f t="shared" si="20"/>
        <v>8.7153999999999989</v>
      </c>
      <c r="M68" s="154">
        <f t="shared" si="20"/>
        <v>8.5586999999999982</v>
      </c>
      <c r="N68" s="38">
        <f t="shared" si="20"/>
        <v>8.6013999999999999</v>
      </c>
      <c r="O68" s="80">
        <f t="shared" si="20"/>
        <v>8.8321000000000005</v>
      </c>
      <c r="P68" s="80">
        <f t="shared" si="20"/>
        <v>2.1945000000000001</v>
      </c>
      <c r="Q68" s="80">
        <f t="shared" si="20"/>
        <v>8.8762000000000008</v>
      </c>
      <c r="R68" s="80">
        <f t="shared" si="20"/>
        <v>8.8762000000000008</v>
      </c>
      <c r="S68" s="154">
        <f t="shared" si="20"/>
        <v>8.8279999999999994</v>
      </c>
      <c r="T68" s="263">
        <f>((T65*1000)/T67)/7</f>
        <v>141.22194143005802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58.852499999999999</v>
      </c>
      <c r="C69" s="43">
        <f t="shared" si="21"/>
        <v>58.232999999999997</v>
      </c>
      <c r="D69" s="43">
        <f t="shared" si="21"/>
        <v>16.015999999999998</v>
      </c>
      <c r="E69" s="43">
        <f t="shared" si="21"/>
        <v>59.22</v>
      </c>
      <c r="F69" s="43">
        <f t="shared" si="21"/>
        <v>58.8</v>
      </c>
      <c r="G69" s="83">
        <f t="shared" si="21"/>
        <v>57.613500000000002</v>
      </c>
      <c r="H69" s="42">
        <f t="shared" si="21"/>
        <v>61.488</v>
      </c>
      <c r="I69" s="43">
        <f t="shared" si="21"/>
        <v>62.279000000000003</v>
      </c>
      <c r="J69" s="43">
        <f t="shared" si="21"/>
        <v>16.128</v>
      </c>
      <c r="K69" s="43">
        <f t="shared" si="21"/>
        <v>57.042999999999999</v>
      </c>
      <c r="L69" s="43">
        <f t="shared" si="21"/>
        <v>60.976999999999997</v>
      </c>
      <c r="M69" s="83">
        <f t="shared" si="21"/>
        <v>59.993499999999997</v>
      </c>
      <c r="N69" s="42">
        <f t="shared" si="21"/>
        <v>60.207000000000001</v>
      </c>
      <c r="O69" s="43">
        <f t="shared" si="21"/>
        <v>61.960500000000003</v>
      </c>
      <c r="P69" s="43">
        <f t="shared" si="21"/>
        <v>15.172499999999999</v>
      </c>
      <c r="Q69" s="43">
        <f t="shared" si="21"/>
        <v>62.180999999999997</v>
      </c>
      <c r="R69" s="43">
        <f t="shared" si="21"/>
        <v>62.180999999999997</v>
      </c>
      <c r="S69" s="83">
        <f t="shared" si="21"/>
        <v>61.74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 t="shared" ref="B70:S70" si="22">+(B65/B67)/7*1000</f>
        <v>142.61501210653751</v>
      </c>
      <c r="C70" s="48">
        <f t="shared" si="22"/>
        <v>140.92009685230019</v>
      </c>
      <c r="D70" s="48">
        <f t="shared" si="22"/>
        <v>142.85714285714286</v>
      </c>
      <c r="E70" s="48">
        <f t="shared" si="22"/>
        <v>140.95238095238096</v>
      </c>
      <c r="F70" s="48">
        <f t="shared" si="22"/>
        <v>139.99999999999997</v>
      </c>
      <c r="G70" s="49">
        <f t="shared" si="22"/>
        <v>139.46731234866826</v>
      </c>
      <c r="H70" s="47">
        <f t="shared" si="22"/>
        <v>144.02810304449648</v>
      </c>
      <c r="I70" s="48">
        <f t="shared" si="22"/>
        <v>143.54838709677421</v>
      </c>
      <c r="J70" s="48">
        <f t="shared" si="22"/>
        <v>143.75000000000003</v>
      </c>
      <c r="K70" s="48">
        <f t="shared" si="22"/>
        <v>140.64039408866995</v>
      </c>
      <c r="L70" s="48">
        <f t="shared" si="22"/>
        <v>140.55299539170508</v>
      </c>
      <c r="M70" s="49">
        <f t="shared" si="22"/>
        <v>140.5152224824356</v>
      </c>
      <c r="N70" s="47">
        <f t="shared" si="22"/>
        <v>140.98360655737704</v>
      </c>
      <c r="O70" s="48">
        <f t="shared" si="22"/>
        <v>140.58956916099771</v>
      </c>
      <c r="P70" s="48">
        <f t="shared" si="22"/>
        <v>144.76190476190473</v>
      </c>
      <c r="Q70" s="48">
        <f t="shared" si="22"/>
        <v>141.04308390022675</v>
      </c>
      <c r="R70" s="48">
        <f t="shared" si="22"/>
        <v>141.04308390022675</v>
      </c>
      <c r="S70" s="49">
        <f t="shared" si="22"/>
        <v>139.45578231292515</v>
      </c>
      <c r="T70" s="50"/>
      <c r="AD70" s="3"/>
    </row>
    <row r="71" spans="1:41" ht="33.75" customHeight="1" x14ac:dyDescent="0.25">
      <c r="B71" s="337"/>
      <c r="C71" s="337"/>
      <c r="D71" s="337"/>
      <c r="E71" s="337"/>
      <c r="F71" s="337"/>
      <c r="G71" s="337"/>
      <c r="H71" s="337"/>
      <c r="I71" s="337"/>
      <c r="J71" s="337"/>
      <c r="K71" s="337"/>
      <c r="L71" s="337"/>
      <c r="M71" s="337"/>
      <c r="N71" s="337"/>
      <c r="O71" s="337"/>
      <c r="P71" s="337"/>
      <c r="Q71" s="337"/>
      <c r="R71" s="337"/>
      <c r="S71" s="337"/>
    </row>
    <row r="72" spans="1:41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41" ht="33.75" customHeight="1" x14ac:dyDescent="0.25"/>
    <row r="74" spans="1:41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J36"/>
    <mergeCell ref="N36:T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4" zoomScale="30" zoomScaleNormal="30" workbookViewId="0">
      <selection activeCell="T45" sqref="T45"/>
    </sheetView>
  </sheetViews>
  <sheetFormatPr baseColWidth="10" defaultRowHeight="15" x14ac:dyDescent="0.25"/>
  <cols>
    <col min="1" max="1" width="52.42578125" style="19" bestFit="1" customWidth="1"/>
    <col min="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312"/>
      <c r="E3" s="312"/>
      <c r="F3" s="312"/>
      <c r="G3" s="312"/>
      <c r="H3" s="312"/>
      <c r="I3" s="312"/>
      <c r="J3" s="312"/>
      <c r="K3" s="312"/>
      <c r="L3" s="312"/>
      <c r="M3" s="312"/>
      <c r="N3" s="312"/>
      <c r="O3" s="312"/>
      <c r="P3" s="312"/>
      <c r="Q3" s="312"/>
      <c r="R3" s="312"/>
      <c r="S3" s="312"/>
      <c r="T3" s="312"/>
      <c r="U3" s="312"/>
      <c r="V3" s="312"/>
      <c r="W3" s="312"/>
      <c r="X3" s="312"/>
      <c r="Y3" s="2"/>
      <c r="Z3" s="2"/>
      <c r="AA3" s="2"/>
      <c r="AB3" s="2"/>
      <c r="AC3" s="2"/>
      <c r="AD3" s="3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12" t="s">
        <v>1</v>
      </c>
      <c r="B9" s="312"/>
      <c r="C9" s="312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12"/>
      <c r="B10" s="312"/>
      <c r="C10" s="3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12" t="s">
        <v>4</v>
      </c>
      <c r="B11" s="312"/>
      <c r="C11" s="312"/>
      <c r="D11" s="1"/>
      <c r="E11" s="313">
        <v>2</v>
      </c>
      <c r="F11" s="1"/>
      <c r="G11" s="1"/>
      <c r="H11" s="1"/>
      <c r="I11" s="1"/>
      <c r="J11" s="1"/>
      <c r="K11" s="628" t="s">
        <v>91</v>
      </c>
      <c r="L11" s="628"/>
      <c r="M11" s="314"/>
      <c r="N11" s="3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12"/>
      <c r="B12" s="312"/>
      <c r="C12" s="312"/>
      <c r="D12" s="1"/>
      <c r="E12" s="5"/>
      <c r="F12" s="1"/>
      <c r="G12" s="1"/>
      <c r="H12" s="1"/>
      <c r="I12" s="1"/>
      <c r="J12" s="1"/>
      <c r="K12" s="314"/>
      <c r="L12" s="314"/>
      <c r="M12" s="314"/>
      <c r="N12" s="3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12"/>
      <c r="B13" s="312"/>
      <c r="C13" s="312"/>
      <c r="D13" s="312"/>
      <c r="E13" s="312"/>
      <c r="F13" s="312"/>
      <c r="G13" s="312"/>
      <c r="H13" s="312"/>
      <c r="I13" s="312"/>
      <c r="J13" s="312"/>
      <c r="K13" s="312"/>
      <c r="L13" s="314"/>
      <c r="M13" s="314"/>
      <c r="N13" s="314"/>
      <c r="O13" s="314"/>
      <c r="P13" s="314"/>
      <c r="Q13" s="314"/>
      <c r="R13" s="314"/>
      <c r="S13" s="314"/>
      <c r="T13" s="314"/>
      <c r="U13" s="314"/>
      <c r="V13" s="314"/>
      <c r="W13" s="1"/>
      <c r="X13" s="1"/>
      <c r="Y13" s="1"/>
    </row>
    <row r="14" spans="1:30" s="3" customFormat="1" ht="27" thickBot="1" x14ac:dyDescent="0.3">
      <c r="A14" s="31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315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23">
        <v>101.63088</v>
      </c>
      <c r="C18" s="24">
        <v>100.99088</v>
      </c>
      <c r="D18" s="24">
        <v>28.670880000000004</v>
      </c>
      <c r="E18" s="24">
        <v>102.24000000000004</v>
      </c>
      <c r="F18" s="24">
        <v>101.92000000000002</v>
      </c>
      <c r="G18" s="25">
        <v>101.15087999999999</v>
      </c>
      <c r="H18" s="23">
        <v>103.87088000000001</v>
      </c>
      <c r="I18" s="24">
        <v>108.83087999999998</v>
      </c>
      <c r="J18" s="24">
        <v>26.335440000000006</v>
      </c>
      <c r="K18" s="24">
        <v>105.11999999999998</v>
      </c>
      <c r="L18" s="24">
        <v>105.91999999999999</v>
      </c>
      <c r="M18" s="25">
        <v>105.40632000000001</v>
      </c>
      <c r="N18" s="218">
        <v>106.88</v>
      </c>
      <c r="O18" s="24">
        <v>110.88000000000002</v>
      </c>
      <c r="P18" s="24">
        <v>27.360000000000003</v>
      </c>
      <c r="Q18" s="24">
        <v>108.96</v>
      </c>
      <c r="R18" s="24">
        <v>109.69544</v>
      </c>
      <c r="S18" s="25">
        <v>107.67999999999999</v>
      </c>
      <c r="T18" s="26">
        <f t="shared" ref="T18:T25" si="0">SUM(B18:S18)</f>
        <v>1663.5424800000001</v>
      </c>
      <c r="V18" s="2"/>
      <c r="W18" s="20"/>
    </row>
    <row r="19" spans="1:30" ht="39.950000000000003" customHeight="1" x14ac:dyDescent="0.25">
      <c r="A19" s="123" t="s">
        <v>36</v>
      </c>
      <c r="B19" s="23">
        <v>101.63088</v>
      </c>
      <c r="C19" s="24">
        <v>100.99088</v>
      </c>
      <c r="D19" s="24">
        <v>28.670880000000004</v>
      </c>
      <c r="E19" s="24">
        <v>102.24000000000004</v>
      </c>
      <c r="F19" s="24">
        <v>101.92000000000002</v>
      </c>
      <c r="G19" s="25">
        <v>101.15087999999999</v>
      </c>
      <c r="H19" s="23">
        <v>103.87088000000001</v>
      </c>
      <c r="I19" s="24">
        <v>108.83087999999998</v>
      </c>
      <c r="J19" s="24">
        <v>26.335440000000006</v>
      </c>
      <c r="K19" s="24">
        <v>105.11999999999998</v>
      </c>
      <c r="L19" s="24">
        <v>105.91999999999999</v>
      </c>
      <c r="M19" s="25">
        <v>105.40632000000001</v>
      </c>
      <c r="N19" s="218">
        <v>106.88</v>
      </c>
      <c r="O19" s="24">
        <v>110.88000000000002</v>
      </c>
      <c r="P19" s="24">
        <v>27.360000000000003</v>
      </c>
      <c r="Q19" s="24">
        <v>108.96</v>
      </c>
      <c r="R19" s="24">
        <v>109.69544</v>
      </c>
      <c r="S19" s="25">
        <v>107.67999999999999</v>
      </c>
      <c r="T19" s="26">
        <f t="shared" si="0"/>
        <v>1663.5424800000001</v>
      </c>
      <c r="V19" s="2"/>
      <c r="W19" s="20"/>
    </row>
    <row r="20" spans="1:30" ht="39.75" customHeight="1" x14ac:dyDescent="0.25">
      <c r="A20" s="122" t="s">
        <v>37</v>
      </c>
      <c r="B20" s="23">
        <v>101.409848</v>
      </c>
      <c r="C20" s="24">
        <v>100.99468800000001</v>
      </c>
      <c r="D20" s="24">
        <v>28.577527999999994</v>
      </c>
      <c r="E20" s="24">
        <v>101.83736000000002</v>
      </c>
      <c r="F20" s="24">
        <v>101.51791999999998</v>
      </c>
      <c r="G20" s="25">
        <v>100.93068800000002</v>
      </c>
      <c r="H20" s="23">
        <v>103.86964800000001</v>
      </c>
      <c r="I20" s="24">
        <v>108.82096799999999</v>
      </c>
      <c r="J20" s="24">
        <v>25.708463999999999</v>
      </c>
      <c r="K20" s="24">
        <v>104.93604000000001</v>
      </c>
      <c r="L20" s="24">
        <v>105.73464000000004</v>
      </c>
      <c r="M20" s="25">
        <v>105.492672</v>
      </c>
      <c r="N20" s="218">
        <v>106.69296000000001</v>
      </c>
      <c r="O20" s="24">
        <v>110.68595999999999</v>
      </c>
      <c r="P20" s="24">
        <v>27.31212</v>
      </c>
      <c r="Q20" s="24">
        <v>108.76931999999996</v>
      </c>
      <c r="R20" s="24">
        <v>109.37002400000003</v>
      </c>
      <c r="S20" s="25">
        <v>107.26784000000002</v>
      </c>
      <c r="T20" s="26">
        <f t="shared" si="0"/>
        <v>1659.9286880000002</v>
      </c>
      <c r="V20" s="2"/>
      <c r="W20" s="20"/>
    </row>
    <row r="21" spans="1:30" ht="39.950000000000003" customHeight="1" x14ac:dyDescent="0.25">
      <c r="A21" s="122" t="s">
        <v>38</v>
      </c>
      <c r="B21" s="23">
        <v>101.409848</v>
      </c>
      <c r="C21" s="24">
        <v>100.99468800000001</v>
      </c>
      <c r="D21" s="24">
        <v>28.577527999999994</v>
      </c>
      <c r="E21" s="24">
        <v>101.83736000000002</v>
      </c>
      <c r="F21" s="24">
        <v>101.51791999999998</v>
      </c>
      <c r="G21" s="25">
        <v>100.93068800000002</v>
      </c>
      <c r="H21" s="23">
        <v>103.86964800000001</v>
      </c>
      <c r="I21" s="24">
        <v>108.82096799999999</v>
      </c>
      <c r="J21" s="24">
        <v>25.708463999999999</v>
      </c>
      <c r="K21" s="24">
        <v>104.93604000000001</v>
      </c>
      <c r="L21" s="24">
        <v>105.73464000000004</v>
      </c>
      <c r="M21" s="25">
        <v>105.492672</v>
      </c>
      <c r="N21" s="218">
        <v>106.69296000000001</v>
      </c>
      <c r="O21" s="24">
        <v>110.68595999999999</v>
      </c>
      <c r="P21" s="24">
        <v>27.31212</v>
      </c>
      <c r="Q21" s="24">
        <v>108.76931999999996</v>
      </c>
      <c r="R21" s="24">
        <v>109.37002400000003</v>
      </c>
      <c r="S21" s="25">
        <v>107.26784000000002</v>
      </c>
      <c r="T21" s="26">
        <f t="shared" si="0"/>
        <v>1659.9286880000002</v>
      </c>
      <c r="V21" s="2"/>
      <c r="W21" s="20"/>
    </row>
    <row r="22" spans="1:30" ht="39.950000000000003" customHeight="1" x14ac:dyDescent="0.25">
      <c r="A22" s="123" t="s">
        <v>33</v>
      </c>
      <c r="B22" s="23">
        <v>101.409848</v>
      </c>
      <c r="C22" s="24">
        <v>100.99468800000001</v>
      </c>
      <c r="D22" s="24">
        <v>28.577527999999994</v>
      </c>
      <c r="E22" s="24">
        <v>101.83736000000002</v>
      </c>
      <c r="F22" s="24">
        <v>101.51791999999998</v>
      </c>
      <c r="G22" s="25">
        <v>100.93068800000002</v>
      </c>
      <c r="H22" s="23">
        <v>103.86964800000001</v>
      </c>
      <c r="I22" s="24">
        <v>108.82096799999999</v>
      </c>
      <c r="J22" s="24">
        <v>25.708463999999999</v>
      </c>
      <c r="K22" s="24">
        <v>104.93604000000001</v>
      </c>
      <c r="L22" s="24">
        <v>105.73464000000004</v>
      </c>
      <c r="M22" s="25">
        <v>105.492672</v>
      </c>
      <c r="N22" s="218">
        <v>106.69296000000001</v>
      </c>
      <c r="O22" s="24">
        <v>110.68595999999999</v>
      </c>
      <c r="P22" s="24">
        <v>27.31212</v>
      </c>
      <c r="Q22" s="24">
        <v>108.76931999999996</v>
      </c>
      <c r="R22" s="24">
        <v>109.37002400000003</v>
      </c>
      <c r="S22" s="25">
        <v>107.26784000000002</v>
      </c>
      <c r="T22" s="26">
        <f t="shared" si="0"/>
        <v>1659.9286880000002</v>
      </c>
      <c r="V22" s="2"/>
      <c r="W22" s="20"/>
    </row>
    <row r="23" spans="1:30" ht="39.950000000000003" customHeight="1" x14ac:dyDescent="0.25">
      <c r="A23" s="122" t="s">
        <v>46</v>
      </c>
      <c r="B23" s="23">
        <v>101.409848</v>
      </c>
      <c r="C23" s="24">
        <v>100.99468800000001</v>
      </c>
      <c r="D23" s="24">
        <v>28.577527999999994</v>
      </c>
      <c r="E23" s="24">
        <v>101.83736000000002</v>
      </c>
      <c r="F23" s="24">
        <v>101.51791999999998</v>
      </c>
      <c r="G23" s="25">
        <v>100.93068800000002</v>
      </c>
      <c r="H23" s="23">
        <v>103.86964800000001</v>
      </c>
      <c r="I23" s="24">
        <v>108.82096799999999</v>
      </c>
      <c r="J23" s="24">
        <v>25.708463999999999</v>
      </c>
      <c r="K23" s="24">
        <v>104.93604000000001</v>
      </c>
      <c r="L23" s="24">
        <v>105.73464000000004</v>
      </c>
      <c r="M23" s="25">
        <v>105.492672</v>
      </c>
      <c r="N23" s="218">
        <v>106.69296000000001</v>
      </c>
      <c r="O23" s="24">
        <v>110.68595999999999</v>
      </c>
      <c r="P23" s="24">
        <v>27.31212</v>
      </c>
      <c r="Q23" s="24">
        <v>108.76931999999996</v>
      </c>
      <c r="R23" s="24">
        <v>109.37002400000003</v>
      </c>
      <c r="S23" s="25">
        <v>107.26784000000002</v>
      </c>
      <c r="T23" s="26">
        <f t="shared" si="0"/>
        <v>1659.9286880000002</v>
      </c>
      <c r="V23" s="2"/>
      <c r="W23" s="20"/>
    </row>
    <row r="24" spans="1:30" ht="39.950000000000003" customHeight="1" x14ac:dyDescent="0.25">
      <c r="A24" s="122" t="s">
        <v>34</v>
      </c>
      <c r="B24" s="23">
        <v>101.409848</v>
      </c>
      <c r="C24" s="24">
        <v>100.99468800000001</v>
      </c>
      <c r="D24" s="24">
        <v>28.577527999999994</v>
      </c>
      <c r="E24" s="24">
        <v>101.83736000000002</v>
      </c>
      <c r="F24" s="24">
        <v>101.51791999999998</v>
      </c>
      <c r="G24" s="25">
        <v>100.93068800000002</v>
      </c>
      <c r="H24" s="23">
        <v>103.86964800000001</v>
      </c>
      <c r="I24" s="24">
        <v>108.82096799999999</v>
      </c>
      <c r="J24" s="24">
        <v>25.708463999999999</v>
      </c>
      <c r="K24" s="24">
        <v>104.93604000000001</v>
      </c>
      <c r="L24" s="24">
        <v>105.73464000000004</v>
      </c>
      <c r="M24" s="25">
        <v>105.492672</v>
      </c>
      <c r="N24" s="218">
        <v>106.69296000000001</v>
      </c>
      <c r="O24" s="24">
        <v>110.68595999999999</v>
      </c>
      <c r="P24" s="24">
        <v>27.31212</v>
      </c>
      <c r="Q24" s="24">
        <v>108.76931999999996</v>
      </c>
      <c r="R24" s="24">
        <v>109.37002400000003</v>
      </c>
      <c r="S24" s="25">
        <v>107.26784000000002</v>
      </c>
      <c r="T24" s="26">
        <f t="shared" si="0"/>
        <v>1659.9286880000002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710.31100000000004</v>
      </c>
      <c r="C25" s="332">
        <f t="shared" si="1"/>
        <v>706.95519999999999</v>
      </c>
      <c r="D25" s="332">
        <f t="shared" si="1"/>
        <v>200.2294</v>
      </c>
      <c r="E25" s="332">
        <f t="shared" si="1"/>
        <v>713.66680000000008</v>
      </c>
      <c r="F25" s="332">
        <f t="shared" si="1"/>
        <v>711.42960000000005</v>
      </c>
      <c r="G25" s="333">
        <f t="shared" si="1"/>
        <v>706.9552000000001</v>
      </c>
      <c r="H25" s="331">
        <f t="shared" si="1"/>
        <v>727.09</v>
      </c>
      <c r="I25" s="332">
        <f t="shared" si="1"/>
        <v>761.76659999999993</v>
      </c>
      <c r="J25" s="332">
        <f t="shared" si="1"/>
        <v>181.21319999999997</v>
      </c>
      <c r="K25" s="332">
        <f t="shared" si="1"/>
        <v>734.92020000000002</v>
      </c>
      <c r="L25" s="332">
        <f t="shared" si="1"/>
        <v>740.5132000000001</v>
      </c>
      <c r="M25" s="333">
        <f t="shared" si="1"/>
        <v>738.27599999999995</v>
      </c>
      <c r="N25" s="335">
        <f t="shared" si="1"/>
        <v>747.22479999999996</v>
      </c>
      <c r="O25" s="332">
        <f t="shared" si="1"/>
        <v>775.1898000000001</v>
      </c>
      <c r="P25" s="332">
        <f t="shared" si="1"/>
        <v>191.28059999999999</v>
      </c>
      <c r="Q25" s="332">
        <f t="shared" si="1"/>
        <v>761.76659999999993</v>
      </c>
      <c r="R25" s="332">
        <f t="shared" si="1"/>
        <v>766.24100000000021</v>
      </c>
      <c r="S25" s="333">
        <f t="shared" si="1"/>
        <v>751.69920000000002</v>
      </c>
      <c r="T25" s="320">
        <f t="shared" si="0"/>
        <v>11626.728400000004</v>
      </c>
    </row>
    <row r="26" spans="1:30" s="2" customFormat="1" ht="36.75" customHeight="1" x14ac:dyDescent="0.25">
      <c r="A26" s="321" t="s">
        <v>12</v>
      </c>
      <c r="B26" s="326">
        <v>159.80000000000001</v>
      </c>
      <c r="C26" s="327">
        <v>159.80000000000001</v>
      </c>
      <c r="D26" s="327">
        <v>159.80000000000001</v>
      </c>
      <c r="E26" s="327">
        <v>159.80000000000001</v>
      </c>
      <c r="F26" s="327">
        <v>159.80000000000001</v>
      </c>
      <c r="G26" s="328">
        <v>159.80000000000001</v>
      </c>
      <c r="H26" s="326">
        <v>159.80000000000001</v>
      </c>
      <c r="I26" s="327">
        <v>159.80000000000001</v>
      </c>
      <c r="J26" s="327">
        <v>159.80000000000001</v>
      </c>
      <c r="K26" s="327">
        <v>159.80000000000001</v>
      </c>
      <c r="L26" s="327">
        <v>159.80000000000001</v>
      </c>
      <c r="M26" s="328">
        <v>159.80000000000001</v>
      </c>
      <c r="N26" s="336">
        <v>159.80000000000001</v>
      </c>
      <c r="O26" s="327">
        <v>159.80000000000001</v>
      </c>
      <c r="P26" s="327">
        <v>159.80000000000001</v>
      </c>
      <c r="Q26" s="327">
        <v>159.80000000000001</v>
      </c>
      <c r="R26" s="327">
        <v>159.80000000000001</v>
      </c>
      <c r="S26" s="328">
        <v>159.80000000000001</v>
      </c>
      <c r="T26" s="325">
        <f>+((T25/T27)/7)*1000</f>
        <v>159.80000000000001</v>
      </c>
    </row>
    <row r="27" spans="1:30" s="2" customFormat="1" ht="33" customHeight="1" x14ac:dyDescent="0.25">
      <c r="A27" s="125" t="s">
        <v>13</v>
      </c>
      <c r="B27" s="34">
        <v>635</v>
      </c>
      <c r="C27" s="35">
        <v>632</v>
      </c>
      <c r="D27" s="35">
        <v>179</v>
      </c>
      <c r="E27" s="35">
        <v>638</v>
      </c>
      <c r="F27" s="35">
        <v>636</v>
      </c>
      <c r="G27" s="36">
        <v>632</v>
      </c>
      <c r="H27" s="34">
        <v>650</v>
      </c>
      <c r="I27" s="35">
        <v>681</v>
      </c>
      <c r="J27" s="35">
        <v>162</v>
      </c>
      <c r="K27" s="35">
        <v>657</v>
      </c>
      <c r="L27" s="35">
        <v>662</v>
      </c>
      <c r="M27" s="36">
        <v>660</v>
      </c>
      <c r="N27" s="79">
        <v>668</v>
      </c>
      <c r="O27" s="35">
        <v>693</v>
      </c>
      <c r="P27" s="35">
        <v>171</v>
      </c>
      <c r="Q27" s="35">
        <v>681</v>
      </c>
      <c r="R27" s="35">
        <v>685</v>
      </c>
      <c r="S27" s="36">
        <v>672</v>
      </c>
      <c r="T27" s="37">
        <f>SUM(B27:S27)</f>
        <v>10394</v>
      </c>
      <c r="U27" s="2">
        <f>((T25*1000)/T27)/7</f>
        <v>159.80000000000004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101.409848</v>
      </c>
      <c r="C28" s="39">
        <f t="shared" si="2"/>
        <v>100.99468800000001</v>
      </c>
      <c r="D28" s="39">
        <f t="shared" si="2"/>
        <v>28.577527999999994</v>
      </c>
      <c r="E28" s="39">
        <f t="shared" si="2"/>
        <v>101.83736000000002</v>
      </c>
      <c r="F28" s="39">
        <f t="shared" si="2"/>
        <v>101.51791999999998</v>
      </c>
      <c r="G28" s="40">
        <f t="shared" si="2"/>
        <v>100.93068800000002</v>
      </c>
      <c r="H28" s="38">
        <f t="shared" si="2"/>
        <v>103.86964800000001</v>
      </c>
      <c r="I28" s="39">
        <f t="shared" si="2"/>
        <v>108.82096799999999</v>
      </c>
      <c r="J28" s="39">
        <f t="shared" si="2"/>
        <v>25.708463999999999</v>
      </c>
      <c r="K28" s="39">
        <f t="shared" si="2"/>
        <v>104.93604000000001</v>
      </c>
      <c r="L28" s="39">
        <f t="shared" si="2"/>
        <v>105.73464000000004</v>
      </c>
      <c r="M28" s="40">
        <f t="shared" si="2"/>
        <v>105.492672</v>
      </c>
      <c r="N28" s="80">
        <f t="shared" si="2"/>
        <v>106.69296000000001</v>
      </c>
      <c r="O28" s="39">
        <f t="shared" si="2"/>
        <v>110.68595999999999</v>
      </c>
      <c r="P28" s="39">
        <f t="shared" si="2"/>
        <v>27.31212</v>
      </c>
      <c r="Q28" s="39">
        <f t="shared" si="2"/>
        <v>108.76931999999996</v>
      </c>
      <c r="R28" s="39">
        <f t="shared" si="2"/>
        <v>109.37002400000003</v>
      </c>
      <c r="S28" s="40">
        <f t="shared" si="2"/>
        <v>107.26784000000002</v>
      </c>
      <c r="T28" s="41"/>
    </row>
    <row r="29" spans="1:30" ht="33.75" customHeight="1" x14ac:dyDescent="0.25">
      <c r="A29" s="127" t="s">
        <v>15</v>
      </c>
      <c r="B29" s="42">
        <f>((B27*B26)*7)/1000</f>
        <v>710.31100000000004</v>
      </c>
      <c r="C29" s="43">
        <f>((C27*C26)*7)/1000</f>
        <v>706.9552000000001</v>
      </c>
      <c r="D29" s="43">
        <f t="shared" ref="D29:S29" si="3">((D27*D26)*7)/1000</f>
        <v>200.2294</v>
      </c>
      <c r="E29" s="43">
        <f t="shared" si="3"/>
        <v>713.66680000000008</v>
      </c>
      <c r="F29" s="43">
        <f t="shared" si="3"/>
        <v>711.42959999999994</v>
      </c>
      <c r="G29" s="83">
        <f t="shared" si="3"/>
        <v>706.9552000000001</v>
      </c>
      <c r="H29" s="42">
        <f t="shared" si="3"/>
        <v>727.09000000000015</v>
      </c>
      <c r="I29" s="43">
        <f t="shared" si="3"/>
        <v>761.76659999999993</v>
      </c>
      <c r="J29" s="43">
        <f t="shared" si="3"/>
        <v>181.2132</v>
      </c>
      <c r="K29" s="43">
        <f t="shared" si="3"/>
        <v>734.92020000000002</v>
      </c>
      <c r="L29" s="43">
        <f t="shared" si="3"/>
        <v>740.5132000000001</v>
      </c>
      <c r="M29" s="83">
        <f t="shared" si="3"/>
        <v>738.27600000000007</v>
      </c>
      <c r="N29" s="81">
        <f t="shared" si="3"/>
        <v>747.22480000000007</v>
      </c>
      <c r="O29" s="44">
        <f t="shared" si="3"/>
        <v>775.18979999999999</v>
      </c>
      <c r="P29" s="44">
        <f t="shared" si="3"/>
        <v>191.28060000000002</v>
      </c>
      <c r="Q29" s="44">
        <f t="shared" si="3"/>
        <v>761.76659999999993</v>
      </c>
      <c r="R29" s="44">
        <f t="shared" si="3"/>
        <v>766.2410000000001</v>
      </c>
      <c r="S29" s="45">
        <f t="shared" si="3"/>
        <v>751.69920000000002</v>
      </c>
      <c r="T29" s="46"/>
    </row>
    <row r="30" spans="1:30" ht="33.75" customHeight="1" thickBot="1" x14ac:dyDescent="0.3">
      <c r="A30" s="128" t="s">
        <v>16</v>
      </c>
      <c r="B30" s="47">
        <f>+(B25/B27)/7*1000</f>
        <v>159.80000000000001</v>
      </c>
      <c r="C30" s="48">
        <f t="shared" ref="C30:E30" si="4">+(C25/C27)/7*1000</f>
        <v>159.80000000000001</v>
      </c>
      <c r="D30" s="48">
        <f t="shared" si="4"/>
        <v>159.80000000000001</v>
      </c>
      <c r="E30" s="48">
        <f t="shared" si="4"/>
        <v>159.80000000000001</v>
      </c>
      <c r="F30" s="48">
        <f>+(F25/F27)/7*1000</f>
        <v>159.80000000000001</v>
      </c>
      <c r="G30" s="49">
        <f t="shared" ref="G30" si="5">+(G25/G27)/7*1000</f>
        <v>159.80000000000001</v>
      </c>
      <c r="H30" s="47">
        <f>+(H25/H27)/7*1000</f>
        <v>159.80000000000001</v>
      </c>
      <c r="I30" s="48">
        <f t="shared" ref="I30:K30" si="6">+(I25/I27)/7*1000</f>
        <v>159.79999999999998</v>
      </c>
      <c r="J30" s="48">
        <f t="shared" si="6"/>
        <v>159.79999999999998</v>
      </c>
      <c r="K30" s="48">
        <f t="shared" si="6"/>
        <v>159.80000000000001</v>
      </c>
      <c r="L30" s="48">
        <f>+(L25/L27)/7*1000</f>
        <v>159.80000000000001</v>
      </c>
      <c r="M30" s="49">
        <f t="shared" ref="M30:S30" si="7">+(M25/M27)/7*1000</f>
        <v>159.80000000000001</v>
      </c>
      <c r="N30" s="82">
        <f t="shared" si="7"/>
        <v>159.80000000000001</v>
      </c>
      <c r="O30" s="48">
        <f t="shared" si="7"/>
        <v>159.80000000000001</v>
      </c>
      <c r="P30" s="48">
        <f t="shared" si="7"/>
        <v>159.80000000000001</v>
      </c>
      <c r="Q30" s="48">
        <f t="shared" si="7"/>
        <v>159.79999999999998</v>
      </c>
      <c r="R30" s="48">
        <f t="shared" si="7"/>
        <v>159.80000000000001</v>
      </c>
      <c r="S30" s="49">
        <f t="shared" si="7"/>
        <v>159.80000000000001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2"/>
      <c r="T36" s="643"/>
      <c r="U36" s="55"/>
      <c r="V36" s="55"/>
      <c r="W36" s="56"/>
      <c r="X36" s="3"/>
      <c r="Y36" s="55"/>
      <c r="Z36" s="55"/>
      <c r="AA36" s="55"/>
      <c r="AB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3"/>
      <c r="T37" s="199" t="s">
        <v>10</v>
      </c>
      <c r="U37" s="58"/>
      <c r="V37" s="58"/>
      <c r="W37" s="3"/>
      <c r="X37" s="56"/>
      <c r="Y37" s="3"/>
      <c r="Z37" s="55"/>
      <c r="AA37" s="55"/>
      <c r="AB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57">
        <v>6</v>
      </c>
      <c r="T38" s="96"/>
      <c r="U38" s="58"/>
      <c r="V38" s="58"/>
      <c r="W38" s="59"/>
      <c r="X38" s="59"/>
      <c r="Y38" s="2"/>
      <c r="Z38" s="2"/>
      <c r="AA38" s="2"/>
      <c r="AB38" s="2"/>
    </row>
    <row r="39" spans="1:30" ht="33.75" customHeight="1" x14ac:dyDescent="0.25">
      <c r="A39" s="87" t="s">
        <v>35</v>
      </c>
      <c r="B39" s="23">
        <v>101.1</v>
      </c>
      <c r="C39" s="218">
        <v>100.8</v>
      </c>
      <c r="D39" s="218">
        <v>28.1</v>
      </c>
      <c r="E39" s="218">
        <v>100.8</v>
      </c>
      <c r="F39" s="218">
        <v>99.2</v>
      </c>
      <c r="G39" s="218">
        <v>100.2</v>
      </c>
      <c r="H39" s="218"/>
      <c r="I39" s="218"/>
      <c r="J39" s="97">
        <f t="shared" ref="J39:J46" si="8">SUM(B39:I39)</f>
        <v>530.19999999999993</v>
      </c>
      <c r="K39" s="138"/>
      <c r="L39" s="137"/>
      <c r="M39" s="87" t="s">
        <v>35</v>
      </c>
      <c r="N39" s="218">
        <v>7.8</v>
      </c>
      <c r="O39" s="218">
        <v>7.9</v>
      </c>
      <c r="P39" s="218">
        <v>2.2000000000000002</v>
      </c>
      <c r="Q39" s="218">
        <v>7.9</v>
      </c>
      <c r="R39" s="218">
        <v>7.9</v>
      </c>
      <c r="S39" s="218">
        <v>7.8</v>
      </c>
      <c r="T39" s="97">
        <f t="shared" ref="T39:T46" si="9">SUM(N39:S39)</f>
        <v>41.499999999999993</v>
      </c>
      <c r="U39" s="2"/>
      <c r="V39" s="60"/>
      <c r="W39" s="59"/>
      <c r="X39" s="59"/>
      <c r="Y39" s="2"/>
      <c r="Z39" s="2"/>
      <c r="AA39" s="2"/>
      <c r="AB39" s="2"/>
    </row>
    <row r="40" spans="1:30" ht="33.75" customHeight="1" x14ac:dyDescent="0.25">
      <c r="A40" s="88" t="s">
        <v>36</v>
      </c>
      <c r="B40" s="23">
        <v>101.1</v>
      </c>
      <c r="C40" s="218">
        <v>100.8</v>
      </c>
      <c r="D40" s="218">
        <v>28.1</v>
      </c>
      <c r="E40" s="218">
        <v>100.8</v>
      </c>
      <c r="F40" s="218">
        <v>99.2</v>
      </c>
      <c r="G40" s="218">
        <v>100.2</v>
      </c>
      <c r="H40" s="218"/>
      <c r="I40" s="218"/>
      <c r="J40" s="97">
        <f t="shared" si="8"/>
        <v>530.19999999999993</v>
      </c>
      <c r="K40" s="133"/>
      <c r="L40" s="137"/>
      <c r="M40" s="88" t="s">
        <v>36</v>
      </c>
      <c r="N40" s="218">
        <v>7.8</v>
      </c>
      <c r="O40" s="218">
        <v>7.9</v>
      </c>
      <c r="P40" s="218">
        <v>2.2000000000000002</v>
      </c>
      <c r="Q40" s="218">
        <v>7.9</v>
      </c>
      <c r="R40" s="218">
        <v>7.9</v>
      </c>
      <c r="S40" s="218">
        <v>7.8</v>
      </c>
      <c r="T40" s="97">
        <f t="shared" si="9"/>
        <v>41.499999999999993</v>
      </c>
      <c r="U40" s="2"/>
      <c r="V40" s="60"/>
      <c r="W40" s="59"/>
      <c r="X40" s="59"/>
      <c r="Y40" s="2"/>
      <c r="Z40" s="2"/>
      <c r="AA40" s="2"/>
      <c r="AB40" s="2"/>
    </row>
    <row r="41" spans="1:30" ht="33.75" customHeight="1" x14ac:dyDescent="0.25">
      <c r="A41" s="87" t="s">
        <v>37</v>
      </c>
      <c r="B41" s="23">
        <v>101</v>
      </c>
      <c r="C41" s="218">
        <v>101.3</v>
      </c>
      <c r="D41" s="218">
        <v>26.5</v>
      </c>
      <c r="E41" s="218">
        <v>101.1</v>
      </c>
      <c r="F41" s="218">
        <v>99.1</v>
      </c>
      <c r="G41" s="218">
        <v>99.9</v>
      </c>
      <c r="H41" s="218"/>
      <c r="I41" s="218"/>
      <c r="J41" s="97">
        <f t="shared" si="8"/>
        <v>528.9</v>
      </c>
      <c r="K41" s="133"/>
      <c r="L41" s="137"/>
      <c r="M41" s="87" t="s">
        <v>37</v>
      </c>
      <c r="N41" s="218">
        <v>7.6</v>
      </c>
      <c r="O41" s="218">
        <v>7.7</v>
      </c>
      <c r="P41" s="218">
        <v>2.2000000000000002</v>
      </c>
      <c r="Q41" s="218">
        <v>7.6</v>
      </c>
      <c r="R41" s="218">
        <v>7.6</v>
      </c>
      <c r="S41" s="218">
        <v>7.6</v>
      </c>
      <c r="T41" s="97">
        <f t="shared" si="9"/>
        <v>40.300000000000004</v>
      </c>
      <c r="U41" s="2"/>
      <c r="V41" s="60"/>
      <c r="W41" s="59"/>
      <c r="X41" s="59"/>
      <c r="Y41" s="2"/>
      <c r="Z41" s="2"/>
      <c r="AA41" s="2"/>
      <c r="AB41" s="2"/>
    </row>
    <row r="42" spans="1:30" ht="33.75" customHeight="1" x14ac:dyDescent="0.25">
      <c r="A42" s="87" t="s">
        <v>38</v>
      </c>
      <c r="B42" s="23">
        <v>101</v>
      </c>
      <c r="C42" s="218">
        <v>101.3</v>
      </c>
      <c r="D42" s="218">
        <v>26.5</v>
      </c>
      <c r="E42" s="218">
        <v>100.9</v>
      </c>
      <c r="F42" s="218">
        <v>99.1</v>
      </c>
      <c r="G42" s="218">
        <v>99.9</v>
      </c>
      <c r="H42" s="218"/>
      <c r="I42" s="218"/>
      <c r="J42" s="97">
        <f t="shared" si="8"/>
        <v>528.70000000000005</v>
      </c>
      <c r="K42" s="133"/>
      <c r="L42" s="137"/>
      <c r="M42" s="87" t="s">
        <v>38</v>
      </c>
      <c r="N42" s="218">
        <v>7.6</v>
      </c>
      <c r="O42" s="218">
        <v>7.7</v>
      </c>
      <c r="P42" s="218">
        <v>2.2000000000000002</v>
      </c>
      <c r="Q42" s="218">
        <v>7.6</v>
      </c>
      <c r="R42" s="218">
        <v>7.6</v>
      </c>
      <c r="S42" s="218">
        <v>7.6</v>
      </c>
      <c r="T42" s="97">
        <f t="shared" si="9"/>
        <v>40.300000000000004</v>
      </c>
      <c r="U42" s="2"/>
      <c r="V42" s="60"/>
      <c r="W42" s="59"/>
      <c r="X42" s="59"/>
      <c r="Y42" s="2"/>
      <c r="Z42" s="2"/>
      <c r="AA42" s="2"/>
      <c r="AB42" s="2"/>
    </row>
    <row r="43" spans="1:30" ht="33.75" customHeight="1" x14ac:dyDescent="0.25">
      <c r="A43" s="88" t="s">
        <v>33</v>
      </c>
      <c r="B43" s="23"/>
      <c r="C43" s="218"/>
      <c r="D43" s="218"/>
      <c r="E43" s="218"/>
      <c r="F43" s="218"/>
      <c r="G43" s="218"/>
      <c r="H43" s="218"/>
      <c r="I43" s="218"/>
      <c r="J43" s="97">
        <f t="shared" si="8"/>
        <v>0</v>
      </c>
      <c r="K43" s="133"/>
      <c r="L43" s="137"/>
      <c r="M43" s="88" t="s">
        <v>33</v>
      </c>
      <c r="N43" s="218">
        <v>7.8</v>
      </c>
      <c r="O43" s="218">
        <v>7.9</v>
      </c>
      <c r="P43" s="218">
        <v>2.1</v>
      </c>
      <c r="Q43" s="218">
        <v>7.8</v>
      </c>
      <c r="R43" s="218">
        <v>7.8</v>
      </c>
      <c r="S43" s="218">
        <v>7.8</v>
      </c>
      <c r="T43" s="97">
        <f t="shared" si="9"/>
        <v>41.199999999999996</v>
      </c>
      <c r="U43" s="2"/>
      <c r="V43" s="60"/>
      <c r="W43" s="59"/>
      <c r="X43" s="59"/>
      <c r="Y43" s="2"/>
      <c r="Z43" s="2"/>
      <c r="AA43" s="2"/>
      <c r="AB43" s="2"/>
    </row>
    <row r="44" spans="1:30" ht="33.75" customHeight="1" x14ac:dyDescent="0.25">
      <c r="A44" s="87" t="s">
        <v>46</v>
      </c>
      <c r="B44" s="23"/>
      <c r="C44" s="218"/>
      <c r="D44" s="218"/>
      <c r="E44" s="218"/>
      <c r="F44" s="218"/>
      <c r="G44" s="218"/>
      <c r="H44" s="218"/>
      <c r="I44" s="218"/>
      <c r="J44" s="97">
        <f t="shared" si="8"/>
        <v>0</v>
      </c>
      <c r="K44" s="133"/>
      <c r="L44" s="137"/>
      <c r="M44" s="87" t="s">
        <v>46</v>
      </c>
      <c r="N44" s="218">
        <v>7.9</v>
      </c>
      <c r="O44" s="218">
        <v>8</v>
      </c>
      <c r="P44" s="218">
        <v>2.1</v>
      </c>
      <c r="Q44" s="218">
        <v>7.9</v>
      </c>
      <c r="R44" s="218">
        <v>7.9</v>
      </c>
      <c r="S44" s="218">
        <v>7.9</v>
      </c>
      <c r="T44" s="97">
        <f t="shared" si="9"/>
        <v>41.699999999999996</v>
      </c>
      <c r="U44" s="2"/>
      <c r="V44" s="60"/>
      <c r="W44" s="59"/>
      <c r="X44" s="59"/>
      <c r="Y44" s="2"/>
      <c r="Z44" s="2"/>
      <c r="AA44" s="2"/>
      <c r="AB44" s="2"/>
    </row>
    <row r="45" spans="1:30" ht="33.75" customHeight="1" x14ac:dyDescent="0.25">
      <c r="A45" s="87" t="s">
        <v>34</v>
      </c>
      <c r="B45" s="23"/>
      <c r="C45" s="218"/>
      <c r="D45" s="218"/>
      <c r="E45" s="218"/>
      <c r="F45" s="218"/>
      <c r="G45" s="218"/>
      <c r="H45" s="218"/>
      <c r="I45" s="218"/>
      <c r="J45" s="97">
        <f t="shared" si="8"/>
        <v>0</v>
      </c>
      <c r="K45" s="133"/>
      <c r="L45" s="137"/>
      <c r="M45" s="87" t="s">
        <v>34</v>
      </c>
      <c r="N45" s="218">
        <v>7.9</v>
      </c>
      <c r="O45" s="218">
        <v>8</v>
      </c>
      <c r="P45" s="218">
        <v>2.2000000000000002</v>
      </c>
      <c r="Q45" s="218">
        <v>8</v>
      </c>
      <c r="R45" s="218">
        <v>8</v>
      </c>
      <c r="S45" s="218">
        <v>8</v>
      </c>
      <c r="T45" s="97">
        <f t="shared" si="9"/>
        <v>42.1</v>
      </c>
      <c r="U45" s="2"/>
      <c r="V45" s="60"/>
      <c r="W45" s="59"/>
      <c r="X45" s="59"/>
      <c r="Y45" s="59"/>
      <c r="Z45" s="59"/>
      <c r="AA45" s="2"/>
      <c r="AB45" s="2"/>
      <c r="AC45" s="2"/>
      <c r="AD45" s="2"/>
    </row>
    <row r="46" spans="1:30" ht="33.75" customHeight="1" x14ac:dyDescent="0.25">
      <c r="A46" s="88" t="s">
        <v>10</v>
      </c>
      <c r="B46" s="27">
        <f t="shared" ref="B46:I46" si="10">SUM(B39:B45)</f>
        <v>404.2</v>
      </c>
      <c r="C46" s="77">
        <f t="shared" si="10"/>
        <v>404.2</v>
      </c>
      <c r="D46" s="28">
        <f t="shared" si="10"/>
        <v>109.2</v>
      </c>
      <c r="E46" s="28">
        <f t="shared" si="10"/>
        <v>403.6</v>
      </c>
      <c r="F46" s="28">
        <f t="shared" si="10"/>
        <v>396.6</v>
      </c>
      <c r="G46" s="28">
        <f t="shared" si="10"/>
        <v>400.20000000000005</v>
      </c>
      <c r="H46" s="28">
        <f t="shared" si="10"/>
        <v>0</v>
      </c>
      <c r="I46" s="28">
        <f t="shared" si="10"/>
        <v>0</v>
      </c>
      <c r="J46" s="97">
        <f t="shared" si="8"/>
        <v>2118</v>
      </c>
      <c r="K46" s="60"/>
      <c r="M46" s="73" t="s">
        <v>10</v>
      </c>
      <c r="N46" s="77">
        <f t="shared" ref="N46:S46" si="11">SUM(N39:N45)</f>
        <v>54.399999999999991</v>
      </c>
      <c r="O46" s="28">
        <f t="shared" si="11"/>
        <v>55.1</v>
      </c>
      <c r="P46" s="28">
        <f t="shared" si="11"/>
        <v>15.2</v>
      </c>
      <c r="Q46" s="28">
        <f t="shared" si="11"/>
        <v>54.699999999999996</v>
      </c>
      <c r="R46" s="28">
        <f t="shared" si="11"/>
        <v>54.699999999999996</v>
      </c>
      <c r="S46" s="28">
        <f t="shared" si="11"/>
        <v>54.499999999999993</v>
      </c>
      <c r="T46" s="97">
        <f t="shared" si="9"/>
        <v>288.59999999999997</v>
      </c>
      <c r="U46" s="60"/>
      <c r="V46" s="60"/>
      <c r="W46" s="2"/>
      <c r="X46" s="2"/>
      <c r="Y46" s="2"/>
      <c r="Z46" s="2"/>
      <c r="AA46" s="2"/>
      <c r="AB46" s="2"/>
      <c r="AC46" s="2"/>
      <c r="AD46" s="2"/>
    </row>
    <row r="47" spans="1:30" ht="33.75" customHeight="1" x14ac:dyDescent="0.25">
      <c r="A47" s="89" t="s">
        <v>12</v>
      </c>
      <c r="B47" s="30">
        <v>158</v>
      </c>
      <c r="C47" s="78">
        <v>158</v>
      </c>
      <c r="D47" s="31">
        <v>158</v>
      </c>
      <c r="E47" s="31">
        <v>158</v>
      </c>
      <c r="F47" s="31">
        <v>158</v>
      </c>
      <c r="G47" s="31">
        <v>158</v>
      </c>
      <c r="H47" s="31"/>
      <c r="I47" s="31"/>
      <c r="J47" s="98">
        <f>+((J46/J48)/7)*1000</f>
        <v>90.400785351487457</v>
      </c>
      <c r="K47" s="60"/>
      <c r="M47" s="129" t="s">
        <v>12</v>
      </c>
      <c r="N47" s="78">
        <v>143</v>
      </c>
      <c r="O47" s="31">
        <v>142.5</v>
      </c>
      <c r="P47" s="31">
        <v>143</v>
      </c>
      <c r="Q47" s="31">
        <v>141.5</v>
      </c>
      <c r="R47" s="31">
        <v>141.5</v>
      </c>
      <c r="S47" s="31">
        <v>141</v>
      </c>
      <c r="T47" s="98">
        <f>+((T46/T48)/7)*1000</f>
        <v>142.65941670785958</v>
      </c>
      <c r="U47" s="61"/>
      <c r="V47" s="61"/>
    </row>
    <row r="48" spans="1:30" ht="33.75" customHeight="1" x14ac:dyDescent="0.25">
      <c r="A48" s="90" t="s">
        <v>13</v>
      </c>
      <c r="B48" s="34">
        <v>639</v>
      </c>
      <c r="C48" s="79">
        <v>641</v>
      </c>
      <c r="D48" s="35">
        <v>168</v>
      </c>
      <c r="E48" s="35">
        <v>640</v>
      </c>
      <c r="F48" s="35">
        <v>627</v>
      </c>
      <c r="G48" s="35">
        <v>632</v>
      </c>
      <c r="H48" s="35"/>
      <c r="I48" s="35"/>
      <c r="J48" s="99">
        <f>SUM(B48:I48)</f>
        <v>3347</v>
      </c>
      <c r="K48" s="60"/>
      <c r="L48" s="62"/>
      <c r="M48" s="90" t="s">
        <v>13</v>
      </c>
      <c r="N48" s="102">
        <v>54</v>
      </c>
      <c r="O48" s="102">
        <v>55</v>
      </c>
      <c r="P48" s="102">
        <v>15</v>
      </c>
      <c r="Q48" s="102">
        <v>55</v>
      </c>
      <c r="R48" s="102">
        <v>55</v>
      </c>
      <c r="S48" s="102">
        <v>55</v>
      </c>
      <c r="T48" s="106">
        <f>SUM(N48:S48)</f>
        <v>289</v>
      </c>
      <c r="U48" s="63"/>
      <c r="V48" s="63"/>
    </row>
    <row r="49" spans="1:43" ht="33.75" customHeight="1" x14ac:dyDescent="0.25">
      <c r="A49" s="91" t="s">
        <v>14</v>
      </c>
      <c r="B49" s="38">
        <f>((B48*B47)*7/1000)/7</f>
        <v>100.962</v>
      </c>
      <c r="C49" s="80">
        <f t="shared" ref="C49:I49" si="12">((C48*C47)*7/1000)/7</f>
        <v>101.27800000000001</v>
      </c>
      <c r="D49" s="80">
        <f t="shared" si="12"/>
        <v>26.544</v>
      </c>
      <c r="E49" s="80">
        <f t="shared" si="12"/>
        <v>101.12</v>
      </c>
      <c r="F49" s="80">
        <f t="shared" si="12"/>
        <v>99.066000000000003</v>
      </c>
      <c r="G49" s="80">
        <f t="shared" si="12"/>
        <v>99.855999999999995</v>
      </c>
      <c r="H49" s="80">
        <f t="shared" si="12"/>
        <v>0</v>
      </c>
      <c r="I49" s="80">
        <f t="shared" si="12"/>
        <v>0</v>
      </c>
      <c r="J49" s="100">
        <f>((J46*1000)/J48)/7</f>
        <v>90.400785351487471</v>
      </c>
      <c r="K49" s="60"/>
      <c r="M49" s="91" t="s">
        <v>14</v>
      </c>
      <c r="N49" s="80">
        <f t="shared" ref="N49:S49" si="13">((N48*N47)*7/1000-N40-N39)/5</f>
        <v>7.6908000000000012</v>
      </c>
      <c r="O49" s="39">
        <f t="shared" si="13"/>
        <v>7.8125</v>
      </c>
      <c r="P49" s="39">
        <f t="shared" si="13"/>
        <v>2.1230000000000002</v>
      </c>
      <c r="Q49" s="39">
        <f t="shared" si="13"/>
        <v>7.7355</v>
      </c>
      <c r="R49" s="39">
        <f t="shared" si="13"/>
        <v>7.7355</v>
      </c>
      <c r="S49" s="39">
        <f t="shared" si="13"/>
        <v>7.7370000000000001</v>
      </c>
      <c r="T49" s="107">
        <f>((T46*1000)/T48)/7</f>
        <v>142.65941670785961</v>
      </c>
      <c r="U49" s="63"/>
      <c r="V49" s="63"/>
    </row>
    <row r="50" spans="1:43" ht="33.75" customHeight="1" x14ac:dyDescent="0.25">
      <c r="A50" s="92" t="s">
        <v>15</v>
      </c>
      <c r="B50" s="42">
        <f t="shared" ref="B50:I50" si="14">((B48*B47)*7)/1000</f>
        <v>706.73400000000004</v>
      </c>
      <c r="C50" s="81">
        <f t="shared" si="14"/>
        <v>708.94600000000003</v>
      </c>
      <c r="D50" s="43">
        <f t="shared" si="14"/>
        <v>185.80799999999999</v>
      </c>
      <c r="E50" s="43">
        <f t="shared" si="14"/>
        <v>707.84</v>
      </c>
      <c r="F50" s="43">
        <f t="shared" si="14"/>
        <v>693.46199999999999</v>
      </c>
      <c r="G50" s="43">
        <f t="shared" si="14"/>
        <v>698.99199999999996</v>
      </c>
      <c r="H50" s="43">
        <f t="shared" si="14"/>
        <v>0</v>
      </c>
      <c r="I50" s="43">
        <f t="shared" si="14"/>
        <v>0</v>
      </c>
      <c r="J50" s="83"/>
      <c r="K50" s="60"/>
      <c r="M50" s="92" t="s">
        <v>15</v>
      </c>
      <c r="N50" s="81">
        <f t="shared" ref="N50:S50" si="15">((N48*N47)*7)/1000</f>
        <v>54.054000000000002</v>
      </c>
      <c r="O50" s="43">
        <f t="shared" si="15"/>
        <v>54.862499999999997</v>
      </c>
      <c r="P50" s="43">
        <f t="shared" si="15"/>
        <v>15.015000000000001</v>
      </c>
      <c r="Q50" s="43">
        <f t="shared" si="15"/>
        <v>54.477499999999999</v>
      </c>
      <c r="R50" s="43">
        <f t="shared" si="15"/>
        <v>54.477499999999999</v>
      </c>
      <c r="S50" s="43">
        <f t="shared" si="15"/>
        <v>54.284999999999997</v>
      </c>
      <c r="T50" s="108"/>
    </row>
    <row r="51" spans="1:43" ht="33.75" customHeight="1" thickBot="1" x14ac:dyDescent="0.3">
      <c r="A51" s="93" t="s">
        <v>16</v>
      </c>
      <c r="B51" s="47">
        <f t="shared" ref="B51:I51" si="16">+(B46/B48)/7*1000</f>
        <v>90.364408674267835</v>
      </c>
      <c r="C51" s="82">
        <f t="shared" si="16"/>
        <v>90.08246044127479</v>
      </c>
      <c r="D51" s="48">
        <f t="shared" si="16"/>
        <v>92.857142857142861</v>
      </c>
      <c r="E51" s="48">
        <f t="shared" si="16"/>
        <v>90.089285714285722</v>
      </c>
      <c r="F51" s="48">
        <f t="shared" si="16"/>
        <v>90.362269309637739</v>
      </c>
      <c r="G51" s="48">
        <f t="shared" si="16"/>
        <v>90.461121157323703</v>
      </c>
      <c r="H51" s="48" t="e">
        <f t="shared" si="16"/>
        <v>#DIV/0!</v>
      </c>
      <c r="I51" s="48" t="e">
        <f t="shared" si="16"/>
        <v>#DIV/0!</v>
      </c>
      <c r="J51" s="101"/>
      <c r="K51" s="60"/>
      <c r="L51" s="51"/>
      <c r="M51" s="93" t="s">
        <v>16</v>
      </c>
      <c r="N51" s="82">
        <f t="shared" ref="N51:S51" si="17">+(N46/N48)/7*1000</f>
        <v>143.91534391534393</v>
      </c>
      <c r="O51" s="48">
        <f t="shared" si="17"/>
        <v>143.11688311688314</v>
      </c>
      <c r="P51" s="48">
        <f t="shared" si="17"/>
        <v>144.76190476190473</v>
      </c>
      <c r="Q51" s="48">
        <f t="shared" si="17"/>
        <v>142.07792207792207</v>
      </c>
      <c r="R51" s="48">
        <f t="shared" si="17"/>
        <v>142.07792207792207</v>
      </c>
      <c r="S51" s="48">
        <f t="shared" si="17"/>
        <v>141.55844155844153</v>
      </c>
      <c r="T51" s="49"/>
      <c r="U51" s="52"/>
      <c r="V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67"/>
      <c r="W55" s="68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55"/>
      <c r="W56" s="55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55"/>
      <c r="W57" s="55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23">
        <v>8.5</v>
      </c>
      <c r="C58" s="218">
        <v>8.5</v>
      </c>
      <c r="D58" s="218">
        <v>2.2000000000000002</v>
      </c>
      <c r="E58" s="218">
        <v>8.5</v>
      </c>
      <c r="F58" s="218">
        <v>8.1</v>
      </c>
      <c r="G58" s="150">
        <v>8.1</v>
      </c>
      <c r="H58" s="23">
        <v>8.6</v>
      </c>
      <c r="I58" s="218">
        <v>9</v>
      </c>
      <c r="J58" s="218">
        <v>2.2000000000000002</v>
      </c>
      <c r="K58" s="218">
        <v>8.6</v>
      </c>
      <c r="L58" s="218">
        <v>8.6</v>
      </c>
      <c r="M58" s="150">
        <v>8.6</v>
      </c>
      <c r="N58" s="23">
        <v>8.6</v>
      </c>
      <c r="O58" s="218">
        <v>9</v>
      </c>
      <c r="P58" s="218">
        <v>2.1</v>
      </c>
      <c r="Q58" s="218">
        <v>8.8000000000000007</v>
      </c>
      <c r="R58" s="218">
        <v>8.9</v>
      </c>
      <c r="S58" s="150">
        <v>8.8000000000000007</v>
      </c>
      <c r="T58" s="26">
        <f t="shared" ref="T58:T65" si="18">SUM(B58:S58)</f>
        <v>135.69999999999999</v>
      </c>
      <c r="U58" s="71"/>
      <c r="V58" s="2"/>
      <c r="W58" s="20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23">
        <v>8.5</v>
      </c>
      <c r="C59" s="218">
        <v>8.5</v>
      </c>
      <c r="D59" s="218">
        <v>2.2000000000000002</v>
      </c>
      <c r="E59" s="218">
        <v>8.5</v>
      </c>
      <c r="F59" s="218">
        <v>8.1</v>
      </c>
      <c r="G59" s="150">
        <v>8.1</v>
      </c>
      <c r="H59" s="23">
        <v>8.6</v>
      </c>
      <c r="I59" s="218">
        <v>9</v>
      </c>
      <c r="J59" s="218">
        <v>2.2000000000000002</v>
      </c>
      <c r="K59" s="218">
        <v>8.6</v>
      </c>
      <c r="L59" s="218">
        <v>8.6</v>
      </c>
      <c r="M59" s="150">
        <v>8.6</v>
      </c>
      <c r="N59" s="23">
        <v>8.6</v>
      </c>
      <c r="O59" s="218">
        <v>9</v>
      </c>
      <c r="P59" s="218">
        <v>2.1</v>
      </c>
      <c r="Q59" s="218">
        <v>8.8000000000000007</v>
      </c>
      <c r="R59" s="218">
        <v>8.9</v>
      </c>
      <c r="S59" s="150">
        <v>8.8000000000000007</v>
      </c>
      <c r="T59" s="26">
        <f t="shared" si="18"/>
        <v>135.69999999999999</v>
      </c>
      <c r="U59" s="71"/>
      <c r="V59" s="2"/>
      <c r="W59" s="20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23">
        <v>8.5</v>
      </c>
      <c r="C60" s="218">
        <v>8.4</v>
      </c>
      <c r="D60" s="218">
        <v>2.1</v>
      </c>
      <c r="E60" s="218">
        <v>8.4</v>
      </c>
      <c r="F60" s="218">
        <v>8.1</v>
      </c>
      <c r="G60" s="150">
        <v>8.1</v>
      </c>
      <c r="H60" s="23">
        <v>8.6</v>
      </c>
      <c r="I60" s="218">
        <v>9</v>
      </c>
      <c r="J60" s="218">
        <v>2.2000000000000002</v>
      </c>
      <c r="K60" s="218">
        <v>8.6</v>
      </c>
      <c r="L60" s="218">
        <v>8.6</v>
      </c>
      <c r="M60" s="150">
        <v>8.6</v>
      </c>
      <c r="N60" s="23">
        <v>8.6999999999999993</v>
      </c>
      <c r="O60" s="218">
        <v>9.1</v>
      </c>
      <c r="P60" s="218">
        <v>2.1</v>
      </c>
      <c r="Q60" s="218">
        <v>8.8000000000000007</v>
      </c>
      <c r="R60" s="218">
        <v>9</v>
      </c>
      <c r="S60" s="150">
        <v>8.8000000000000007</v>
      </c>
      <c r="T60" s="26">
        <f t="shared" si="18"/>
        <v>135.69999999999999</v>
      </c>
      <c r="U60" s="71"/>
      <c r="V60" s="2"/>
      <c r="W60" s="20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23">
        <v>8.5</v>
      </c>
      <c r="C61" s="218">
        <v>8.4</v>
      </c>
      <c r="D61" s="218">
        <v>2.1</v>
      </c>
      <c r="E61" s="218">
        <v>8.4</v>
      </c>
      <c r="F61" s="218">
        <v>8.1</v>
      </c>
      <c r="G61" s="150">
        <v>8.1</v>
      </c>
      <c r="H61" s="23">
        <v>8.6</v>
      </c>
      <c r="I61" s="218">
        <v>9</v>
      </c>
      <c r="J61" s="218">
        <v>2.2000000000000002</v>
      </c>
      <c r="K61" s="218">
        <v>8.6</v>
      </c>
      <c r="L61" s="218">
        <v>8.6</v>
      </c>
      <c r="M61" s="150">
        <v>8.6999999999999993</v>
      </c>
      <c r="N61" s="23">
        <v>8.6999999999999993</v>
      </c>
      <c r="O61" s="218">
        <v>9.1</v>
      </c>
      <c r="P61" s="218">
        <v>2.2000000000000002</v>
      </c>
      <c r="Q61" s="218">
        <v>8.8000000000000007</v>
      </c>
      <c r="R61" s="218">
        <v>8.9</v>
      </c>
      <c r="S61" s="150">
        <v>8.6999999999999993</v>
      </c>
      <c r="T61" s="26">
        <f t="shared" si="18"/>
        <v>135.69999999999999</v>
      </c>
      <c r="U61" s="71"/>
      <c r="V61" s="2"/>
      <c r="W61" s="55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23">
        <v>8.5</v>
      </c>
      <c r="C62" s="218">
        <v>8.5</v>
      </c>
      <c r="D62" s="218">
        <v>2.2000000000000002</v>
      </c>
      <c r="E62" s="218">
        <v>8.5</v>
      </c>
      <c r="F62" s="218">
        <v>8.1</v>
      </c>
      <c r="G62" s="150">
        <v>8.1</v>
      </c>
      <c r="H62" s="23">
        <v>8.6999999999999993</v>
      </c>
      <c r="I62" s="218">
        <v>9.1</v>
      </c>
      <c r="J62" s="218">
        <v>2.2000000000000002</v>
      </c>
      <c r="K62" s="218">
        <v>8.6</v>
      </c>
      <c r="L62" s="218">
        <v>8.6</v>
      </c>
      <c r="M62" s="150">
        <v>8.6</v>
      </c>
      <c r="N62" s="23">
        <v>8.8000000000000007</v>
      </c>
      <c r="O62" s="218">
        <v>9.1</v>
      </c>
      <c r="P62" s="218">
        <v>2.2000000000000002</v>
      </c>
      <c r="Q62" s="218">
        <v>8.8000000000000007</v>
      </c>
      <c r="R62" s="218">
        <v>9</v>
      </c>
      <c r="S62" s="150">
        <v>8.6999999999999993</v>
      </c>
      <c r="T62" s="26">
        <f t="shared" si="18"/>
        <v>136.29999999999998</v>
      </c>
      <c r="U62" s="71"/>
      <c r="V62" s="2"/>
      <c r="W62" s="55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23">
        <v>8.5</v>
      </c>
      <c r="C63" s="218">
        <v>8.5</v>
      </c>
      <c r="D63" s="218">
        <v>2.2000000000000002</v>
      </c>
      <c r="E63" s="218">
        <v>8.4</v>
      </c>
      <c r="F63" s="218">
        <v>8</v>
      </c>
      <c r="G63" s="150">
        <v>8</v>
      </c>
      <c r="H63" s="23">
        <v>8.8000000000000007</v>
      </c>
      <c r="I63" s="218">
        <v>9.1999999999999993</v>
      </c>
      <c r="J63" s="218">
        <v>2.2000000000000002</v>
      </c>
      <c r="K63" s="218">
        <v>8.5</v>
      </c>
      <c r="L63" s="218">
        <v>8.4</v>
      </c>
      <c r="M63" s="150">
        <v>8.4</v>
      </c>
      <c r="N63" s="23">
        <v>8.8000000000000007</v>
      </c>
      <c r="O63" s="218">
        <v>9.1</v>
      </c>
      <c r="P63" s="218">
        <v>2.2000000000000002</v>
      </c>
      <c r="Q63" s="218">
        <v>8.9</v>
      </c>
      <c r="R63" s="218">
        <v>9</v>
      </c>
      <c r="S63" s="150">
        <v>8.8000000000000007</v>
      </c>
      <c r="T63" s="26">
        <f t="shared" si="18"/>
        <v>135.90000000000003</v>
      </c>
      <c r="U63" s="71"/>
      <c r="V63" s="2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23">
        <v>8.5</v>
      </c>
      <c r="C64" s="218">
        <v>8.5</v>
      </c>
      <c r="D64" s="218">
        <v>2.2000000000000002</v>
      </c>
      <c r="E64" s="218">
        <v>8.4</v>
      </c>
      <c r="F64" s="218">
        <v>8</v>
      </c>
      <c r="G64" s="150">
        <v>8</v>
      </c>
      <c r="H64" s="23">
        <v>8.8000000000000007</v>
      </c>
      <c r="I64" s="218">
        <v>9.1999999999999993</v>
      </c>
      <c r="J64" s="218">
        <v>2.2000000000000002</v>
      </c>
      <c r="K64" s="218">
        <v>8.5</v>
      </c>
      <c r="L64" s="218">
        <v>8.4</v>
      </c>
      <c r="M64" s="150">
        <v>8.4</v>
      </c>
      <c r="N64" s="23">
        <v>8.8000000000000007</v>
      </c>
      <c r="O64" s="218">
        <v>9.1999999999999993</v>
      </c>
      <c r="P64" s="218">
        <v>2.2000000000000002</v>
      </c>
      <c r="Q64" s="218">
        <v>8.9</v>
      </c>
      <c r="R64" s="218">
        <v>9</v>
      </c>
      <c r="S64" s="150">
        <v>8.8000000000000007</v>
      </c>
      <c r="T64" s="26">
        <f t="shared" si="18"/>
        <v>136.00000000000003</v>
      </c>
      <c r="U64" s="71"/>
      <c r="V64" s="2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59.5</v>
      </c>
      <c r="C65" s="28">
        <f>SUM(C58:C64)</f>
        <v>59.3</v>
      </c>
      <c r="D65" s="28">
        <f>SUM(D58:D64)</f>
        <v>15.2</v>
      </c>
      <c r="E65" s="28">
        <f>SUM(E58:E64)</f>
        <v>59.099999999999994</v>
      </c>
      <c r="F65" s="28">
        <f t="shared" ref="F65:Q65" si="19">SUM(F58:F64)</f>
        <v>56.5</v>
      </c>
      <c r="G65" s="29">
        <f t="shared" si="19"/>
        <v>56.5</v>
      </c>
      <c r="H65" s="27">
        <f t="shared" si="19"/>
        <v>60.699999999999989</v>
      </c>
      <c r="I65" s="28">
        <f t="shared" si="19"/>
        <v>63.5</v>
      </c>
      <c r="J65" s="28">
        <f t="shared" si="19"/>
        <v>15.399999999999999</v>
      </c>
      <c r="K65" s="28">
        <f t="shared" si="19"/>
        <v>60</v>
      </c>
      <c r="L65" s="28">
        <f t="shared" si="19"/>
        <v>59.8</v>
      </c>
      <c r="M65" s="29">
        <f t="shared" si="19"/>
        <v>59.9</v>
      </c>
      <c r="N65" s="27">
        <f t="shared" si="19"/>
        <v>60.999999999999986</v>
      </c>
      <c r="O65" s="28">
        <f t="shared" si="19"/>
        <v>63.600000000000009</v>
      </c>
      <c r="P65" s="28">
        <f t="shared" si="19"/>
        <v>15.099999999999998</v>
      </c>
      <c r="Q65" s="28">
        <f t="shared" si="19"/>
        <v>61.8</v>
      </c>
      <c r="R65" s="28">
        <f>SUM(R58:R64)</f>
        <v>62.7</v>
      </c>
      <c r="S65" s="29">
        <f>SUM(S58:S64)</f>
        <v>61.399999999999991</v>
      </c>
      <c r="T65" s="26">
        <f t="shared" si="18"/>
        <v>951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144</v>
      </c>
      <c r="C66" s="31">
        <v>142.5</v>
      </c>
      <c r="D66" s="31">
        <v>144.5</v>
      </c>
      <c r="E66" s="31">
        <v>142.5</v>
      </c>
      <c r="F66" s="31">
        <v>141.5</v>
      </c>
      <c r="G66" s="32">
        <v>141</v>
      </c>
      <c r="H66" s="30">
        <v>145.5</v>
      </c>
      <c r="I66" s="31">
        <v>145</v>
      </c>
      <c r="J66" s="31">
        <v>145.5</v>
      </c>
      <c r="K66" s="31">
        <v>142</v>
      </c>
      <c r="L66" s="31">
        <v>142</v>
      </c>
      <c r="M66" s="32">
        <v>142</v>
      </c>
      <c r="N66" s="30">
        <v>143</v>
      </c>
      <c r="O66" s="31">
        <v>142</v>
      </c>
      <c r="P66" s="31">
        <v>144</v>
      </c>
      <c r="Q66" s="31">
        <v>142.5</v>
      </c>
      <c r="R66" s="31">
        <v>142.5</v>
      </c>
      <c r="S66" s="32">
        <v>141.5</v>
      </c>
      <c r="T66" s="261">
        <f>+((T65/T67)/7)*1000</f>
        <v>142.85714285714286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59</v>
      </c>
      <c r="C67" s="102">
        <v>59</v>
      </c>
      <c r="D67" s="102">
        <v>15</v>
      </c>
      <c r="E67" s="102">
        <v>59</v>
      </c>
      <c r="F67" s="102">
        <v>57</v>
      </c>
      <c r="G67" s="259">
        <v>57</v>
      </c>
      <c r="H67" s="258">
        <v>60</v>
      </c>
      <c r="I67" s="102">
        <v>63</v>
      </c>
      <c r="J67" s="102">
        <v>15</v>
      </c>
      <c r="K67" s="102">
        <v>60</v>
      </c>
      <c r="L67" s="102">
        <v>60</v>
      </c>
      <c r="M67" s="259">
        <v>60</v>
      </c>
      <c r="N67" s="258">
        <v>61</v>
      </c>
      <c r="O67" s="102">
        <v>64</v>
      </c>
      <c r="P67" s="102">
        <v>15</v>
      </c>
      <c r="Q67" s="102">
        <v>62</v>
      </c>
      <c r="R67" s="102">
        <v>63</v>
      </c>
      <c r="S67" s="259">
        <v>62</v>
      </c>
      <c r="T67" s="262">
        <f>SUM(B67:S67)</f>
        <v>951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8.4944000000000006</v>
      </c>
      <c r="C68" s="80">
        <f t="shared" si="20"/>
        <v>8.3704999999999998</v>
      </c>
      <c r="D68" s="80">
        <f t="shared" si="20"/>
        <v>2.1545000000000001</v>
      </c>
      <c r="E68" s="80">
        <f t="shared" si="20"/>
        <v>8.3704999999999998</v>
      </c>
      <c r="F68" s="80">
        <f t="shared" si="20"/>
        <v>8.0517000000000003</v>
      </c>
      <c r="G68" s="154">
        <f t="shared" si="20"/>
        <v>8.0117999999999991</v>
      </c>
      <c r="H68" s="38">
        <f t="shared" si="20"/>
        <v>8.782</v>
      </c>
      <c r="I68" s="80">
        <f t="shared" si="20"/>
        <v>9.1890000000000001</v>
      </c>
      <c r="J68" s="80">
        <f t="shared" si="20"/>
        <v>2.1755000000000004</v>
      </c>
      <c r="K68" s="80">
        <f t="shared" si="20"/>
        <v>8.4879999999999995</v>
      </c>
      <c r="L68" s="80">
        <f t="shared" si="20"/>
        <v>8.4879999999999995</v>
      </c>
      <c r="M68" s="154">
        <f t="shared" si="20"/>
        <v>8.4879999999999995</v>
      </c>
      <c r="N68" s="38">
        <f t="shared" si="20"/>
        <v>8.7721999999999998</v>
      </c>
      <c r="O68" s="80">
        <f t="shared" si="20"/>
        <v>9.1232000000000006</v>
      </c>
      <c r="P68" s="80">
        <f t="shared" si="20"/>
        <v>2.1840000000000002</v>
      </c>
      <c r="Q68" s="80">
        <f t="shared" si="20"/>
        <v>8.8490000000000002</v>
      </c>
      <c r="R68" s="80">
        <f t="shared" si="20"/>
        <v>9.0085000000000015</v>
      </c>
      <c r="S68" s="154">
        <f t="shared" si="20"/>
        <v>8.7622000000000018</v>
      </c>
      <c r="T68" s="263">
        <f>((T65*1000)/T67)/7</f>
        <v>142.85714285714286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59.472000000000001</v>
      </c>
      <c r="C69" s="43">
        <f t="shared" si="21"/>
        <v>58.852499999999999</v>
      </c>
      <c r="D69" s="43">
        <f t="shared" si="21"/>
        <v>15.172499999999999</v>
      </c>
      <c r="E69" s="43">
        <f t="shared" si="21"/>
        <v>58.852499999999999</v>
      </c>
      <c r="F69" s="43">
        <f t="shared" si="21"/>
        <v>56.458500000000001</v>
      </c>
      <c r="G69" s="83">
        <f t="shared" si="21"/>
        <v>56.259</v>
      </c>
      <c r="H69" s="42">
        <f t="shared" si="21"/>
        <v>61.11</v>
      </c>
      <c r="I69" s="43">
        <f t="shared" si="21"/>
        <v>63.945</v>
      </c>
      <c r="J69" s="43">
        <f t="shared" si="21"/>
        <v>15.2775</v>
      </c>
      <c r="K69" s="43">
        <f t="shared" si="21"/>
        <v>59.64</v>
      </c>
      <c r="L69" s="43">
        <f t="shared" si="21"/>
        <v>59.64</v>
      </c>
      <c r="M69" s="83">
        <f t="shared" si="21"/>
        <v>59.64</v>
      </c>
      <c r="N69" s="42">
        <f t="shared" si="21"/>
        <v>61.061</v>
      </c>
      <c r="O69" s="43">
        <f t="shared" si="21"/>
        <v>63.616</v>
      </c>
      <c r="P69" s="43">
        <f t="shared" si="21"/>
        <v>15.12</v>
      </c>
      <c r="Q69" s="43">
        <f t="shared" si="21"/>
        <v>61.844999999999999</v>
      </c>
      <c r="R69" s="43">
        <f t="shared" si="21"/>
        <v>62.842500000000001</v>
      </c>
      <c r="S69" s="83">
        <f t="shared" si="21"/>
        <v>61.411000000000001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 t="shared" ref="B70:S70" si="22">+(B65/B67)/7*1000</f>
        <v>144.06779661016949</v>
      </c>
      <c r="C70" s="48">
        <f t="shared" si="22"/>
        <v>143.58353510895884</v>
      </c>
      <c r="D70" s="48">
        <f t="shared" si="22"/>
        <v>144.76190476190473</v>
      </c>
      <c r="E70" s="48">
        <f t="shared" si="22"/>
        <v>143.09927360774816</v>
      </c>
      <c r="F70" s="48">
        <f t="shared" si="22"/>
        <v>141.60401002506265</v>
      </c>
      <c r="G70" s="49">
        <f t="shared" si="22"/>
        <v>141.60401002506265</v>
      </c>
      <c r="H70" s="47">
        <f t="shared" si="22"/>
        <v>144.52380952380949</v>
      </c>
      <c r="I70" s="48">
        <f t="shared" si="22"/>
        <v>143.99092970521539</v>
      </c>
      <c r="J70" s="48">
        <f t="shared" si="22"/>
        <v>146.66666666666666</v>
      </c>
      <c r="K70" s="48">
        <f t="shared" si="22"/>
        <v>142.85714285714286</v>
      </c>
      <c r="L70" s="48">
        <f t="shared" si="22"/>
        <v>142.38095238095235</v>
      </c>
      <c r="M70" s="49">
        <f t="shared" si="22"/>
        <v>142.61904761904762</v>
      </c>
      <c r="N70" s="47">
        <f t="shared" si="22"/>
        <v>142.85714285714283</v>
      </c>
      <c r="O70" s="48">
        <f t="shared" si="22"/>
        <v>141.96428571428575</v>
      </c>
      <c r="P70" s="48">
        <f t="shared" si="22"/>
        <v>143.8095238095238</v>
      </c>
      <c r="Q70" s="48">
        <f t="shared" si="22"/>
        <v>142.39631336405529</v>
      </c>
      <c r="R70" s="48">
        <f t="shared" si="22"/>
        <v>142.17687074829934</v>
      </c>
      <c r="S70" s="49">
        <f t="shared" si="22"/>
        <v>141.47465437788014</v>
      </c>
      <c r="T70" s="50"/>
      <c r="AD70" s="3"/>
    </row>
    <row r="71" spans="1:41" ht="33.75" customHeight="1" x14ac:dyDescent="0.25"/>
    <row r="72" spans="1:41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41" ht="33.75" customHeight="1" x14ac:dyDescent="0.25"/>
    <row r="74" spans="1:41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J36"/>
    <mergeCell ref="N36:T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1" zoomScale="30" zoomScaleNormal="30" workbookViewId="0">
      <selection activeCell="B58" sqref="B58:S64"/>
    </sheetView>
  </sheetViews>
  <sheetFormatPr baseColWidth="10" defaultRowHeight="15" x14ac:dyDescent="0.25"/>
  <cols>
    <col min="1" max="1" width="52.42578125" style="19" bestFit="1" customWidth="1"/>
    <col min="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338"/>
      <c r="E3" s="338"/>
      <c r="F3" s="338"/>
      <c r="G3" s="338"/>
      <c r="H3" s="338"/>
      <c r="I3" s="338"/>
      <c r="J3" s="338"/>
      <c r="K3" s="338"/>
      <c r="L3" s="338"/>
      <c r="M3" s="338"/>
      <c r="N3" s="338"/>
      <c r="O3" s="338"/>
      <c r="P3" s="338"/>
      <c r="Q3" s="338"/>
      <c r="R3" s="338"/>
      <c r="S3" s="338"/>
      <c r="T3" s="338"/>
      <c r="U3" s="338"/>
      <c r="V3" s="338"/>
      <c r="W3" s="338"/>
      <c r="X3" s="338"/>
      <c r="Y3" s="2"/>
      <c r="Z3" s="2"/>
      <c r="AA3" s="2"/>
      <c r="AB3" s="2"/>
      <c r="AC3" s="2"/>
      <c r="AD3" s="3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8" t="s">
        <v>1</v>
      </c>
      <c r="B9" s="338"/>
      <c r="C9" s="338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8"/>
      <c r="B10" s="338"/>
      <c r="C10" s="3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8" t="s">
        <v>4</v>
      </c>
      <c r="B11" s="338"/>
      <c r="C11" s="338"/>
      <c r="D11" s="1"/>
      <c r="E11" s="339">
        <v>2</v>
      </c>
      <c r="F11" s="1"/>
      <c r="G11" s="1"/>
      <c r="H11" s="1"/>
      <c r="I11" s="1"/>
      <c r="J11" s="1"/>
      <c r="K11" s="628" t="s">
        <v>92</v>
      </c>
      <c r="L11" s="628"/>
      <c r="M11" s="340"/>
      <c r="N11" s="3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8"/>
      <c r="B12" s="338"/>
      <c r="C12" s="338"/>
      <c r="D12" s="1"/>
      <c r="E12" s="5"/>
      <c r="F12" s="1"/>
      <c r="G12" s="1"/>
      <c r="H12" s="1"/>
      <c r="I12" s="1"/>
      <c r="J12" s="1"/>
      <c r="K12" s="340"/>
      <c r="L12" s="340"/>
      <c r="M12" s="340"/>
      <c r="N12" s="3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8"/>
      <c r="B13" s="338"/>
      <c r="C13" s="338"/>
      <c r="D13" s="338"/>
      <c r="E13" s="338"/>
      <c r="F13" s="338"/>
      <c r="G13" s="338"/>
      <c r="H13" s="338"/>
      <c r="I13" s="338"/>
      <c r="J13" s="338"/>
      <c r="K13" s="338"/>
      <c r="L13" s="340"/>
      <c r="M13" s="340"/>
      <c r="N13" s="340"/>
      <c r="O13" s="340"/>
      <c r="P13" s="340"/>
      <c r="Q13" s="340"/>
      <c r="R13" s="340"/>
      <c r="S13" s="340"/>
      <c r="T13" s="340"/>
      <c r="U13" s="340"/>
      <c r="V13" s="340"/>
      <c r="W13" s="1"/>
      <c r="X13" s="1"/>
      <c r="Y13" s="1"/>
    </row>
    <row r="14" spans="1:30" s="3" customFormat="1" ht="27" thickBot="1" x14ac:dyDescent="0.3">
      <c r="A14" s="33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341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23">
        <v>101.4</v>
      </c>
      <c r="C18" s="24">
        <v>101</v>
      </c>
      <c r="D18" s="24">
        <v>28.6</v>
      </c>
      <c r="E18" s="24">
        <v>101.8</v>
      </c>
      <c r="F18" s="24">
        <v>101.5</v>
      </c>
      <c r="G18" s="25">
        <v>100.9</v>
      </c>
      <c r="H18" s="23">
        <v>103.9</v>
      </c>
      <c r="I18" s="24">
        <v>108.8</v>
      </c>
      <c r="J18" s="24">
        <v>25.7</v>
      </c>
      <c r="K18" s="24">
        <v>104.9</v>
      </c>
      <c r="L18" s="24">
        <v>105.7</v>
      </c>
      <c r="M18" s="25">
        <v>105.5</v>
      </c>
      <c r="N18" s="218">
        <v>106.7</v>
      </c>
      <c r="O18" s="24">
        <v>110.7</v>
      </c>
      <c r="P18" s="24">
        <v>27.3</v>
      </c>
      <c r="Q18" s="24">
        <v>108.8</v>
      </c>
      <c r="R18" s="24">
        <v>109.4</v>
      </c>
      <c r="S18" s="25">
        <v>107.3</v>
      </c>
      <c r="T18" s="26">
        <f t="shared" ref="T18:T25" si="0">SUM(B18:S18)</f>
        <v>1659.9</v>
      </c>
      <c r="V18" s="2"/>
      <c r="W18" s="20"/>
    </row>
    <row r="19" spans="1:30" ht="39.950000000000003" customHeight="1" x14ac:dyDescent="0.25">
      <c r="A19" s="123" t="s">
        <v>36</v>
      </c>
      <c r="B19" s="23">
        <v>101.4</v>
      </c>
      <c r="C19" s="24">
        <v>101</v>
      </c>
      <c r="D19" s="24">
        <v>28.6</v>
      </c>
      <c r="E19" s="24">
        <v>101.8</v>
      </c>
      <c r="F19" s="24">
        <v>101.5</v>
      </c>
      <c r="G19" s="25">
        <v>100.9</v>
      </c>
      <c r="H19" s="23">
        <v>103.9</v>
      </c>
      <c r="I19" s="24">
        <v>108.8</v>
      </c>
      <c r="J19" s="24">
        <v>25.7</v>
      </c>
      <c r="K19" s="24">
        <v>104.9</v>
      </c>
      <c r="L19" s="24">
        <v>105.7</v>
      </c>
      <c r="M19" s="25">
        <v>105.5</v>
      </c>
      <c r="N19" s="218">
        <v>106.7</v>
      </c>
      <c r="O19" s="24">
        <v>110.7</v>
      </c>
      <c r="P19" s="24">
        <v>27.3</v>
      </c>
      <c r="Q19" s="24">
        <v>108.8</v>
      </c>
      <c r="R19" s="24">
        <v>109.4</v>
      </c>
      <c r="S19" s="25">
        <v>107.3</v>
      </c>
      <c r="T19" s="26">
        <f t="shared" si="0"/>
        <v>1659.9</v>
      </c>
      <c r="V19" s="2"/>
      <c r="W19" s="20"/>
    </row>
    <row r="20" spans="1:30" ht="39.75" customHeight="1" x14ac:dyDescent="0.25">
      <c r="A20" s="122" t="s">
        <v>37</v>
      </c>
      <c r="B20" s="23">
        <v>100.52303999999999</v>
      </c>
      <c r="C20" s="24">
        <v>100.46016</v>
      </c>
      <c r="D20" s="24">
        <v>27.564</v>
      </c>
      <c r="E20" s="24">
        <v>101.47743999999999</v>
      </c>
      <c r="F20" s="24">
        <v>100.9288</v>
      </c>
      <c r="G20" s="25">
        <v>100.50016000000001</v>
      </c>
      <c r="H20" s="23">
        <v>103.31199999999998</v>
      </c>
      <c r="I20" s="24">
        <v>108.0384</v>
      </c>
      <c r="J20" s="24">
        <v>24.935040000000001</v>
      </c>
      <c r="K20" s="24">
        <v>104.24928000000003</v>
      </c>
      <c r="L20" s="24">
        <v>105.04367999999999</v>
      </c>
      <c r="M20" s="25">
        <v>104.45503999999998</v>
      </c>
      <c r="N20" s="218">
        <v>106.20383999999997</v>
      </c>
      <c r="O20" s="24">
        <v>110.17583999999997</v>
      </c>
      <c r="P20" s="24">
        <v>26.969599999999993</v>
      </c>
      <c r="Q20" s="24">
        <v>108.26128000000003</v>
      </c>
      <c r="R20" s="24">
        <v>108.91279999999999</v>
      </c>
      <c r="S20" s="25">
        <v>106.63248000000003</v>
      </c>
      <c r="T20" s="26">
        <f t="shared" si="0"/>
        <v>1648.6428799999996</v>
      </c>
      <c r="V20" s="2"/>
      <c r="W20" s="20"/>
    </row>
    <row r="21" spans="1:30" ht="39.950000000000003" customHeight="1" x14ac:dyDescent="0.25">
      <c r="A21" s="122" t="s">
        <v>38</v>
      </c>
      <c r="B21" s="23">
        <v>100.52303999999999</v>
      </c>
      <c r="C21" s="24">
        <v>100.46016</v>
      </c>
      <c r="D21" s="24">
        <v>27.564</v>
      </c>
      <c r="E21" s="24">
        <v>101.47743999999999</v>
      </c>
      <c r="F21" s="24">
        <v>100.9288</v>
      </c>
      <c r="G21" s="25">
        <v>100.50016000000001</v>
      </c>
      <c r="H21" s="23">
        <v>103.31199999999998</v>
      </c>
      <c r="I21" s="24">
        <v>108.0384</v>
      </c>
      <c r="J21" s="24">
        <v>24.935040000000001</v>
      </c>
      <c r="K21" s="24">
        <v>104.24928000000003</v>
      </c>
      <c r="L21" s="24">
        <v>105.04367999999999</v>
      </c>
      <c r="M21" s="25">
        <v>104.45503999999998</v>
      </c>
      <c r="N21" s="218">
        <v>106.20383999999997</v>
      </c>
      <c r="O21" s="24">
        <v>110.17583999999997</v>
      </c>
      <c r="P21" s="24">
        <v>26.969599999999993</v>
      </c>
      <c r="Q21" s="24">
        <v>108.26128000000003</v>
      </c>
      <c r="R21" s="24">
        <v>108.91279999999999</v>
      </c>
      <c r="S21" s="25">
        <v>106.63248000000003</v>
      </c>
      <c r="T21" s="26">
        <f t="shared" si="0"/>
        <v>1648.6428799999996</v>
      </c>
      <c r="V21" s="2"/>
      <c r="W21" s="20"/>
    </row>
    <row r="22" spans="1:30" ht="39.950000000000003" customHeight="1" x14ac:dyDescent="0.25">
      <c r="A22" s="123" t="s">
        <v>33</v>
      </c>
      <c r="B22" s="23">
        <v>100.52303999999999</v>
      </c>
      <c r="C22" s="24">
        <v>100.46016</v>
      </c>
      <c r="D22" s="24">
        <v>27.564</v>
      </c>
      <c r="E22" s="24">
        <v>101.47743999999999</v>
      </c>
      <c r="F22" s="24">
        <v>100.9288</v>
      </c>
      <c r="G22" s="25">
        <v>100.50016000000001</v>
      </c>
      <c r="H22" s="23">
        <v>103.31199999999998</v>
      </c>
      <c r="I22" s="24">
        <v>108.0384</v>
      </c>
      <c r="J22" s="24">
        <v>24.935040000000001</v>
      </c>
      <c r="K22" s="24">
        <v>104.24928000000003</v>
      </c>
      <c r="L22" s="24">
        <v>105.04367999999999</v>
      </c>
      <c r="M22" s="25">
        <v>104.45503999999998</v>
      </c>
      <c r="N22" s="218">
        <v>106.20383999999997</v>
      </c>
      <c r="O22" s="24">
        <v>110.17583999999997</v>
      </c>
      <c r="P22" s="24">
        <v>26.969599999999993</v>
      </c>
      <c r="Q22" s="24">
        <v>108.26128000000003</v>
      </c>
      <c r="R22" s="24">
        <v>108.91279999999999</v>
      </c>
      <c r="S22" s="25">
        <v>106.63248000000003</v>
      </c>
      <c r="T22" s="26">
        <f t="shared" si="0"/>
        <v>1648.6428799999996</v>
      </c>
      <c r="V22" s="2"/>
      <c r="W22" s="20"/>
    </row>
    <row r="23" spans="1:30" ht="39.950000000000003" customHeight="1" x14ac:dyDescent="0.25">
      <c r="A23" s="122" t="s">
        <v>46</v>
      </c>
      <c r="B23" s="23">
        <v>100.52303999999999</v>
      </c>
      <c r="C23" s="24">
        <v>100.46016</v>
      </c>
      <c r="D23" s="24">
        <v>27.564</v>
      </c>
      <c r="E23" s="24">
        <v>101.47743999999999</v>
      </c>
      <c r="F23" s="24">
        <v>100.9288</v>
      </c>
      <c r="G23" s="25">
        <v>100.50016000000001</v>
      </c>
      <c r="H23" s="23">
        <v>103.31199999999998</v>
      </c>
      <c r="I23" s="24">
        <v>108.0384</v>
      </c>
      <c r="J23" s="24">
        <v>24.935040000000001</v>
      </c>
      <c r="K23" s="24">
        <v>104.24928000000003</v>
      </c>
      <c r="L23" s="24">
        <v>105.04367999999999</v>
      </c>
      <c r="M23" s="25">
        <v>104.45503999999998</v>
      </c>
      <c r="N23" s="218">
        <v>106.20383999999997</v>
      </c>
      <c r="O23" s="24">
        <v>110.17583999999997</v>
      </c>
      <c r="P23" s="24">
        <v>26.969599999999993</v>
      </c>
      <c r="Q23" s="24">
        <v>108.26128000000003</v>
      </c>
      <c r="R23" s="24">
        <v>108.91279999999999</v>
      </c>
      <c r="S23" s="25">
        <v>106.63248000000003</v>
      </c>
      <c r="T23" s="26">
        <f t="shared" si="0"/>
        <v>1648.6428799999996</v>
      </c>
      <c r="V23" s="2"/>
      <c r="W23" s="20"/>
    </row>
    <row r="24" spans="1:30" ht="39.950000000000003" customHeight="1" x14ac:dyDescent="0.25">
      <c r="A24" s="122" t="s">
        <v>34</v>
      </c>
      <c r="B24" s="23">
        <v>100.52303999999999</v>
      </c>
      <c r="C24" s="24">
        <v>100.46016</v>
      </c>
      <c r="D24" s="24">
        <v>27.564</v>
      </c>
      <c r="E24" s="24">
        <v>101.47743999999999</v>
      </c>
      <c r="F24" s="24">
        <v>100.9288</v>
      </c>
      <c r="G24" s="25">
        <v>100.50016000000001</v>
      </c>
      <c r="H24" s="23">
        <v>103.31199999999998</v>
      </c>
      <c r="I24" s="24">
        <v>108.0384</v>
      </c>
      <c r="J24" s="24">
        <v>24.935040000000001</v>
      </c>
      <c r="K24" s="24">
        <v>104.24928000000003</v>
      </c>
      <c r="L24" s="24">
        <v>105.04367999999999</v>
      </c>
      <c r="M24" s="25">
        <v>104.45503999999998</v>
      </c>
      <c r="N24" s="218">
        <v>106.20383999999997</v>
      </c>
      <c r="O24" s="24">
        <v>110.17583999999997</v>
      </c>
      <c r="P24" s="24">
        <v>26.969599999999993</v>
      </c>
      <c r="Q24" s="24">
        <v>108.26128000000003</v>
      </c>
      <c r="R24" s="24">
        <v>108.91279999999999</v>
      </c>
      <c r="S24" s="25">
        <v>106.63248000000003</v>
      </c>
      <c r="T24" s="26">
        <f t="shared" si="0"/>
        <v>1648.6428799999996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705.41520000000003</v>
      </c>
      <c r="C25" s="332">
        <f t="shared" si="1"/>
        <v>704.30079999999987</v>
      </c>
      <c r="D25" s="332">
        <f t="shared" si="1"/>
        <v>195.01999999999998</v>
      </c>
      <c r="E25" s="332">
        <f t="shared" si="1"/>
        <v>710.98719999999992</v>
      </c>
      <c r="F25" s="332">
        <f t="shared" si="1"/>
        <v>707.64400000000012</v>
      </c>
      <c r="G25" s="333">
        <f t="shared" si="1"/>
        <v>704.30080000000009</v>
      </c>
      <c r="H25" s="331">
        <f t="shared" si="1"/>
        <v>724.36</v>
      </c>
      <c r="I25" s="332">
        <f t="shared" si="1"/>
        <v>757.79200000000003</v>
      </c>
      <c r="J25" s="332">
        <f t="shared" si="1"/>
        <v>176.0752</v>
      </c>
      <c r="K25" s="332">
        <f t="shared" si="1"/>
        <v>731.04640000000006</v>
      </c>
      <c r="L25" s="332">
        <f t="shared" si="1"/>
        <v>736.61839999999995</v>
      </c>
      <c r="M25" s="333">
        <f t="shared" si="1"/>
        <v>733.27519999999981</v>
      </c>
      <c r="N25" s="335">
        <f t="shared" si="1"/>
        <v>744.41919999999993</v>
      </c>
      <c r="O25" s="332">
        <f t="shared" si="1"/>
        <v>772.27919999999995</v>
      </c>
      <c r="P25" s="332">
        <f t="shared" si="1"/>
        <v>189.44799999999995</v>
      </c>
      <c r="Q25" s="332">
        <f t="shared" si="1"/>
        <v>758.90640000000019</v>
      </c>
      <c r="R25" s="332">
        <f t="shared" si="1"/>
        <v>763.36399999999992</v>
      </c>
      <c r="S25" s="333">
        <f t="shared" si="1"/>
        <v>747.76240000000007</v>
      </c>
      <c r="T25" s="320">
        <f t="shared" si="0"/>
        <v>11563.014400000002</v>
      </c>
    </row>
    <row r="26" spans="1:30" s="2" customFormat="1" ht="36.75" customHeight="1" x14ac:dyDescent="0.25">
      <c r="A26" s="321" t="s">
        <v>12</v>
      </c>
      <c r="B26" s="326">
        <v>159.19999999999999</v>
      </c>
      <c r="C26" s="327">
        <v>159.19999999999999</v>
      </c>
      <c r="D26" s="327">
        <v>159.19999999999999</v>
      </c>
      <c r="E26" s="327">
        <v>159.19999999999999</v>
      </c>
      <c r="F26" s="327">
        <v>159.19999999999999</v>
      </c>
      <c r="G26" s="328">
        <v>159.19999999999999</v>
      </c>
      <c r="H26" s="326">
        <v>159.19999999999999</v>
      </c>
      <c r="I26" s="327">
        <v>159.19999999999999</v>
      </c>
      <c r="J26" s="327">
        <v>159.19999999999999</v>
      </c>
      <c r="K26" s="327">
        <v>159.19999999999999</v>
      </c>
      <c r="L26" s="327">
        <v>159.19999999999999</v>
      </c>
      <c r="M26" s="328">
        <v>159.19999999999999</v>
      </c>
      <c r="N26" s="336">
        <v>159.19999999999999</v>
      </c>
      <c r="O26" s="327">
        <v>159.19999999999999</v>
      </c>
      <c r="P26" s="327">
        <v>159.19999999999999</v>
      </c>
      <c r="Q26" s="327">
        <v>159.19999999999999</v>
      </c>
      <c r="R26" s="327">
        <v>159.19999999999999</v>
      </c>
      <c r="S26" s="328">
        <v>159.19999999999999</v>
      </c>
      <c r="T26" s="325">
        <f>+((T25/T27)/7)*1000</f>
        <v>159.20000000000005</v>
      </c>
    </row>
    <row r="27" spans="1:30" s="2" customFormat="1" ht="33" customHeight="1" x14ac:dyDescent="0.25">
      <c r="A27" s="125" t="s">
        <v>13</v>
      </c>
      <c r="B27" s="34">
        <v>633</v>
      </c>
      <c r="C27" s="35">
        <v>632</v>
      </c>
      <c r="D27" s="35">
        <v>175</v>
      </c>
      <c r="E27" s="35">
        <v>638</v>
      </c>
      <c r="F27" s="35">
        <v>635</v>
      </c>
      <c r="G27" s="36">
        <v>632</v>
      </c>
      <c r="H27" s="34">
        <v>650</v>
      </c>
      <c r="I27" s="35">
        <v>680</v>
      </c>
      <c r="J27" s="35">
        <v>158</v>
      </c>
      <c r="K27" s="35">
        <v>656</v>
      </c>
      <c r="L27" s="35">
        <v>661</v>
      </c>
      <c r="M27" s="36">
        <v>658</v>
      </c>
      <c r="N27" s="79">
        <v>668</v>
      </c>
      <c r="O27" s="35">
        <v>693</v>
      </c>
      <c r="P27" s="35">
        <v>170</v>
      </c>
      <c r="Q27" s="35">
        <v>681</v>
      </c>
      <c r="R27" s="35">
        <v>685</v>
      </c>
      <c r="S27" s="36">
        <v>671</v>
      </c>
      <c r="T27" s="37">
        <f>SUM(B27:S27)</f>
        <v>10376</v>
      </c>
      <c r="U27" s="2">
        <f>((T25*1000)/T27)/7</f>
        <v>159.20000000000005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100.52303999999999</v>
      </c>
      <c r="C28" s="39">
        <f t="shared" si="2"/>
        <v>100.46016</v>
      </c>
      <c r="D28" s="39">
        <f t="shared" si="2"/>
        <v>27.564</v>
      </c>
      <c r="E28" s="39">
        <f t="shared" si="2"/>
        <v>101.47743999999999</v>
      </c>
      <c r="F28" s="39">
        <f t="shared" si="2"/>
        <v>100.9288</v>
      </c>
      <c r="G28" s="40">
        <f t="shared" si="2"/>
        <v>100.50016000000001</v>
      </c>
      <c r="H28" s="38">
        <f t="shared" si="2"/>
        <v>103.31199999999998</v>
      </c>
      <c r="I28" s="39">
        <f t="shared" si="2"/>
        <v>108.0384</v>
      </c>
      <c r="J28" s="39">
        <f t="shared" si="2"/>
        <v>24.935040000000001</v>
      </c>
      <c r="K28" s="39">
        <f t="shared" si="2"/>
        <v>104.24928000000003</v>
      </c>
      <c r="L28" s="39">
        <f t="shared" si="2"/>
        <v>105.04367999999999</v>
      </c>
      <c r="M28" s="40">
        <f t="shared" si="2"/>
        <v>104.45503999999998</v>
      </c>
      <c r="N28" s="80">
        <f t="shared" si="2"/>
        <v>106.20383999999997</v>
      </c>
      <c r="O28" s="39">
        <f t="shared" si="2"/>
        <v>110.17583999999997</v>
      </c>
      <c r="P28" s="39">
        <f t="shared" si="2"/>
        <v>26.969599999999993</v>
      </c>
      <c r="Q28" s="39">
        <f t="shared" si="2"/>
        <v>108.26128000000003</v>
      </c>
      <c r="R28" s="39">
        <f t="shared" si="2"/>
        <v>108.91279999999999</v>
      </c>
      <c r="S28" s="40">
        <f t="shared" si="2"/>
        <v>106.63248000000003</v>
      </c>
      <c r="T28" s="41"/>
    </row>
    <row r="29" spans="1:30" ht="33.75" customHeight="1" x14ac:dyDescent="0.25">
      <c r="A29" s="127" t="s">
        <v>15</v>
      </c>
      <c r="B29" s="42">
        <f>((B27*B26)*7)/1000</f>
        <v>705.41519999999991</v>
      </c>
      <c r="C29" s="43">
        <f>((C27*C26)*7)/1000</f>
        <v>704.30079999999998</v>
      </c>
      <c r="D29" s="43">
        <f t="shared" ref="D29:S29" si="3">((D27*D26)*7)/1000</f>
        <v>195.01999999999998</v>
      </c>
      <c r="E29" s="43">
        <f t="shared" si="3"/>
        <v>710.98719999999992</v>
      </c>
      <c r="F29" s="43">
        <f t="shared" si="3"/>
        <v>707.64400000000001</v>
      </c>
      <c r="G29" s="83">
        <f t="shared" si="3"/>
        <v>704.30079999999998</v>
      </c>
      <c r="H29" s="42">
        <f t="shared" si="3"/>
        <v>724.3599999999999</v>
      </c>
      <c r="I29" s="43">
        <f t="shared" si="3"/>
        <v>757.79199999999992</v>
      </c>
      <c r="J29" s="43">
        <f t="shared" si="3"/>
        <v>176.0752</v>
      </c>
      <c r="K29" s="43">
        <f t="shared" si="3"/>
        <v>731.04640000000006</v>
      </c>
      <c r="L29" s="43">
        <f t="shared" si="3"/>
        <v>736.61840000000007</v>
      </c>
      <c r="M29" s="83">
        <f t="shared" si="3"/>
        <v>733.27519999999993</v>
      </c>
      <c r="N29" s="81">
        <f t="shared" si="3"/>
        <v>744.41919999999993</v>
      </c>
      <c r="O29" s="44">
        <f t="shared" si="3"/>
        <v>772.27919999999995</v>
      </c>
      <c r="P29" s="44">
        <f t="shared" si="3"/>
        <v>189.44799999999998</v>
      </c>
      <c r="Q29" s="44">
        <f t="shared" si="3"/>
        <v>758.90640000000008</v>
      </c>
      <c r="R29" s="44">
        <f t="shared" si="3"/>
        <v>763.36399999999992</v>
      </c>
      <c r="S29" s="45">
        <f t="shared" si="3"/>
        <v>747.76240000000007</v>
      </c>
      <c r="T29" s="46"/>
    </row>
    <row r="30" spans="1:30" ht="33.75" customHeight="1" thickBot="1" x14ac:dyDescent="0.3">
      <c r="A30" s="128" t="s">
        <v>16</v>
      </c>
      <c r="B30" s="47">
        <f>+(B25/B27)/7*1000</f>
        <v>159.20000000000002</v>
      </c>
      <c r="C30" s="48">
        <f t="shared" ref="C30:E30" si="4">+(C25/C27)/7*1000</f>
        <v>159.19999999999999</v>
      </c>
      <c r="D30" s="48">
        <f t="shared" si="4"/>
        <v>159.19999999999999</v>
      </c>
      <c r="E30" s="48">
        <f t="shared" si="4"/>
        <v>159.19999999999999</v>
      </c>
      <c r="F30" s="48">
        <f>+(F25/F27)/7*1000</f>
        <v>159.20000000000005</v>
      </c>
      <c r="G30" s="49">
        <f t="shared" ref="G30" si="5">+(G25/G27)/7*1000</f>
        <v>159.20000000000002</v>
      </c>
      <c r="H30" s="47">
        <f>+(H25/H27)/7*1000</f>
        <v>159.20000000000002</v>
      </c>
      <c r="I30" s="48">
        <f t="shared" ref="I30:K30" si="6">+(I25/I27)/7*1000</f>
        <v>159.20000000000002</v>
      </c>
      <c r="J30" s="48">
        <f t="shared" si="6"/>
        <v>159.20000000000002</v>
      </c>
      <c r="K30" s="48">
        <f t="shared" si="6"/>
        <v>159.20000000000002</v>
      </c>
      <c r="L30" s="48">
        <f>+(L25/L27)/7*1000</f>
        <v>159.19999999999999</v>
      </c>
      <c r="M30" s="49">
        <f t="shared" ref="M30:S30" si="7">+(M25/M27)/7*1000</f>
        <v>159.19999999999996</v>
      </c>
      <c r="N30" s="82">
        <f t="shared" si="7"/>
        <v>159.19999999999999</v>
      </c>
      <c r="O30" s="48">
        <f t="shared" si="7"/>
        <v>159.19999999999999</v>
      </c>
      <c r="P30" s="48">
        <f t="shared" si="7"/>
        <v>159.19999999999996</v>
      </c>
      <c r="Q30" s="48">
        <f t="shared" si="7"/>
        <v>159.20000000000005</v>
      </c>
      <c r="R30" s="48">
        <f t="shared" si="7"/>
        <v>159.19999999999999</v>
      </c>
      <c r="S30" s="49">
        <f t="shared" si="7"/>
        <v>159.20000000000002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2"/>
      <c r="T36" s="643"/>
      <c r="U36" s="55"/>
      <c r="V36" s="55"/>
      <c r="W36" s="56"/>
      <c r="X36" s="3"/>
      <c r="Y36" s="55"/>
      <c r="Z36" s="55"/>
      <c r="AA36" s="55"/>
      <c r="AB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3"/>
      <c r="T37" s="199" t="s">
        <v>10</v>
      </c>
      <c r="U37" s="58"/>
      <c r="V37" s="58"/>
      <c r="W37" s="3"/>
      <c r="X37" s="56"/>
      <c r="Y37" s="3"/>
      <c r="Z37" s="55"/>
      <c r="AA37" s="55"/>
      <c r="AB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57">
        <v>6</v>
      </c>
      <c r="T38" s="96"/>
      <c r="U38" s="58"/>
      <c r="V38" s="58"/>
      <c r="W38" s="59"/>
      <c r="X38" s="59"/>
      <c r="Y38" s="2"/>
      <c r="Z38" s="2"/>
      <c r="AA38" s="2"/>
      <c r="AB38" s="2"/>
    </row>
    <row r="39" spans="1:30" ht="33.75" customHeight="1" x14ac:dyDescent="0.25">
      <c r="A39" s="87" t="s">
        <v>35</v>
      </c>
      <c r="B39" s="23">
        <v>100.6</v>
      </c>
      <c r="C39" s="218">
        <v>100.9</v>
      </c>
      <c r="D39" s="218">
        <v>26</v>
      </c>
      <c r="E39" s="218">
        <v>100.7</v>
      </c>
      <c r="F39" s="218">
        <v>98.9</v>
      </c>
      <c r="G39" s="218">
        <v>99.7</v>
      </c>
      <c r="H39" s="218"/>
      <c r="I39" s="218"/>
      <c r="J39" s="97">
        <f t="shared" ref="J39:J46" si="8">SUM(B39:I39)</f>
        <v>526.80000000000007</v>
      </c>
      <c r="K39" s="138"/>
      <c r="L39" s="137"/>
      <c r="M39" s="87" t="s">
        <v>35</v>
      </c>
      <c r="N39" s="218">
        <v>7.7</v>
      </c>
      <c r="O39" s="218">
        <v>8</v>
      </c>
      <c r="P39" s="218">
        <v>2.2000000000000002</v>
      </c>
      <c r="Q39" s="218">
        <v>8</v>
      </c>
      <c r="R39" s="218">
        <v>8</v>
      </c>
      <c r="S39" s="218">
        <v>8</v>
      </c>
      <c r="T39" s="97">
        <f t="shared" ref="T39:T46" si="9">SUM(N39:S39)</f>
        <v>41.9</v>
      </c>
      <c r="U39" s="2">
        <v>38</v>
      </c>
      <c r="V39" s="60">
        <f>T39-U39</f>
        <v>3.8999999999999986</v>
      </c>
      <c r="W39" s="59"/>
      <c r="X39" s="59"/>
      <c r="Y39" s="2"/>
      <c r="Z39" s="2"/>
      <c r="AA39" s="2"/>
      <c r="AB39" s="2"/>
    </row>
    <row r="40" spans="1:30" ht="33.75" customHeight="1" x14ac:dyDescent="0.25">
      <c r="A40" s="88" t="s">
        <v>36</v>
      </c>
      <c r="B40" s="23">
        <v>100.6</v>
      </c>
      <c r="C40" s="218">
        <v>100.9</v>
      </c>
      <c r="D40" s="218">
        <v>26</v>
      </c>
      <c r="E40" s="218">
        <v>100.7</v>
      </c>
      <c r="F40" s="218">
        <v>98.9</v>
      </c>
      <c r="G40" s="218">
        <v>99.7</v>
      </c>
      <c r="H40" s="218"/>
      <c r="I40" s="218"/>
      <c r="J40" s="97">
        <f t="shared" si="8"/>
        <v>526.80000000000007</v>
      </c>
      <c r="K40" s="133"/>
      <c r="L40" s="137"/>
      <c r="M40" s="88" t="s">
        <v>36</v>
      </c>
      <c r="N40" s="218">
        <v>7.7</v>
      </c>
      <c r="O40" s="218">
        <v>8</v>
      </c>
      <c r="P40" s="218">
        <v>2.2000000000000002</v>
      </c>
      <c r="Q40" s="218">
        <v>8</v>
      </c>
      <c r="R40" s="218">
        <v>8</v>
      </c>
      <c r="S40" s="218">
        <v>8</v>
      </c>
      <c r="T40" s="97">
        <f t="shared" si="9"/>
        <v>41.9</v>
      </c>
      <c r="U40" s="2">
        <v>38</v>
      </c>
      <c r="V40" s="60">
        <f t="shared" ref="V40:V45" si="10">T40-U40</f>
        <v>3.8999999999999986</v>
      </c>
      <c r="W40" s="59"/>
      <c r="X40" s="59"/>
      <c r="Y40" s="2"/>
      <c r="Z40" s="2"/>
      <c r="AA40" s="2"/>
      <c r="AB40" s="2"/>
    </row>
    <row r="41" spans="1:30" ht="33.75" customHeight="1" x14ac:dyDescent="0.25">
      <c r="A41" s="87" t="s">
        <v>37</v>
      </c>
      <c r="B41" s="23">
        <v>100.5</v>
      </c>
      <c r="C41" s="218">
        <v>100.8</v>
      </c>
      <c r="D41" s="218">
        <v>26</v>
      </c>
      <c r="E41" s="218">
        <v>100.7</v>
      </c>
      <c r="F41" s="218">
        <v>98.7</v>
      </c>
      <c r="G41" s="218">
        <v>99.5</v>
      </c>
      <c r="H41" s="218"/>
      <c r="I41" s="218"/>
      <c r="J41" s="97">
        <f t="shared" si="8"/>
        <v>526.20000000000005</v>
      </c>
      <c r="K41" s="133"/>
      <c r="L41" s="137"/>
      <c r="M41" s="87" t="s">
        <v>37</v>
      </c>
      <c r="N41" s="218">
        <v>7.6</v>
      </c>
      <c r="O41" s="218">
        <v>7.8</v>
      </c>
      <c r="P41" s="218">
        <v>2.1</v>
      </c>
      <c r="Q41" s="218">
        <v>7.8</v>
      </c>
      <c r="R41" s="218">
        <v>7.7</v>
      </c>
      <c r="S41" s="218">
        <v>7.7</v>
      </c>
      <c r="T41" s="97">
        <f t="shared" si="9"/>
        <v>40.700000000000003</v>
      </c>
      <c r="U41" s="2">
        <v>38</v>
      </c>
      <c r="V41" s="60">
        <f t="shared" si="10"/>
        <v>2.7000000000000028</v>
      </c>
      <c r="W41" s="59"/>
      <c r="X41" s="59"/>
      <c r="Y41" s="2"/>
      <c r="Z41" s="2"/>
      <c r="AA41" s="2"/>
      <c r="AB41" s="2"/>
    </row>
    <row r="42" spans="1:30" ht="33.75" customHeight="1" x14ac:dyDescent="0.25">
      <c r="A42" s="87" t="s">
        <v>38</v>
      </c>
      <c r="B42" s="23"/>
      <c r="C42" s="218"/>
      <c r="D42" s="218"/>
      <c r="E42" s="218"/>
      <c r="F42" s="218"/>
      <c r="G42" s="218"/>
      <c r="H42" s="218"/>
      <c r="I42" s="218"/>
      <c r="J42" s="97">
        <f t="shared" si="8"/>
        <v>0</v>
      </c>
      <c r="K42" s="133"/>
      <c r="L42" s="137"/>
      <c r="M42" s="87" t="s">
        <v>38</v>
      </c>
      <c r="N42" s="218">
        <v>7.6</v>
      </c>
      <c r="O42" s="218">
        <v>7.8</v>
      </c>
      <c r="P42" s="218">
        <v>2.1</v>
      </c>
      <c r="Q42" s="218">
        <v>7.8</v>
      </c>
      <c r="R42" s="218">
        <v>7.7</v>
      </c>
      <c r="S42" s="218">
        <v>7.7</v>
      </c>
      <c r="T42" s="97">
        <f t="shared" si="9"/>
        <v>40.700000000000003</v>
      </c>
      <c r="U42" s="2">
        <v>38</v>
      </c>
      <c r="V42" s="60">
        <f t="shared" si="10"/>
        <v>2.7000000000000028</v>
      </c>
      <c r="W42" s="59"/>
      <c r="X42" s="59"/>
      <c r="Y42" s="2"/>
      <c r="Z42" s="2"/>
      <c r="AA42" s="2"/>
      <c r="AB42" s="2"/>
    </row>
    <row r="43" spans="1:30" ht="33.75" customHeight="1" x14ac:dyDescent="0.25">
      <c r="A43" s="88" t="s">
        <v>33</v>
      </c>
      <c r="B43" s="23"/>
      <c r="C43" s="218"/>
      <c r="D43" s="218"/>
      <c r="E43" s="218"/>
      <c r="F43" s="218"/>
      <c r="G43" s="218"/>
      <c r="H43" s="218"/>
      <c r="I43" s="218"/>
      <c r="J43" s="97">
        <f t="shared" si="8"/>
        <v>0</v>
      </c>
      <c r="K43" s="133"/>
      <c r="L43" s="137"/>
      <c r="M43" s="88" t="s">
        <v>33</v>
      </c>
      <c r="N43" s="218">
        <v>7.6</v>
      </c>
      <c r="O43" s="218">
        <v>7.8</v>
      </c>
      <c r="P43" s="218">
        <v>2.1</v>
      </c>
      <c r="Q43" s="218">
        <v>7.8</v>
      </c>
      <c r="R43" s="218">
        <v>7.7</v>
      </c>
      <c r="S43" s="218">
        <v>7.7</v>
      </c>
      <c r="T43" s="97">
        <f t="shared" si="9"/>
        <v>40.700000000000003</v>
      </c>
      <c r="U43" s="2">
        <v>38</v>
      </c>
      <c r="V43" s="60">
        <f t="shared" si="10"/>
        <v>2.7000000000000028</v>
      </c>
      <c r="W43" s="59"/>
      <c r="X43" s="59"/>
      <c r="Y43" s="2"/>
      <c r="Z43" s="2"/>
      <c r="AA43" s="2"/>
      <c r="AB43" s="2"/>
    </row>
    <row r="44" spans="1:30" ht="33.75" customHeight="1" x14ac:dyDescent="0.25">
      <c r="A44" s="87" t="s">
        <v>46</v>
      </c>
      <c r="B44" s="23"/>
      <c r="C44" s="218"/>
      <c r="D44" s="218"/>
      <c r="E44" s="218"/>
      <c r="F44" s="218"/>
      <c r="G44" s="218"/>
      <c r="H44" s="218"/>
      <c r="I44" s="218"/>
      <c r="J44" s="97">
        <f t="shared" si="8"/>
        <v>0</v>
      </c>
      <c r="K44" s="133"/>
      <c r="L44" s="137"/>
      <c r="M44" s="87" t="s">
        <v>46</v>
      </c>
      <c r="N44" s="218">
        <v>7.7</v>
      </c>
      <c r="O44" s="218">
        <v>7.8</v>
      </c>
      <c r="P44" s="218">
        <v>2.2000000000000002</v>
      </c>
      <c r="Q44" s="218">
        <v>7.8</v>
      </c>
      <c r="R44" s="218">
        <v>7.8</v>
      </c>
      <c r="S44" s="218">
        <v>7.7</v>
      </c>
      <c r="T44" s="97">
        <f t="shared" si="9"/>
        <v>41</v>
      </c>
      <c r="U44" s="2">
        <v>38</v>
      </c>
      <c r="V44" s="60">
        <f t="shared" si="10"/>
        <v>3</v>
      </c>
      <c r="W44" s="59"/>
      <c r="X44" s="59"/>
      <c r="Y44" s="2"/>
      <c r="Z44" s="2"/>
      <c r="AA44" s="2"/>
      <c r="AB44" s="2"/>
    </row>
    <row r="45" spans="1:30" ht="33.75" customHeight="1" x14ac:dyDescent="0.25">
      <c r="A45" s="87" t="s">
        <v>34</v>
      </c>
      <c r="B45" s="23"/>
      <c r="C45" s="218"/>
      <c r="D45" s="218"/>
      <c r="E45" s="218"/>
      <c r="F45" s="218"/>
      <c r="G45" s="218"/>
      <c r="H45" s="218"/>
      <c r="I45" s="218"/>
      <c r="J45" s="97">
        <f t="shared" si="8"/>
        <v>0</v>
      </c>
      <c r="K45" s="133"/>
      <c r="L45" s="137"/>
      <c r="M45" s="87" t="s">
        <v>34</v>
      </c>
      <c r="N45" s="218">
        <v>7</v>
      </c>
      <c r="O45" s="218">
        <v>7.3</v>
      </c>
      <c r="P45" s="218">
        <v>1.9</v>
      </c>
      <c r="Q45" s="218">
        <v>7.3</v>
      </c>
      <c r="R45" s="218">
        <v>7.3</v>
      </c>
      <c r="S45" s="218">
        <v>7.2</v>
      </c>
      <c r="T45" s="97">
        <f t="shared" si="9"/>
        <v>38</v>
      </c>
      <c r="U45" s="2">
        <v>38</v>
      </c>
      <c r="V45" s="60">
        <f t="shared" si="10"/>
        <v>0</v>
      </c>
      <c r="W45" s="59"/>
      <c r="X45" s="59"/>
      <c r="Y45" s="59"/>
      <c r="Z45" s="59"/>
      <c r="AA45" s="2"/>
      <c r="AB45" s="2"/>
      <c r="AC45" s="2"/>
      <c r="AD45" s="2"/>
    </row>
    <row r="46" spans="1:30" ht="33.75" customHeight="1" x14ac:dyDescent="0.25">
      <c r="A46" s="88" t="s">
        <v>10</v>
      </c>
      <c r="B46" s="27">
        <f t="shared" ref="B46:I46" si="11">SUM(B39:B45)</f>
        <v>301.7</v>
      </c>
      <c r="C46" s="77">
        <f t="shared" si="11"/>
        <v>302.60000000000002</v>
      </c>
      <c r="D46" s="28">
        <f t="shared" si="11"/>
        <v>78</v>
      </c>
      <c r="E46" s="28">
        <f t="shared" si="11"/>
        <v>302.10000000000002</v>
      </c>
      <c r="F46" s="28">
        <f t="shared" si="11"/>
        <v>296.5</v>
      </c>
      <c r="G46" s="28">
        <f t="shared" si="11"/>
        <v>298.89999999999998</v>
      </c>
      <c r="H46" s="28">
        <f t="shared" si="11"/>
        <v>0</v>
      </c>
      <c r="I46" s="28">
        <f t="shared" si="11"/>
        <v>0</v>
      </c>
      <c r="J46" s="97">
        <f t="shared" si="8"/>
        <v>1579.8000000000002</v>
      </c>
      <c r="K46" s="60"/>
      <c r="M46" s="73" t="s">
        <v>10</v>
      </c>
      <c r="N46" s="77">
        <f t="shared" ref="N46:S46" si="12">SUM(N39:N45)</f>
        <v>52.900000000000006</v>
      </c>
      <c r="O46" s="28">
        <f t="shared" si="12"/>
        <v>54.499999999999993</v>
      </c>
      <c r="P46" s="28">
        <f t="shared" si="12"/>
        <v>14.799999999999999</v>
      </c>
      <c r="Q46" s="28">
        <f t="shared" si="12"/>
        <v>54.499999999999993</v>
      </c>
      <c r="R46" s="28">
        <f t="shared" si="12"/>
        <v>54.199999999999996</v>
      </c>
      <c r="S46" s="28">
        <f t="shared" si="12"/>
        <v>54.000000000000007</v>
      </c>
      <c r="T46" s="97">
        <f t="shared" si="9"/>
        <v>284.89999999999998</v>
      </c>
      <c r="U46" s="60"/>
      <c r="V46" s="60"/>
      <c r="W46" s="2"/>
      <c r="X46" s="2"/>
      <c r="Y46" s="2"/>
      <c r="Z46" s="2"/>
      <c r="AA46" s="2"/>
      <c r="AB46" s="2"/>
      <c r="AC46" s="2"/>
      <c r="AD46" s="2"/>
    </row>
    <row r="47" spans="1:30" ht="33.75" customHeight="1" x14ac:dyDescent="0.25">
      <c r="A47" s="89" t="s">
        <v>12</v>
      </c>
      <c r="B47" s="30">
        <v>157.80000000000001</v>
      </c>
      <c r="C47" s="78">
        <v>157.80000000000001</v>
      </c>
      <c r="D47" s="31">
        <v>157.80000000000001</v>
      </c>
      <c r="E47" s="31">
        <v>157.80000000000001</v>
      </c>
      <c r="F47" s="31">
        <v>157.80000000000001</v>
      </c>
      <c r="G47" s="31">
        <v>157.80000000000001</v>
      </c>
      <c r="H47" s="31"/>
      <c r="I47" s="31"/>
      <c r="J47" s="98">
        <f>+((J46/J48)/7)*1000</f>
        <v>67.651593011305252</v>
      </c>
      <c r="K47" s="60"/>
      <c r="M47" s="129" t="s">
        <v>12</v>
      </c>
      <c r="N47" s="78">
        <v>144.5</v>
      </c>
      <c r="O47" s="31">
        <v>143</v>
      </c>
      <c r="P47" s="31">
        <v>144</v>
      </c>
      <c r="Q47" s="31">
        <v>143</v>
      </c>
      <c r="R47" s="31">
        <v>142</v>
      </c>
      <c r="S47" s="31">
        <v>141.5</v>
      </c>
      <c r="T47" s="98">
        <f>+((T46/T48)/7)*1000</f>
        <v>153.00751879699246</v>
      </c>
      <c r="U47" s="61"/>
      <c r="V47" s="61"/>
    </row>
    <row r="48" spans="1:30" ht="33.75" customHeight="1" x14ac:dyDescent="0.25">
      <c r="A48" s="90" t="s">
        <v>13</v>
      </c>
      <c r="B48" s="34">
        <v>637</v>
      </c>
      <c r="C48" s="79">
        <v>639</v>
      </c>
      <c r="D48" s="35">
        <v>165</v>
      </c>
      <c r="E48" s="35">
        <v>638</v>
      </c>
      <c r="F48" s="35">
        <v>626</v>
      </c>
      <c r="G48" s="35">
        <v>631</v>
      </c>
      <c r="H48" s="35"/>
      <c r="I48" s="35"/>
      <c r="J48" s="99">
        <f>SUM(B48:I48)</f>
        <v>3336</v>
      </c>
      <c r="K48" s="60"/>
      <c r="L48" s="62"/>
      <c r="M48" s="90" t="s">
        <v>13</v>
      </c>
      <c r="N48" s="102">
        <v>49</v>
      </c>
      <c r="O48" s="102">
        <v>51</v>
      </c>
      <c r="P48" s="102">
        <v>13</v>
      </c>
      <c r="Q48" s="102">
        <v>51</v>
      </c>
      <c r="R48" s="102">
        <v>51</v>
      </c>
      <c r="S48" s="102">
        <v>51</v>
      </c>
      <c r="T48" s="106">
        <f>SUM(N48:S48)</f>
        <v>266</v>
      </c>
      <c r="U48" s="63"/>
      <c r="V48" s="63"/>
    </row>
    <row r="49" spans="1:43" ht="33.75" customHeight="1" x14ac:dyDescent="0.25">
      <c r="A49" s="91" t="s">
        <v>14</v>
      </c>
      <c r="B49" s="38">
        <f t="shared" ref="B49:I49" si="13">((B48*B47)*7/1000-B40-B39)/5</f>
        <v>100.48604</v>
      </c>
      <c r="C49" s="80">
        <f t="shared" si="13"/>
        <v>100.80788000000004</v>
      </c>
      <c r="D49" s="80">
        <f t="shared" si="13"/>
        <v>26.051800000000007</v>
      </c>
      <c r="E49" s="80">
        <f t="shared" si="13"/>
        <v>100.66696</v>
      </c>
      <c r="F49" s="80">
        <f t="shared" si="13"/>
        <v>98.735920000000007</v>
      </c>
      <c r="G49" s="80">
        <f t="shared" si="13"/>
        <v>99.520520000000005</v>
      </c>
      <c r="H49" s="80">
        <f t="shared" si="13"/>
        <v>0</v>
      </c>
      <c r="I49" s="80">
        <f t="shared" si="13"/>
        <v>0</v>
      </c>
      <c r="J49" s="100">
        <f>((J46*1000)/J48)/7</f>
        <v>67.651593011305252</v>
      </c>
      <c r="K49" s="60"/>
      <c r="M49" s="91" t="s">
        <v>14</v>
      </c>
      <c r="N49" s="80">
        <f t="shared" ref="N49:S49" si="14">((N48*N47)*7/1000-N40-N39)/5</f>
        <v>6.8326999999999982</v>
      </c>
      <c r="O49" s="39">
        <f t="shared" si="14"/>
        <v>7.0102000000000002</v>
      </c>
      <c r="P49" s="39">
        <f t="shared" si="14"/>
        <v>1.7408000000000001</v>
      </c>
      <c r="Q49" s="39">
        <f t="shared" si="14"/>
        <v>7.0102000000000002</v>
      </c>
      <c r="R49" s="39">
        <f t="shared" si="14"/>
        <v>6.9388000000000005</v>
      </c>
      <c r="S49" s="39">
        <f t="shared" si="14"/>
        <v>6.9031000000000002</v>
      </c>
      <c r="T49" s="107">
        <f>((T46*1000)/T48)/7</f>
        <v>153.00751879699246</v>
      </c>
      <c r="U49" s="63"/>
      <c r="V49" s="63"/>
    </row>
    <row r="50" spans="1:43" ht="33.75" customHeight="1" x14ac:dyDescent="0.25">
      <c r="A50" s="92" t="s">
        <v>15</v>
      </c>
      <c r="B50" s="42">
        <f t="shared" ref="B50:I50" si="15">((B48*B47)*7)/1000</f>
        <v>703.63020000000006</v>
      </c>
      <c r="C50" s="81">
        <f t="shared" si="15"/>
        <v>705.83940000000018</v>
      </c>
      <c r="D50" s="43">
        <f t="shared" si="15"/>
        <v>182.25900000000004</v>
      </c>
      <c r="E50" s="43">
        <f t="shared" si="15"/>
        <v>704.73480000000006</v>
      </c>
      <c r="F50" s="43">
        <f t="shared" si="15"/>
        <v>691.4796</v>
      </c>
      <c r="G50" s="43">
        <f t="shared" si="15"/>
        <v>697.00260000000003</v>
      </c>
      <c r="H50" s="43">
        <f t="shared" si="15"/>
        <v>0</v>
      </c>
      <c r="I50" s="43">
        <f t="shared" si="15"/>
        <v>0</v>
      </c>
      <c r="J50" s="83"/>
      <c r="K50" s="60"/>
      <c r="M50" s="92" t="s">
        <v>15</v>
      </c>
      <c r="N50" s="81">
        <f t="shared" ref="N50:S50" si="16">((N48*N47)*7)/1000</f>
        <v>49.563499999999998</v>
      </c>
      <c r="O50" s="43">
        <f t="shared" si="16"/>
        <v>51.051000000000002</v>
      </c>
      <c r="P50" s="43">
        <f t="shared" si="16"/>
        <v>13.103999999999999</v>
      </c>
      <c r="Q50" s="43">
        <f t="shared" si="16"/>
        <v>51.051000000000002</v>
      </c>
      <c r="R50" s="43">
        <f t="shared" si="16"/>
        <v>50.694000000000003</v>
      </c>
      <c r="S50" s="43">
        <f t="shared" si="16"/>
        <v>50.515500000000003</v>
      </c>
      <c r="T50" s="108"/>
    </row>
    <row r="51" spans="1:43" ht="33.75" customHeight="1" thickBot="1" x14ac:dyDescent="0.3">
      <c r="A51" s="93" t="s">
        <v>16</v>
      </c>
      <c r="B51" s="47">
        <f t="shared" ref="B51:I51" si="17">+(B46/B48)/7*1000</f>
        <v>67.66091051805337</v>
      </c>
      <c r="C51" s="82">
        <f t="shared" si="17"/>
        <v>67.650346523585966</v>
      </c>
      <c r="D51" s="48">
        <f t="shared" si="17"/>
        <v>67.532467532467521</v>
      </c>
      <c r="E51" s="48">
        <f t="shared" si="17"/>
        <v>67.644424540976274</v>
      </c>
      <c r="F51" s="48">
        <f t="shared" si="17"/>
        <v>67.663167503423097</v>
      </c>
      <c r="G51" s="48">
        <f t="shared" si="17"/>
        <v>67.670364500792388</v>
      </c>
      <c r="H51" s="48" t="e">
        <f t="shared" si="17"/>
        <v>#DIV/0!</v>
      </c>
      <c r="I51" s="48" t="e">
        <f t="shared" si="17"/>
        <v>#DIV/0!</v>
      </c>
      <c r="J51" s="101"/>
      <c r="K51" s="60"/>
      <c r="L51" s="51"/>
      <c r="M51" s="93" t="s">
        <v>16</v>
      </c>
      <c r="N51" s="82">
        <f t="shared" ref="N51:S51" si="18">+(N46/N48)/7*1000</f>
        <v>154.22740524781341</v>
      </c>
      <c r="O51" s="48">
        <f t="shared" si="18"/>
        <v>152.66106442577026</v>
      </c>
      <c r="P51" s="48">
        <f t="shared" si="18"/>
        <v>162.63736263736266</v>
      </c>
      <c r="Q51" s="48">
        <f t="shared" si="18"/>
        <v>152.66106442577026</v>
      </c>
      <c r="R51" s="48">
        <f t="shared" si="18"/>
        <v>151.82072829131653</v>
      </c>
      <c r="S51" s="48">
        <f t="shared" si="18"/>
        <v>151.26050420168073</v>
      </c>
      <c r="T51" s="49"/>
      <c r="U51" s="52"/>
      <c r="V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67"/>
      <c r="W55" s="68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55"/>
      <c r="W56" s="55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55"/>
      <c r="W57" s="55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23">
        <v>8.5</v>
      </c>
      <c r="C58" s="218">
        <v>8.5</v>
      </c>
      <c r="D58" s="218">
        <v>2.2000000000000002</v>
      </c>
      <c r="E58" s="218">
        <v>8.4</v>
      </c>
      <c r="F58" s="218">
        <v>8</v>
      </c>
      <c r="G58" s="150">
        <v>8</v>
      </c>
      <c r="H58" s="23">
        <v>8.8000000000000007</v>
      </c>
      <c r="I58" s="218">
        <v>9</v>
      </c>
      <c r="J58" s="218">
        <v>2.2000000000000002</v>
      </c>
      <c r="K58" s="218">
        <v>8.5</v>
      </c>
      <c r="L58" s="218">
        <v>8.4</v>
      </c>
      <c r="M58" s="150">
        <v>8.4</v>
      </c>
      <c r="N58" s="23">
        <v>8.8000000000000007</v>
      </c>
      <c r="O58" s="218">
        <v>9.1999999999999993</v>
      </c>
      <c r="P58" s="218">
        <v>2.2000000000000002</v>
      </c>
      <c r="Q58" s="218">
        <v>8.9</v>
      </c>
      <c r="R58" s="218">
        <v>9</v>
      </c>
      <c r="S58" s="150">
        <v>8.8000000000000007</v>
      </c>
      <c r="T58" s="26">
        <f t="shared" ref="T58:T65" si="19">SUM(B58:S58)</f>
        <v>135.80000000000004</v>
      </c>
      <c r="U58" s="71">
        <v>125.7</v>
      </c>
      <c r="V58" s="60">
        <f>T58-U58</f>
        <v>10.100000000000037</v>
      </c>
      <c r="W58" s="20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23">
        <v>8.5</v>
      </c>
      <c r="C59" s="218">
        <v>8.5</v>
      </c>
      <c r="D59" s="218">
        <v>2.2000000000000002</v>
      </c>
      <c r="E59" s="218">
        <v>8.4</v>
      </c>
      <c r="F59" s="218">
        <v>8</v>
      </c>
      <c r="G59" s="150">
        <v>8</v>
      </c>
      <c r="H59" s="23">
        <v>8.8000000000000007</v>
      </c>
      <c r="I59" s="218">
        <v>9</v>
      </c>
      <c r="J59" s="218">
        <v>2.2000000000000002</v>
      </c>
      <c r="K59" s="218">
        <v>8.5</v>
      </c>
      <c r="L59" s="218">
        <v>8.4</v>
      </c>
      <c r="M59" s="150">
        <v>8.4</v>
      </c>
      <c r="N59" s="23">
        <v>8.8000000000000007</v>
      </c>
      <c r="O59" s="218">
        <v>9.1999999999999993</v>
      </c>
      <c r="P59" s="218">
        <v>2.2000000000000002</v>
      </c>
      <c r="Q59" s="218">
        <v>8.9</v>
      </c>
      <c r="R59" s="218">
        <v>9</v>
      </c>
      <c r="S59" s="150">
        <v>8.8000000000000007</v>
      </c>
      <c r="T59" s="26">
        <f t="shared" si="19"/>
        <v>135.80000000000004</v>
      </c>
      <c r="U59" s="71">
        <v>125.7</v>
      </c>
      <c r="V59" s="60">
        <f t="shared" ref="V59:V64" si="20">T59-U59</f>
        <v>10.100000000000037</v>
      </c>
      <c r="W59" s="20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23">
        <v>8.5</v>
      </c>
      <c r="C60" s="218">
        <v>8.4</v>
      </c>
      <c r="D60" s="218">
        <v>2.1</v>
      </c>
      <c r="E60" s="218">
        <v>8.4</v>
      </c>
      <c r="F60" s="218">
        <v>8.1</v>
      </c>
      <c r="G60" s="150">
        <v>8.1</v>
      </c>
      <c r="H60" s="23">
        <v>8.8000000000000007</v>
      </c>
      <c r="I60" s="218">
        <v>8.9</v>
      </c>
      <c r="J60" s="218">
        <v>2.2000000000000002</v>
      </c>
      <c r="K60" s="218">
        <v>8.5</v>
      </c>
      <c r="L60" s="218">
        <v>8.5</v>
      </c>
      <c r="M60" s="150">
        <v>8.5</v>
      </c>
      <c r="N60" s="23">
        <v>8.6999999999999993</v>
      </c>
      <c r="O60" s="218">
        <v>9</v>
      </c>
      <c r="P60" s="218">
        <v>2.2000000000000002</v>
      </c>
      <c r="Q60" s="218">
        <v>8.8000000000000007</v>
      </c>
      <c r="R60" s="218">
        <v>8.9</v>
      </c>
      <c r="S60" s="150">
        <v>8.6999999999999993</v>
      </c>
      <c r="T60" s="26">
        <f t="shared" si="19"/>
        <v>135.30000000000001</v>
      </c>
      <c r="U60" s="71">
        <v>125.7</v>
      </c>
      <c r="V60" s="60">
        <f t="shared" si="20"/>
        <v>9.6000000000000085</v>
      </c>
      <c r="W60" s="20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23">
        <v>8.6</v>
      </c>
      <c r="C61" s="218">
        <v>8.4</v>
      </c>
      <c r="D61" s="218">
        <v>2.2000000000000002</v>
      </c>
      <c r="E61" s="218">
        <v>8.4</v>
      </c>
      <c r="F61" s="218">
        <v>8.1</v>
      </c>
      <c r="G61" s="150">
        <v>8.1</v>
      </c>
      <c r="H61" s="23">
        <v>8.8000000000000007</v>
      </c>
      <c r="I61" s="218">
        <v>9</v>
      </c>
      <c r="J61" s="218">
        <v>2.2000000000000002</v>
      </c>
      <c r="K61" s="218">
        <v>8.5</v>
      </c>
      <c r="L61" s="218">
        <v>8.6</v>
      </c>
      <c r="M61" s="150">
        <v>8.6</v>
      </c>
      <c r="N61" s="23">
        <v>8.8000000000000007</v>
      </c>
      <c r="O61" s="218">
        <v>9.1</v>
      </c>
      <c r="P61" s="218">
        <v>2.2000000000000002</v>
      </c>
      <c r="Q61" s="218">
        <v>8.8000000000000007</v>
      </c>
      <c r="R61" s="218">
        <v>9</v>
      </c>
      <c r="S61" s="150">
        <v>8.6999999999999993</v>
      </c>
      <c r="T61" s="26">
        <f t="shared" si="19"/>
        <v>136.1</v>
      </c>
      <c r="U61" s="71">
        <v>125.7</v>
      </c>
      <c r="V61" s="60">
        <f t="shared" si="20"/>
        <v>10.399999999999991</v>
      </c>
      <c r="W61" s="55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23">
        <v>8.6</v>
      </c>
      <c r="C62" s="218">
        <v>8.5</v>
      </c>
      <c r="D62" s="218">
        <v>2.2000000000000002</v>
      </c>
      <c r="E62" s="218">
        <v>8.5</v>
      </c>
      <c r="F62" s="218">
        <v>8.1</v>
      </c>
      <c r="G62" s="150">
        <v>8.1</v>
      </c>
      <c r="H62" s="23">
        <v>8.8000000000000007</v>
      </c>
      <c r="I62" s="218">
        <v>9</v>
      </c>
      <c r="J62" s="218">
        <v>2.2000000000000002</v>
      </c>
      <c r="K62" s="218">
        <v>8.6</v>
      </c>
      <c r="L62" s="218">
        <v>8.6</v>
      </c>
      <c r="M62" s="150">
        <v>8.6</v>
      </c>
      <c r="N62" s="23">
        <v>8.8000000000000007</v>
      </c>
      <c r="O62" s="218">
        <v>9.1</v>
      </c>
      <c r="P62" s="218">
        <v>2.2000000000000002</v>
      </c>
      <c r="Q62" s="218">
        <v>8.8000000000000007</v>
      </c>
      <c r="R62" s="218">
        <v>9</v>
      </c>
      <c r="S62" s="150">
        <v>8.8000000000000007</v>
      </c>
      <c r="T62" s="26">
        <f t="shared" si="19"/>
        <v>136.49999999999997</v>
      </c>
      <c r="U62" s="71">
        <v>125.7</v>
      </c>
      <c r="V62" s="60">
        <f t="shared" si="20"/>
        <v>10.799999999999969</v>
      </c>
      <c r="W62" s="55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23">
        <v>8.6</v>
      </c>
      <c r="C63" s="218">
        <v>8.5</v>
      </c>
      <c r="D63" s="218">
        <v>2.2000000000000002</v>
      </c>
      <c r="E63" s="218">
        <v>8.5</v>
      </c>
      <c r="F63" s="218">
        <v>8.1999999999999993</v>
      </c>
      <c r="G63" s="150">
        <v>8.1999999999999993</v>
      </c>
      <c r="H63" s="23">
        <v>8.8000000000000007</v>
      </c>
      <c r="I63" s="218">
        <v>9</v>
      </c>
      <c r="J63" s="218">
        <v>2.2000000000000002</v>
      </c>
      <c r="K63" s="218">
        <v>8.6</v>
      </c>
      <c r="L63" s="218">
        <v>8.6</v>
      </c>
      <c r="M63" s="150">
        <v>8.6</v>
      </c>
      <c r="N63" s="23">
        <v>8.8000000000000007</v>
      </c>
      <c r="O63" s="218">
        <v>9.1</v>
      </c>
      <c r="P63" s="218">
        <v>2.2000000000000002</v>
      </c>
      <c r="Q63" s="218">
        <v>8.8000000000000007</v>
      </c>
      <c r="R63" s="218">
        <v>9</v>
      </c>
      <c r="S63" s="150">
        <v>8.8000000000000007</v>
      </c>
      <c r="T63" s="26">
        <f t="shared" si="19"/>
        <v>136.69999999999999</v>
      </c>
      <c r="U63" s="71">
        <v>125.7</v>
      </c>
      <c r="V63" s="60">
        <f t="shared" si="20"/>
        <v>10.999999999999986</v>
      </c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23">
        <v>7.7</v>
      </c>
      <c r="C64" s="218">
        <v>7.7</v>
      </c>
      <c r="D64" s="218">
        <v>2</v>
      </c>
      <c r="E64" s="218">
        <v>7.7</v>
      </c>
      <c r="F64" s="218">
        <v>7.6</v>
      </c>
      <c r="G64" s="150">
        <v>7.6</v>
      </c>
      <c r="H64" s="23">
        <v>8</v>
      </c>
      <c r="I64" s="218">
        <v>8.1999999999999993</v>
      </c>
      <c r="J64" s="218">
        <v>2</v>
      </c>
      <c r="K64" s="218">
        <v>8</v>
      </c>
      <c r="L64" s="218">
        <v>8</v>
      </c>
      <c r="M64" s="150">
        <v>8</v>
      </c>
      <c r="N64" s="23">
        <v>8</v>
      </c>
      <c r="O64" s="218">
        <v>8.5</v>
      </c>
      <c r="P64" s="218">
        <v>2</v>
      </c>
      <c r="Q64" s="218">
        <v>8.1999999999999993</v>
      </c>
      <c r="R64" s="218">
        <v>8.3000000000000007</v>
      </c>
      <c r="S64" s="150">
        <v>8.1999999999999993</v>
      </c>
      <c r="T64" s="26">
        <f t="shared" si="19"/>
        <v>125.7</v>
      </c>
      <c r="U64" s="71">
        <v>125.7</v>
      </c>
      <c r="V64" s="60">
        <f t="shared" si="20"/>
        <v>0</v>
      </c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59.000000000000007</v>
      </c>
      <c r="C65" s="28">
        <f>SUM(C58:C64)</f>
        <v>58.5</v>
      </c>
      <c r="D65" s="28">
        <f>SUM(D58:D64)</f>
        <v>15.099999999999998</v>
      </c>
      <c r="E65" s="28">
        <f>SUM(E58:E64)</f>
        <v>58.300000000000004</v>
      </c>
      <c r="F65" s="28">
        <f t="shared" ref="F65:Q65" si="21">SUM(F58:F64)</f>
        <v>56.1</v>
      </c>
      <c r="G65" s="29">
        <f t="shared" si="21"/>
        <v>56.1</v>
      </c>
      <c r="H65" s="27">
        <f t="shared" si="21"/>
        <v>60.8</v>
      </c>
      <c r="I65" s="28">
        <f t="shared" si="21"/>
        <v>62.099999999999994</v>
      </c>
      <c r="J65" s="28">
        <f t="shared" si="21"/>
        <v>15.2</v>
      </c>
      <c r="K65" s="28">
        <f t="shared" si="21"/>
        <v>59.2</v>
      </c>
      <c r="L65" s="28">
        <f t="shared" si="21"/>
        <v>59.1</v>
      </c>
      <c r="M65" s="29">
        <f t="shared" si="21"/>
        <v>59.1</v>
      </c>
      <c r="N65" s="27">
        <f t="shared" si="21"/>
        <v>60.7</v>
      </c>
      <c r="O65" s="28">
        <f t="shared" si="21"/>
        <v>63.2</v>
      </c>
      <c r="P65" s="28">
        <f t="shared" si="21"/>
        <v>15.2</v>
      </c>
      <c r="Q65" s="28">
        <f t="shared" si="21"/>
        <v>61.2</v>
      </c>
      <c r="R65" s="28">
        <f>SUM(R58:R64)</f>
        <v>62.2</v>
      </c>
      <c r="S65" s="29">
        <f>SUM(S58:S64)</f>
        <v>60.8</v>
      </c>
      <c r="T65" s="26">
        <f t="shared" si="19"/>
        <v>941.9000000000002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145</v>
      </c>
      <c r="C66" s="31">
        <v>143.5</v>
      </c>
      <c r="D66" s="31">
        <v>145.5</v>
      </c>
      <c r="E66" s="31">
        <v>143</v>
      </c>
      <c r="F66" s="31">
        <v>142</v>
      </c>
      <c r="G66" s="32">
        <v>142</v>
      </c>
      <c r="H66" s="30">
        <v>147</v>
      </c>
      <c r="I66" s="31">
        <v>145</v>
      </c>
      <c r="J66" s="31">
        <v>146</v>
      </c>
      <c r="K66" s="31">
        <v>142.5</v>
      </c>
      <c r="L66" s="31">
        <v>142</v>
      </c>
      <c r="M66" s="32">
        <v>142</v>
      </c>
      <c r="N66" s="30">
        <v>144</v>
      </c>
      <c r="O66" s="31">
        <v>142.5</v>
      </c>
      <c r="P66" s="31">
        <v>146</v>
      </c>
      <c r="Q66" s="31">
        <v>142.5</v>
      </c>
      <c r="R66" s="31">
        <v>142.5</v>
      </c>
      <c r="S66" s="32">
        <v>141.5</v>
      </c>
      <c r="T66" s="261">
        <f>+((T65/T67)/7)*1000</f>
        <v>153.42889721453011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54</v>
      </c>
      <c r="C67" s="102">
        <v>54</v>
      </c>
      <c r="D67" s="102">
        <v>14</v>
      </c>
      <c r="E67" s="102">
        <v>54</v>
      </c>
      <c r="F67" s="102">
        <v>53</v>
      </c>
      <c r="G67" s="259">
        <v>53</v>
      </c>
      <c r="H67" s="258">
        <v>55</v>
      </c>
      <c r="I67" s="102">
        <v>57</v>
      </c>
      <c r="J67" s="102">
        <v>14</v>
      </c>
      <c r="K67" s="102">
        <v>56</v>
      </c>
      <c r="L67" s="102">
        <v>56</v>
      </c>
      <c r="M67" s="259">
        <v>56</v>
      </c>
      <c r="N67" s="258">
        <v>56</v>
      </c>
      <c r="O67" s="102">
        <v>59</v>
      </c>
      <c r="P67" s="102">
        <v>14</v>
      </c>
      <c r="Q67" s="102">
        <v>57</v>
      </c>
      <c r="R67" s="102">
        <v>58</v>
      </c>
      <c r="S67" s="259">
        <v>57</v>
      </c>
      <c r="T67" s="262">
        <f>SUM(B67:S67)</f>
        <v>877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2">((B67*B66)*7/1000-B59-B58)/5</f>
        <v>7.5620000000000003</v>
      </c>
      <c r="C68" s="80">
        <f t="shared" si="22"/>
        <v>7.4486000000000008</v>
      </c>
      <c r="D68" s="80">
        <f t="shared" si="22"/>
        <v>1.9718000000000004</v>
      </c>
      <c r="E68" s="80">
        <f t="shared" si="22"/>
        <v>7.450800000000001</v>
      </c>
      <c r="F68" s="80">
        <f t="shared" si="22"/>
        <v>7.3364000000000003</v>
      </c>
      <c r="G68" s="154">
        <f t="shared" si="22"/>
        <v>7.3364000000000003</v>
      </c>
      <c r="H68" s="38">
        <f t="shared" si="22"/>
        <v>7.7990000000000013</v>
      </c>
      <c r="I68" s="80">
        <f t="shared" si="22"/>
        <v>7.9709999999999992</v>
      </c>
      <c r="J68" s="80">
        <f t="shared" si="22"/>
        <v>1.9816000000000003</v>
      </c>
      <c r="K68" s="80">
        <f t="shared" si="22"/>
        <v>7.7720000000000002</v>
      </c>
      <c r="L68" s="80">
        <f t="shared" si="22"/>
        <v>7.772800000000001</v>
      </c>
      <c r="M68" s="154">
        <f t="shared" si="22"/>
        <v>7.772800000000001</v>
      </c>
      <c r="N68" s="38">
        <f t="shared" si="22"/>
        <v>7.7695999999999996</v>
      </c>
      <c r="O68" s="80">
        <f t="shared" si="22"/>
        <v>8.0905000000000005</v>
      </c>
      <c r="P68" s="80">
        <f t="shared" si="22"/>
        <v>1.9816000000000003</v>
      </c>
      <c r="Q68" s="80">
        <f t="shared" si="22"/>
        <v>7.8115000000000006</v>
      </c>
      <c r="R68" s="80">
        <f t="shared" si="22"/>
        <v>7.9709999999999992</v>
      </c>
      <c r="S68" s="154">
        <f t="shared" si="22"/>
        <v>7.7717000000000009</v>
      </c>
      <c r="T68" s="263">
        <f>((T65*1000)/T67)/7</f>
        <v>153.42889721453008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3">((B67*B66)*7)/1000</f>
        <v>54.81</v>
      </c>
      <c r="C69" s="43">
        <f t="shared" si="23"/>
        <v>54.243000000000002</v>
      </c>
      <c r="D69" s="43">
        <f t="shared" si="23"/>
        <v>14.259</v>
      </c>
      <c r="E69" s="43">
        <f t="shared" si="23"/>
        <v>54.054000000000002</v>
      </c>
      <c r="F69" s="43">
        <f t="shared" si="23"/>
        <v>52.682000000000002</v>
      </c>
      <c r="G69" s="83">
        <f t="shared" si="23"/>
        <v>52.682000000000002</v>
      </c>
      <c r="H69" s="42">
        <f t="shared" si="23"/>
        <v>56.594999999999999</v>
      </c>
      <c r="I69" s="43">
        <f t="shared" si="23"/>
        <v>57.854999999999997</v>
      </c>
      <c r="J69" s="43">
        <f t="shared" si="23"/>
        <v>14.308</v>
      </c>
      <c r="K69" s="43">
        <f t="shared" si="23"/>
        <v>55.86</v>
      </c>
      <c r="L69" s="43">
        <f t="shared" si="23"/>
        <v>55.664000000000001</v>
      </c>
      <c r="M69" s="83">
        <f t="shared" si="23"/>
        <v>55.664000000000001</v>
      </c>
      <c r="N69" s="42">
        <f t="shared" si="23"/>
        <v>56.448</v>
      </c>
      <c r="O69" s="43">
        <f t="shared" si="23"/>
        <v>58.852499999999999</v>
      </c>
      <c r="P69" s="43">
        <f t="shared" si="23"/>
        <v>14.308</v>
      </c>
      <c r="Q69" s="43">
        <f t="shared" si="23"/>
        <v>56.857500000000002</v>
      </c>
      <c r="R69" s="43">
        <f t="shared" si="23"/>
        <v>57.854999999999997</v>
      </c>
      <c r="S69" s="83">
        <f t="shared" si="23"/>
        <v>56.458500000000001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 t="shared" ref="B70:S70" si="24">+(B65/B67)/7*1000</f>
        <v>156.0846560846561</v>
      </c>
      <c r="C70" s="48">
        <f t="shared" si="24"/>
        <v>154.76190476190473</v>
      </c>
      <c r="D70" s="48">
        <f t="shared" si="24"/>
        <v>154.08163265306121</v>
      </c>
      <c r="E70" s="48">
        <f t="shared" si="24"/>
        <v>154.23280423280426</v>
      </c>
      <c r="F70" s="48">
        <f t="shared" si="24"/>
        <v>151.21293800539084</v>
      </c>
      <c r="G70" s="49">
        <f t="shared" si="24"/>
        <v>151.21293800539084</v>
      </c>
      <c r="H70" s="47">
        <f t="shared" si="24"/>
        <v>157.92207792207793</v>
      </c>
      <c r="I70" s="48">
        <f t="shared" si="24"/>
        <v>155.6390977443609</v>
      </c>
      <c r="J70" s="48">
        <f t="shared" si="24"/>
        <v>155.10204081632654</v>
      </c>
      <c r="K70" s="48">
        <f t="shared" si="24"/>
        <v>151.0204081632653</v>
      </c>
      <c r="L70" s="48">
        <f t="shared" si="24"/>
        <v>150.76530612244898</v>
      </c>
      <c r="M70" s="49">
        <f t="shared" si="24"/>
        <v>150.76530612244898</v>
      </c>
      <c r="N70" s="47">
        <f t="shared" si="24"/>
        <v>154.84693877551024</v>
      </c>
      <c r="O70" s="48">
        <f t="shared" si="24"/>
        <v>153.02663438256658</v>
      </c>
      <c r="P70" s="48">
        <f t="shared" si="24"/>
        <v>155.10204081632654</v>
      </c>
      <c r="Q70" s="48">
        <f t="shared" si="24"/>
        <v>153.38345864661653</v>
      </c>
      <c r="R70" s="48">
        <f t="shared" si="24"/>
        <v>153.20197044334978</v>
      </c>
      <c r="S70" s="49">
        <f t="shared" si="24"/>
        <v>152.38095238095238</v>
      </c>
      <c r="T70" s="50"/>
      <c r="AD70" s="3"/>
    </row>
    <row r="71" spans="1:41" ht="33.75" customHeight="1" x14ac:dyDescent="0.25"/>
    <row r="72" spans="1:41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41" ht="33.75" customHeight="1" x14ac:dyDescent="0.25"/>
    <row r="74" spans="1:41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J36"/>
    <mergeCell ref="N36:T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9" zoomScale="30" zoomScaleNormal="30" workbookViewId="0">
      <selection activeCell="B67" sqref="B67:S67"/>
    </sheetView>
  </sheetViews>
  <sheetFormatPr baseColWidth="10" defaultRowHeight="15" x14ac:dyDescent="0.25"/>
  <cols>
    <col min="1" max="1" width="52.42578125" style="19" bestFit="1" customWidth="1"/>
    <col min="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344"/>
      <c r="E3" s="344"/>
      <c r="F3" s="344"/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2"/>
      <c r="Z3" s="2"/>
      <c r="AA3" s="2"/>
      <c r="AB3" s="2"/>
      <c r="AC3" s="2"/>
      <c r="AD3" s="34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44" t="s">
        <v>1</v>
      </c>
      <c r="B9" s="344"/>
      <c r="C9" s="344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44"/>
      <c r="B10" s="344"/>
      <c r="C10" s="34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44" t="s">
        <v>4</v>
      </c>
      <c r="B11" s="344"/>
      <c r="C11" s="344"/>
      <c r="D11" s="1"/>
      <c r="E11" s="342">
        <v>2</v>
      </c>
      <c r="F11" s="1"/>
      <c r="G11" s="1"/>
      <c r="H11" s="1"/>
      <c r="I11" s="1"/>
      <c r="J11" s="1"/>
      <c r="K11" s="628" t="s">
        <v>93</v>
      </c>
      <c r="L11" s="628"/>
      <c r="M11" s="343"/>
      <c r="N11" s="3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44"/>
      <c r="B12" s="344"/>
      <c r="C12" s="344"/>
      <c r="D12" s="1"/>
      <c r="E12" s="5"/>
      <c r="F12" s="1"/>
      <c r="G12" s="1"/>
      <c r="H12" s="1"/>
      <c r="I12" s="1"/>
      <c r="J12" s="1"/>
      <c r="K12" s="343"/>
      <c r="L12" s="343"/>
      <c r="M12" s="343"/>
      <c r="N12" s="3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44"/>
      <c r="B13" s="344"/>
      <c r="C13" s="344"/>
      <c r="D13" s="344"/>
      <c r="E13" s="344"/>
      <c r="F13" s="344"/>
      <c r="G13" s="344"/>
      <c r="H13" s="344"/>
      <c r="I13" s="344"/>
      <c r="J13" s="344"/>
      <c r="K13" s="344"/>
      <c r="L13" s="343"/>
      <c r="M13" s="343"/>
      <c r="N13" s="343"/>
      <c r="O13" s="343"/>
      <c r="P13" s="343"/>
      <c r="Q13" s="343"/>
      <c r="R13" s="343"/>
      <c r="S13" s="343"/>
      <c r="T13" s="343"/>
      <c r="U13" s="343"/>
      <c r="V13" s="343"/>
      <c r="W13" s="1"/>
      <c r="X13" s="1"/>
      <c r="Y13" s="1"/>
    </row>
    <row r="14" spans="1:30" s="3" customFormat="1" ht="27" thickBot="1" x14ac:dyDescent="0.3">
      <c r="A14" s="34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345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23">
        <v>100.52303999999999</v>
      </c>
      <c r="C18" s="24">
        <v>100.46016</v>
      </c>
      <c r="D18" s="24">
        <v>27.564</v>
      </c>
      <c r="E18" s="24">
        <v>101.47743999999999</v>
      </c>
      <c r="F18" s="24">
        <v>100.9288</v>
      </c>
      <c r="G18" s="25">
        <v>100.50016000000001</v>
      </c>
      <c r="H18" s="23">
        <v>103.31199999999998</v>
      </c>
      <c r="I18" s="24">
        <v>108.0384</v>
      </c>
      <c r="J18" s="24">
        <v>24.935040000000001</v>
      </c>
      <c r="K18" s="24">
        <v>104.24928000000003</v>
      </c>
      <c r="L18" s="24">
        <v>105.04367999999999</v>
      </c>
      <c r="M18" s="25">
        <v>104.45503999999998</v>
      </c>
      <c r="N18" s="218">
        <v>106.20383999999997</v>
      </c>
      <c r="O18" s="24">
        <v>110.17583999999997</v>
      </c>
      <c r="P18" s="24">
        <v>26.969599999999993</v>
      </c>
      <c r="Q18" s="24">
        <v>108.26128000000003</v>
      </c>
      <c r="R18" s="24">
        <v>108.91279999999999</v>
      </c>
      <c r="S18" s="25">
        <v>106.63248000000003</v>
      </c>
      <c r="T18" s="26">
        <f t="shared" ref="T18:T25" si="0">SUM(B18:S18)</f>
        <v>1648.6428799999996</v>
      </c>
      <c r="V18" s="2"/>
      <c r="W18" s="20"/>
    </row>
    <row r="19" spans="1:30" ht="39.950000000000003" customHeight="1" x14ac:dyDescent="0.25">
      <c r="A19" s="123" t="s">
        <v>36</v>
      </c>
      <c r="B19" s="23">
        <v>100.52303999999999</v>
      </c>
      <c r="C19" s="24">
        <v>100.46016</v>
      </c>
      <c r="D19" s="24">
        <v>27.564</v>
      </c>
      <c r="E19" s="24">
        <v>101.47743999999999</v>
      </c>
      <c r="F19" s="24">
        <v>100.9288</v>
      </c>
      <c r="G19" s="25">
        <v>100.50016000000001</v>
      </c>
      <c r="H19" s="23">
        <v>103.31199999999998</v>
      </c>
      <c r="I19" s="24">
        <v>108.0384</v>
      </c>
      <c r="J19" s="24">
        <v>24.935040000000001</v>
      </c>
      <c r="K19" s="24">
        <v>104.24928000000003</v>
      </c>
      <c r="L19" s="24">
        <v>105.04367999999999</v>
      </c>
      <c r="M19" s="25">
        <v>104.45503999999998</v>
      </c>
      <c r="N19" s="218">
        <v>106.20383999999997</v>
      </c>
      <c r="O19" s="24">
        <v>110.17583999999997</v>
      </c>
      <c r="P19" s="24">
        <v>26.969599999999993</v>
      </c>
      <c r="Q19" s="24">
        <v>108.26128000000003</v>
      </c>
      <c r="R19" s="24">
        <v>108.91279999999999</v>
      </c>
      <c r="S19" s="25">
        <v>106.63248000000003</v>
      </c>
      <c r="T19" s="26">
        <f t="shared" si="0"/>
        <v>1648.6428799999996</v>
      </c>
      <c r="V19" s="2"/>
      <c r="W19" s="20"/>
    </row>
    <row r="20" spans="1:30" ht="39.75" customHeight="1" x14ac:dyDescent="0.25">
      <c r="A20" s="122" t="s">
        <v>37</v>
      </c>
      <c r="B20" s="23">
        <v>100.12006399999999</v>
      </c>
      <c r="C20" s="24">
        <v>100.145216</v>
      </c>
      <c r="D20" s="24">
        <v>27.165280000000003</v>
      </c>
      <c r="E20" s="24">
        <v>100.84850400000001</v>
      </c>
      <c r="F20" s="24">
        <v>100.62387999999999</v>
      </c>
      <c r="G20" s="25">
        <v>99.685136</v>
      </c>
      <c r="H20" s="23">
        <v>102.77915999999998</v>
      </c>
      <c r="I20" s="24">
        <v>107.32775999999998</v>
      </c>
      <c r="J20" s="24">
        <v>24.664223999999994</v>
      </c>
      <c r="K20" s="24">
        <v>103.958528</v>
      </c>
      <c r="L20" s="24">
        <v>104.75096799999999</v>
      </c>
      <c r="M20" s="25">
        <v>104.09826400000001</v>
      </c>
      <c r="N20" s="218">
        <v>105.841184</v>
      </c>
      <c r="O20" s="24">
        <v>109.80338400000001</v>
      </c>
      <c r="P20" s="24">
        <v>26.070800000000002</v>
      </c>
      <c r="Q20" s="24">
        <v>107.90472799999998</v>
      </c>
      <c r="R20" s="24">
        <v>108.53228000000001</v>
      </c>
      <c r="S20" s="25">
        <v>106.33584799999998</v>
      </c>
      <c r="T20" s="26">
        <f t="shared" si="0"/>
        <v>1640.6552079999999</v>
      </c>
      <c r="V20" s="2"/>
      <c r="W20" s="20"/>
    </row>
    <row r="21" spans="1:30" ht="39.950000000000003" customHeight="1" x14ac:dyDescent="0.25">
      <c r="A21" s="122" t="s">
        <v>38</v>
      </c>
      <c r="B21" s="23">
        <v>100.12006399999999</v>
      </c>
      <c r="C21" s="24">
        <v>100.145216</v>
      </c>
      <c r="D21" s="24">
        <v>27.165280000000003</v>
      </c>
      <c r="E21" s="24">
        <v>100.84850400000001</v>
      </c>
      <c r="F21" s="24">
        <v>100.62387999999999</v>
      </c>
      <c r="G21" s="25">
        <v>99.685136</v>
      </c>
      <c r="H21" s="23">
        <v>102.77915999999998</v>
      </c>
      <c r="I21" s="24">
        <v>107.32775999999998</v>
      </c>
      <c r="J21" s="24">
        <v>24.664223999999994</v>
      </c>
      <c r="K21" s="24">
        <v>103.958528</v>
      </c>
      <c r="L21" s="24">
        <v>104.75096799999999</v>
      </c>
      <c r="M21" s="25">
        <v>104.09826400000001</v>
      </c>
      <c r="N21" s="218">
        <v>105.841184</v>
      </c>
      <c r="O21" s="24">
        <v>109.80338400000001</v>
      </c>
      <c r="P21" s="24">
        <v>26.070800000000002</v>
      </c>
      <c r="Q21" s="24">
        <v>107.90472799999998</v>
      </c>
      <c r="R21" s="24">
        <v>108.53228000000001</v>
      </c>
      <c r="S21" s="25">
        <v>106.33584799999998</v>
      </c>
      <c r="T21" s="26">
        <f t="shared" si="0"/>
        <v>1640.6552079999999</v>
      </c>
      <c r="V21" s="2"/>
      <c r="W21" s="20"/>
    </row>
    <row r="22" spans="1:30" ht="39.950000000000003" customHeight="1" x14ac:dyDescent="0.25">
      <c r="A22" s="123" t="s">
        <v>33</v>
      </c>
      <c r="B22" s="23">
        <v>100.12006399999999</v>
      </c>
      <c r="C22" s="24">
        <v>100.145216</v>
      </c>
      <c r="D22" s="24">
        <v>27.165280000000003</v>
      </c>
      <c r="E22" s="24">
        <v>100.84850400000001</v>
      </c>
      <c r="F22" s="24">
        <v>100.62387999999999</v>
      </c>
      <c r="G22" s="25">
        <v>99.685136</v>
      </c>
      <c r="H22" s="23">
        <v>102.77915999999998</v>
      </c>
      <c r="I22" s="24">
        <v>107.32775999999998</v>
      </c>
      <c r="J22" s="24">
        <v>24.664223999999994</v>
      </c>
      <c r="K22" s="24">
        <v>103.958528</v>
      </c>
      <c r="L22" s="24">
        <v>104.75096799999999</v>
      </c>
      <c r="M22" s="25">
        <v>104.09826400000001</v>
      </c>
      <c r="N22" s="218">
        <v>105.841184</v>
      </c>
      <c r="O22" s="24">
        <v>109.80338400000001</v>
      </c>
      <c r="P22" s="24">
        <v>26.070800000000002</v>
      </c>
      <c r="Q22" s="24">
        <v>107.90472799999998</v>
      </c>
      <c r="R22" s="24">
        <v>108.53228000000001</v>
      </c>
      <c r="S22" s="25">
        <v>106.33584799999998</v>
      </c>
      <c r="T22" s="26">
        <f t="shared" si="0"/>
        <v>1640.6552079999999</v>
      </c>
      <c r="V22" s="2"/>
      <c r="W22" s="20"/>
    </row>
    <row r="23" spans="1:30" ht="39.950000000000003" customHeight="1" x14ac:dyDescent="0.25">
      <c r="A23" s="122" t="s">
        <v>46</v>
      </c>
      <c r="B23" s="23">
        <v>100.12006399999999</v>
      </c>
      <c r="C23" s="24">
        <v>100.145216</v>
      </c>
      <c r="D23" s="24">
        <v>27.165280000000003</v>
      </c>
      <c r="E23" s="24">
        <v>100.84850400000001</v>
      </c>
      <c r="F23" s="24">
        <v>100.62387999999999</v>
      </c>
      <c r="G23" s="25">
        <v>99.685136</v>
      </c>
      <c r="H23" s="23">
        <v>102.77915999999998</v>
      </c>
      <c r="I23" s="24">
        <v>107.32775999999998</v>
      </c>
      <c r="J23" s="24">
        <v>24.664223999999994</v>
      </c>
      <c r="K23" s="24">
        <v>103.958528</v>
      </c>
      <c r="L23" s="24">
        <v>104.75096799999999</v>
      </c>
      <c r="M23" s="25">
        <v>104.09826400000001</v>
      </c>
      <c r="N23" s="218">
        <v>105.841184</v>
      </c>
      <c r="O23" s="24">
        <v>109.80338400000001</v>
      </c>
      <c r="P23" s="24">
        <v>26.070800000000002</v>
      </c>
      <c r="Q23" s="24">
        <v>107.90472799999998</v>
      </c>
      <c r="R23" s="24">
        <v>108.53228000000001</v>
      </c>
      <c r="S23" s="25">
        <v>106.33584799999998</v>
      </c>
      <c r="T23" s="26">
        <f t="shared" si="0"/>
        <v>1640.6552079999999</v>
      </c>
      <c r="V23" s="2"/>
      <c r="W23" s="20"/>
    </row>
    <row r="24" spans="1:30" ht="39.950000000000003" customHeight="1" x14ac:dyDescent="0.25">
      <c r="A24" s="122" t="s">
        <v>34</v>
      </c>
      <c r="B24" s="23">
        <v>100.12006399999999</v>
      </c>
      <c r="C24" s="24">
        <v>100.145216</v>
      </c>
      <c r="D24" s="24">
        <v>27.165280000000003</v>
      </c>
      <c r="E24" s="24">
        <v>100.84850400000001</v>
      </c>
      <c r="F24" s="24">
        <v>100.62387999999999</v>
      </c>
      <c r="G24" s="25">
        <v>99.685136</v>
      </c>
      <c r="H24" s="23">
        <v>102.77915999999998</v>
      </c>
      <c r="I24" s="24">
        <v>107.32775999999998</v>
      </c>
      <c r="J24" s="24">
        <v>24.664223999999994</v>
      </c>
      <c r="K24" s="24">
        <v>103.958528</v>
      </c>
      <c r="L24" s="24">
        <v>104.75096799999999</v>
      </c>
      <c r="M24" s="25">
        <v>104.09826400000001</v>
      </c>
      <c r="N24" s="218">
        <v>105.841184</v>
      </c>
      <c r="O24" s="24">
        <v>109.80338400000001</v>
      </c>
      <c r="P24" s="24">
        <v>26.070800000000002</v>
      </c>
      <c r="Q24" s="24">
        <v>107.90472799999998</v>
      </c>
      <c r="R24" s="24">
        <v>108.53228000000001</v>
      </c>
      <c r="S24" s="25">
        <v>106.33584799999998</v>
      </c>
      <c r="T24" s="26">
        <f t="shared" si="0"/>
        <v>1640.6552079999999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701.64639999999986</v>
      </c>
      <c r="C25" s="332">
        <f t="shared" si="1"/>
        <v>701.64639999999997</v>
      </c>
      <c r="D25" s="332">
        <f t="shared" si="1"/>
        <v>190.95439999999999</v>
      </c>
      <c r="E25" s="332">
        <f t="shared" si="1"/>
        <v>707.19740000000002</v>
      </c>
      <c r="F25" s="332">
        <f t="shared" si="1"/>
        <v>704.97699999999998</v>
      </c>
      <c r="G25" s="333">
        <f t="shared" si="1"/>
        <v>699.42600000000016</v>
      </c>
      <c r="H25" s="331">
        <f t="shared" si="1"/>
        <v>720.5197999999998</v>
      </c>
      <c r="I25" s="332">
        <f t="shared" si="1"/>
        <v>752.71559999999999</v>
      </c>
      <c r="J25" s="332">
        <f t="shared" si="1"/>
        <v>173.19119999999995</v>
      </c>
      <c r="K25" s="332">
        <f t="shared" si="1"/>
        <v>728.29120000000012</v>
      </c>
      <c r="L25" s="332">
        <f t="shared" si="1"/>
        <v>733.84219999999982</v>
      </c>
      <c r="M25" s="333">
        <f t="shared" si="1"/>
        <v>729.40139999999997</v>
      </c>
      <c r="N25" s="335">
        <f t="shared" si="1"/>
        <v>741.61359999999991</v>
      </c>
      <c r="O25" s="332">
        <f t="shared" si="1"/>
        <v>769.36860000000001</v>
      </c>
      <c r="P25" s="332">
        <f t="shared" si="1"/>
        <v>184.29319999999998</v>
      </c>
      <c r="Q25" s="332">
        <f t="shared" si="1"/>
        <v>756.0462</v>
      </c>
      <c r="R25" s="332">
        <f t="shared" si="1"/>
        <v>760.48700000000008</v>
      </c>
      <c r="S25" s="333">
        <f t="shared" si="1"/>
        <v>744.94419999999991</v>
      </c>
      <c r="T25" s="320">
        <f t="shared" si="0"/>
        <v>11500.561800000001</v>
      </c>
    </row>
    <row r="26" spans="1:30" s="2" customFormat="1" ht="36.75" customHeight="1" x14ac:dyDescent="0.25">
      <c r="A26" s="321" t="s">
        <v>12</v>
      </c>
      <c r="B26" s="326">
        <v>158.6</v>
      </c>
      <c r="C26" s="327">
        <v>158.6</v>
      </c>
      <c r="D26" s="327">
        <v>158.6</v>
      </c>
      <c r="E26" s="327">
        <v>158.6</v>
      </c>
      <c r="F26" s="327">
        <v>158.6</v>
      </c>
      <c r="G26" s="328">
        <v>158.6</v>
      </c>
      <c r="H26" s="326">
        <v>158.6</v>
      </c>
      <c r="I26" s="327">
        <v>158.6</v>
      </c>
      <c r="J26" s="327">
        <v>158.6</v>
      </c>
      <c r="K26" s="327">
        <v>158.6</v>
      </c>
      <c r="L26" s="327">
        <v>158.6</v>
      </c>
      <c r="M26" s="328">
        <v>158.6</v>
      </c>
      <c r="N26" s="336">
        <v>158.6</v>
      </c>
      <c r="O26" s="327">
        <v>158.6</v>
      </c>
      <c r="P26" s="327">
        <v>158.6</v>
      </c>
      <c r="Q26" s="327">
        <v>158.6</v>
      </c>
      <c r="R26" s="327">
        <v>158.6</v>
      </c>
      <c r="S26" s="328">
        <v>158.6</v>
      </c>
      <c r="T26" s="325">
        <f>+((T25/T27)/7)*1000</f>
        <v>158.60000000000002</v>
      </c>
    </row>
    <row r="27" spans="1:30" s="2" customFormat="1" ht="33" customHeight="1" x14ac:dyDescent="0.25">
      <c r="A27" s="125" t="s">
        <v>13</v>
      </c>
      <c r="B27" s="34">
        <v>632</v>
      </c>
      <c r="C27" s="35">
        <v>632</v>
      </c>
      <c r="D27" s="35">
        <v>172</v>
      </c>
      <c r="E27" s="35">
        <v>637</v>
      </c>
      <c r="F27" s="35">
        <v>635</v>
      </c>
      <c r="G27" s="36">
        <v>630</v>
      </c>
      <c r="H27" s="34">
        <v>649</v>
      </c>
      <c r="I27" s="35">
        <v>678</v>
      </c>
      <c r="J27" s="35">
        <v>156</v>
      </c>
      <c r="K27" s="35">
        <v>656</v>
      </c>
      <c r="L27" s="35">
        <v>661</v>
      </c>
      <c r="M27" s="36">
        <v>657</v>
      </c>
      <c r="N27" s="79">
        <v>668</v>
      </c>
      <c r="O27" s="35">
        <v>693</v>
      </c>
      <c r="P27" s="35">
        <v>166</v>
      </c>
      <c r="Q27" s="35">
        <v>681</v>
      </c>
      <c r="R27" s="35">
        <v>685</v>
      </c>
      <c r="S27" s="36">
        <v>671</v>
      </c>
      <c r="T27" s="37">
        <f>SUM(B27:S27)</f>
        <v>10359</v>
      </c>
      <c r="U27" s="2">
        <f>((T25*1000)/T27)/7</f>
        <v>158.6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100.12006399999999</v>
      </c>
      <c r="C28" s="39">
        <f t="shared" si="2"/>
        <v>100.145216</v>
      </c>
      <c r="D28" s="39">
        <f t="shared" si="2"/>
        <v>27.165280000000003</v>
      </c>
      <c r="E28" s="39">
        <f t="shared" si="2"/>
        <v>100.84850400000001</v>
      </c>
      <c r="F28" s="39">
        <f t="shared" si="2"/>
        <v>100.62387999999999</v>
      </c>
      <c r="G28" s="40">
        <f t="shared" si="2"/>
        <v>99.685136</v>
      </c>
      <c r="H28" s="38">
        <f t="shared" si="2"/>
        <v>102.77915999999998</v>
      </c>
      <c r="I28" s="39">
        <f t="shared" si="2"/>
        <v>107.32775999999998</v>
      </c>
      <c r="J28" s="39">
        <f t="shared" si="2"/>
        <v>24.664223999999994</v>
      </c>
      <c r="K28" s="39">
        <f t="shared" si="2"/>
        <v>103.958528</v>
      </c>
      <c r="L28" s="39">
        <f t="shared" si="2"/>
        <v>104.75096799999999</v>
      </c>
      <c r="M28" s="40">
        <f t="shared" si="2"/>
        <v>104.09826400000001</v>
      </c>
      <c r="N28" s="80">
        <f t="shared" si="2"/>
        <v>105.841184</v>
      </c>
      <c r="O28" s="39">
        <f t="shared" si="2"/>
        <v>109.80338400000001</v>
      </c>
      <c r="P28" s="39">
        <f t="shared" si="2"/>
        <v>26.070800000000002</v>
      </c>
      <c r="Q28" s="39">
        <f t="shared" si="2"/>
        <v>107.90472799999998</v>
      </c>
      <c r="R28" s="39">
        <f t="shared" si="2"/>
        <v>108.53228000000001</v>
      </c>
      <c r="S28" s="40">
        <f t="shared" si="2"/>
        <v>106.33584799999998</v>
      </c>
      <c r="T28" s="41"/>
    </row>
    <row r="29" spans="1:30" ht="33.75" customHeight="1" x14ac:dyDescent="0.25">
      <c r="A29" s="127" t="s">
        <v>15</v>
      </c>
      <c r="B29" s="42">
        <f>((B27*B26)*7)/1000</f>
        <v>701.64639999999997</v>
      </c>
      <c r="C29" s="43">
        <f>((C27*C26)*7)/1000</f>
        <v>701.64639999999997</v>
      </c>
      <c r="D29" s="43">
        <f t="shared" ref="D29:S29" si="3">((D27*D26)*7)/1000</f>
        <v>190.95439999999999</v>
      </c>
      <c r="E29" s="43">
        <f t="shared" si="3"/>
        <v>707.19740000000002</v>
      </c>
      <c r="F29" s="43">
        <f t="shared" si="3"/>
        <v>704.97699999999998</v>
      </c>
      <c r="G29" s="83">
        <f t="shared" si="3"/>
        <v>699.42600000000004</v>
      </c>
      <c r="H29" s="42">
        <f t="shared" si="3"/>
        <v>720.51979999999992</v>
      </c>
      <c r="I29" s="43">
        <f t="shared" si="3"/>
        <v>752.71559999999999</v>
      </c>
      <c r="J29" s="43">
        <f t="shared" si="3"/>
        <v>173.19119999999998</v>
      </c>
      <c r="K29" s="43">
        <f t="shared" si="3"/>
        <v>728.2912</v>
      </c>
      <c r="L29" s="43">
        <f t="shared" si="3"/>
        <v>733.84219999999993</v>
      </c>
      <c r="M29" s="83">
        <f t="shared" si="3"/>
        <v>729.40139999999997</v>
      </c>
      <c r="N29" s="81">
        <f t="shared" si="3"/>
        <v>741.61360000000002</v>
      </c>
      <c r="O29" s="44">
        <f t="shared" si="3"/>
        <v>769.36860000000001</v>
      </c>
      <c r="P29" s="44">
        <f t="shared" si="3"/>
        <v>184.29319999999998</v>
      </c>
      <c r="Q29" s="44">
        <f t="shared" si="3"/>
        <v>756.0462</v>
      </c>
      <c r="R29" s="44">
        <f t="shared" si="3"/>
        <v>760.48699999999997</v>
      </c>
      <c r="S29" s="45">
        <f t="shared" si="3"/>
        <v>744.94419999999991</v>
      </c>
      <c r="T29" s="46"/>
    </row>
    <row r="30" spans="1:30" ht="33.75" customHeight="1" thickBot="1" x14ac:dyDescent="0.3">
      <c r="A30" s="128" t="s">
        <v>16</v>
      </c>
      <c r="B30" s="47">
        <f>+(B25/B27)/7*1000</f>
        <v>158.6</v>
      </c>
      <c r="C30" s="48">
        <f t="shared" ref="C30:E30" si="4">+(C25/C27)/7*1000</f>
        <v>158.6</v>
      </c>
      <c r="D30" s="48">
        <f t="shared" si="4"/>
        <v>158.6</v>
      </c>
      <c r="E30" s="48">
        <f t="shared" si="4"/>
        <v>158.60000000000002</v>
      </c>
      <c r="F30" s="48">
        <f>+(F25/F27)/7*1000</f>
        <v>158.6</v>
      </c>
      <c r="G30" s="49">
        <f t="shared" ref="G30" si="5">+(G25/G27)/7*1000</f>
        <v>158.60000000000005</v>
      </c>
      <c r="H30" s="47">
        <f>+(H25/H27)/7*1000</f>
        <v>158.59999999999994</v>
      </c>
      <c r="I30" s="48">
        <f t="shared" ref="I30:K30" si="6">+(I25/I27)/7*1000</f>
        <v>158.60000000000002</v>
      </c>
      <c r="J30" s="48">
        <f t="shared" si="6"/>
        <v>158.59999999999994</v>
      </c>
      <c r="K30" s="48">
        <f t="shared" si="6"/>
        <v>158.60000000000002</v>
      </c>
      <c r="L30" s="48">
        <f>+(L25/L27)/7*1000</f>
        <v>158.59999999999994</v>
      </c>
      <c r="M30" s="49">
        <f t="shared" ref="M30:S30" si="7">+(M25/M27)/7*1000</f>
        <v>158.6</v>
      </c>
      <c r="N30" s="82">
        <f t="shared" si="7"/>
        <v>158.6</v>
      </c>
      <c r="O30" s="48">
        <f t="shared" si="7"/>
        <v>158.60000000000002</v>
      </c>
      <c r="P30" s="48">
        <f t="shared" si="7"/>
        <v>158.6</v>
      </c>
      <c r="Q30" s="48">
        <f t="shared" si="7"/>
        <v>158.60000000000002</v>
      </c>
      <c r="R30" s="48">
        <f t="shared" si="7"/>
        <v>158.60000000000002</v>
      </c>
      <c r="S30" s="49">
        <f t="shared" si="7"/>
        <v>158.6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2"/>
      <c r="T36" s="643"/>
      <c r="U36" s="55"/>
      <c r="V36" s="55"/>
      <c r="W36" s="56"/>
      <c r="X36" s="3"/>
      <c r="Y36" s="55"/>
      <c r="Z36" s="55"/>
      <c r="AA36" s="55"/>
      <c r="AB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3"/>
      <c r="T37" s="199" t="s">
        <v>10</v>
      </c>
      <c r="U37" s="58"/>
      <c r="V37" s="58"/>
      <c r="W37" s="3"/>
      <c r="X37" s="56"/>
      <c r="Y37" s="3"/>
      <c r="Z37" s="55"/>
      <c r="AA37" s="55"/>
      <c r="AB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57">
        <v>6</v>
      </c>
      <c r="T38" s="96"/>
      <c r="U38" s="58"/>
      <c r="V38" s="58"/>
      <c r="W38" s="59"/>
      <c r="X38" s="59"/>
      <c r="Y38" s="2"/>
      <c r="Z38" s="2"/>
      <c r="AA38" s="2"/>
      <c r="AB38" s="2"/>
    </row>
    <row r="39" spans="1:30" ht="33.75" customHeight="1" x14ac:dyDescent="0.25">
      <c r="A39" s="87" t="s">
        <v>35</v>
      </c>
      <c r="B39" s="23">
        <v>99.8</v>
      </c>
      <c r="C39" s="218">
        <v>100.6</v>
      </c>
      <c r="D39" s="218">
        <v>25.2</v>
      </c>
      <c r="E39" s="218">
        <v>100.5</v>
      </c>
      <c r="F39" s="218">
        <v>98.7</v>
      </c>
      <c r="G39" s="218">
        <v>98.5</v>
      </c>
      <c r="H39" s="218"/>
      <c r="I39" s="218"/>
      <c r="J39" s="97">
        <f t="shared" ref="J39:J46" si="8">SUM(B39:I39)</f>
        <v>523.29999999999995</v>
      </c>
      <c r="K39" s="138"/>
      <c r="L39" s="137"/>
      <c r="M39" s="87" t="s">
        <v>35</v>
      </c>
      <c r="N39" s="218">
        <v>7</v>
      </c>
      <c r="O39" s="218">
        <v>7.3</v>
      </c>
      <c r="P39" s="218">
        <v>1.9</v>
      </c>
      <c r="Q39" s="218">
        <v>7.3</v>
      </c>
      <c r="R39" s="218">
        <v>7.3</v>
      </c>
      <c r="S39" s="218">
        <v>7.2</v>
      </c>
      <c r="T39" s="97">
        <f t="shared" ref="T39:T46" si="9">SUM(N39:S39)</f>
        <v>38</v>
      </c>
      <c r="U39" s="2"/>
      <c r="V39" s="60"/>
      <c r="W39" s="59"/>
      <c r="X39" s="59"/>
      <c r="Y39" s="2"/>
      <c r="Z39" s="2"/>
      <c r="AA39" s="2"/>
      <c r="AB39" s="2"/>
    </row>
    <row r="40" spans="1:30" ht="33.75" customHeight="1" x14ac:dyDescent="0.25">
      <c r="A40" s="88" t="s">
        <v>36</v>
      </c>
      <c r="B40" s="23">
        <v>99.8</v>
      </c>
      <c r="C40" s="218">
        <v>100.6</v>
      </c>
      <c r="D40" s="218">
        <v>25.2</v>
      </c>
      <c r="E40" s="218">
        <v>100.5</v>
      </c>
      <c r="F40" s="218">
        <v>98.7</v>
      </c>
      <c r="G40" s="218">
        <v>98.5</v>
      </c>
      <c r="H40" s="218"/>
      <c r="I40" s="218"/>
      <c r="J40" s="97">
        <f t="shared" si="8"/>
        <v>523.29999999999995</v>
      </c>
      <c r="K40" s="133"/>
      <c r="L40" s="137"/>
      <c r="M40" s="88" t="s">
        <v>36</v>
      </c>
      <c r="N40" s="218">
        <v>7</v>
      </c>
      <c r="O40" s="218">
        <v>7.3</v>
      </c>
      <c r="P40" s="218">
        <v>1.9</v>
      </c>
      <c r="Q40" s="218">
        <v>7.3</v>
      </c>
      <c r="R40" s="218">
        <v>7.3</v>
      </c>
      <c r="S40" s="218">
        <v>7.2</v>
      </c>
      <c r="T40" s="97">
        <f t="shared" si="9"/>
        <v>38</v>
      </c>
      <c r="U40" s="2"/>
      <c r="V40" s="60"/>
      <c r="W40" s="59"/>
      <c r="X40" s="59"/>
      <c r="Y40" s="2"/>
      <c r="Z40" s="2"/>
      <c r="AA40" s="2"/>
      <c r="AB40" s="2"/>
    </row>
    <row r="41" spans="1:30" ht="33.75" customHeight="1" x14ac:dyDescent="0.25">
      <c r="A41" s="87" t="s">
        <v>37</v>
      </c>
      <c r="B41" s="23">
        <v>99.7</v>
      </c>
      <c r="C41" s="218">
        <v>100.3</v>
      </c>
      <c r="D41" s="218">
        <v>25.2</v>
      </c>
      <c r="E41" s="218">
        <v>100.3</v>
      </c>
      <c r="F41" s="218">
        <v>98.6</v>
      </c>
      <c r="G41" s="218">
        <v>98.3</v>
      </c>
      <c r="H41" s="218"/>
      <c r="I41" s="218"/>
      <c r="J41" s="97">
        <f t="shared" si="8"/>
        <v>522.4</v>
      </c>
      <c r="K41" s="133"/>
      <c r="L41" s="137"/>
      <c r="M41" s="87" t="s">
        <v>37</v>
      </c>
      <c r="N41" s="218">
        <v>7.1</v>
      </c>
      <c r="O41" s="218">
        <v>7.3</v>
      </c>
      <c r="P41" s="218">
        <v>1.8</v>
      </c>
      <c r="Q41" s="218">
        <v>7.2</v>
      </c>
      <c r="R41" s="218">
        <v>7.2</v>
      </c>
      <c r="S41" s="218">
        <v>7.2</v>
      </c>
      <c r="T41" s="97">
        <f t="shared" si="9"/>
        <v>37.799999999999997</v>
      </c>
      <c r="U41" s="2"/>
      <c r="V41" s="60"/>
      <c r="W41" s="59"/>
      <c r="X41" s="59"/>
      <c r="Y41" s="2"/>
      <c r="Z41" s="2"/>
      <c r="AA41" s="2"/>
      <c r="AB41" s="2"/>
    </row>
    <row r="42" spans="1:30" ht="33.75" customHeight="1" x14ac:dyDescent="0.25">
      <c r="A42" s="87" t="s">
        <v>38</v>
      </c>
      <c r="B42" s="23"/>
      <c r="C42" s="218"/>
      <c r="D42" s="218"/>
      <c r="E42" s="218"/>
      <c r="F42" s="218"/>
      <c r="G42" s="218"/>
      <c r="H42" s="218"/>
      <c r="I42" s="218"/>
      <c r="J42" s="97">
        <f t="shared" si="8"/>
        <v>0</v>
      </c>
      <c r="K42" s="133"/>
      <c r="L42" s="137"/>
      <c r="M42" s="87" t="s">
        <v>38</v>
      </c>
      <c r="N42" s="218">
        <v>7.1</v>
      </c>
      <c r="O42" s="218">
        <v>7.3</v>
      </c>
      <c r="P42" s="218">
        <v>1.8</v>
      </c>
      <c r="Q42" s="218">
        <v>7.3</v>
      </c>
      <c r="R42" s="218">
        <v>7.2</v>
      </c>
      <c r="S42" s="218">
        <v>7.2</v>
      </c>
      <c r="T42" s="97">
        <f t="shared" si="9"/>
        <v>37.9</v>
      </c>
      <c r="U42" s="2"/>
      <c r="V42" s="60"/>
      <c r="W42" s="59"/>
      <c r="X42" s="59"/>
      <c r="Y42" s="2"/>
      <c r="Z42" s="2"/>
      <c r="AA42" s="2"/>
      <c r="AB42" s="2"/>
    </row>
    <row r="43" spans="1:30" ht="33.75" customHeight="1" x14ac:dyDescent="0.25">
      <c r="A43" s="88" t="s">
        <v>33</v>
      </c>
      <c r="B43" s="23"/>
      <c r="C43" s="218"/>
      <c r="D43" s="218"/>
      <c r="E43" s="218"/>
      <c r="F43" s="218"/>
      <c r="G43" s="218"/>
      <c r="H43" s="218"/>
      <c r="I43" s="218"/>
      <c r="J43" s="97">
        <f t="shared" si="8"/>
        <v>0</v>
      </c>
      <c r="K43" s="133"/>
      <c r="L43" s="137"/>
      <c r="M43" s="88" t="s">
        <v>33</v>
      </c>
      <c r="N43" s="218">
        <v>7.1</v>
      </c>
      <c r="O43" s="218">
        <v>7.3</v>
      </c>
      <c r="P43" s="218">
        <v>1.9</v>
      </c>
      <c r="Q43" s="218">
        <v>7.3</v>
      </c>
      <c r="R43" s="218">
        <v>7.2</v>
      </c>
      <c r="S43" s="218">
        <v>7.2</v>
      </c>
      <c r="T43" s="97">
        <f t="shared" si="9"/>
        <v>38</v>
      </c>
      <c r="U43" s="2"/>
      <c r="V43" s="60"/>
      <c r="W43" s="59"/>
      <c r="X43" s="59"/>
      <c r="Y43" s="2"/>
      <c r="Z43" s="2"/>
      <c r="AA43" s="2"/>
      <c r="AB43" s="2"/>
    </row>
    <row r="44" spans="1:30" ht="33.75" customHeight="1" x14ac:dyDescent="0.25">
      <c r="A44" s="87" t="s">
        <v>46</v>
      </c>
      <c r="B44" s="23"/>
      <c r="C44" s="218"/>
      <c r="D44" s="218"/>
      <c r="E44" s="218"/>
      <c r="F44" s="218"/>
      <c r="G44" s="218"/>
      <c r="H44" s="218"/>
      <c r="I44" s="218"/>
      <c r="J44" s="97">
        <f t="shared" si="8"/>
        <v>0</v>
      </c>
      <c r="K44" s="133"/>
      <c r="L44" s="137"/>
      <c r="M44" s="87" t="s">
        <v>46</v>
      </c>
      <c r="N44" s="218">
        <v>7.1</v>
      </c>
      <c r="O44" s="218">
        <v>7.3</v>
      </c>
      <c r="P44" s="218">
        <v>1.9</v>
      </c>
      <c r="Q44" s="218">
        <v>7.3</v>
      </c>
      <c r="R44" s="218">
        <v>7.2</v>
      </c>
      <c r="S44" s="218">
        <v>7.2</v>
      </c>
      <c r="T44" s="97">
        <f t="shared" si="9"/>
        <v>38</v>
      </c>
      <c r="U44" s="2"/>
      <c r="V44" s="60"/>
      <c r="W44" s="59"/>
      <c r="X44" s="59"/>
      <c r="Y44" s="2"/>
      <c r="Z44" s="2"/>
      <c r="AA44" s="2"/>
      <c r="AB44" s="2"/>
    </row>
    <row r="45" spans="1:30" ht="33.75" customHeight="1" x14ac:dyDescent="0.25">
      <c r="A45" s="87" t="s">
        <v>34</v>
      </c>
      <c r="B45" s="23"/>
      <c r="C45" s="218"/>
      <c r="D45" s="218"/>
      <c r="E45" s="218"/>
      <c r="F45" s="218"/>
      <c r="G45" s="218"/>
      <c r="H45" s="218"/>
      <c r="I45" s="218"/>
      <c r="J45" s="97">
        <f t="shared" si="8"/>
        <v>0</v>
      </c>
      <c r="K45" s="133"/>
      <c r="L45" s="137"/>
      <c r="M45" s="87" t="s">
        <v>34</v>
      </c>
      <c r="N45" s="218">
        <v>7.2</v>
      </c>
      <c r="O45" s="218">
        <v>7.3</v>
      </c>
      <c r="P45" s="218">
        <v>1.9</v>
      </c>
      <c r="Q45" s="218">
        <v>7.3</v>
      </c>
      <c r="R45" s="218">
        <v>7.3</v>
      </c>
      <c r="S45" s="218">
        <v>7.3</v>
      </c>
      <c r="T45" s="97">
        <f t="shared" si="9"/>
        <v>38.299999999999997</v>
      </c>
      <c r="U45" s="2"/>
      <c r="V45" s="60"/>
      <c r="W45" s="59"/>
      <c r="X45" s="59"/>
      <c r="Y45" s="59"/>
      <c r="Z45" s="59"/>
      <c r="AA45" s="2"/>
      <c r="AB45" s="2"/>
      <c r="AC45" s="2"/>
      <c r="AD45" s="2"/>
    </row>
    <row r="46" spans="1:30" ht="33.75" customHeight="1" x14ac:dyDescent="0.25">
      <c r="A46" s="88" t="s">
        <v>10</v>
      </c>
      <c r="B46" s="27">
        <f t="shared" ref="B46:I46" si="10">SUM(B39:B45)</f>
        <v>299.3</v>
      </c>
      <c r="C46" s="77">
        <f t="shared" si="10"/>
        <v>301.5</v>
      </c>
      <c r="D46" s="28">
        <f t="shared" si="10"/>
        <v>75.599999999999994</v>
      </c>
      <c r="E46" s="28">
        <f t="shared" si="10"/>
        <v>301.3</v>
      </c>
      <c r="F46" s="28">
        <f t="shared" si="10"/>
        <v>296</v>
      </c>
      <c r="G46" s="28">
        <f t="shared" si="10"/>
        <v>295.3</v>
      </c>
      <c r="H46" s="28">
        <f t="shared" si="10"/>
        <v>0</v>
      </c>
      <c r="I46" s="28">
        <f t="shared" si="10"/>
        <v>0</v>
      </c>
      <c r="J46" s="97">
        <f t="shared" si="8"/>
        <v>1569</v>
      </c>
      <c r="K46" s="60"/>
      <c r="M46" s="73" t="s">
        <v>10</v>
      </c>
      <c r="N46" s="77">
        <f t="shared" ref="N46:S46" si="11">SUM(N39:N45)</f>
        <v>49.600000000000009</v>
      </c>
      <c r="O46" s="28">
        <f t="shared" si="11"/>
        <v>51.099999999999994</v>
      </c>
      <c r="P46" s="28">
        <f t="shared" si="11"/>
        <v>13.1</v>
      </c>
      <c r="Q46" s="28">
        <f t="shared" si="11"/>
        <v>50.999999999999993</v>
      </c>
      <c r="R46" s="28">
        <f t="shared" si="11"/>
        <v>50.7</v>
      </c>
      <c r="S46" s="28">
        <f t="shared" si="11"/>
        <v>50.5</v>
      </c>
      <c r="T46" s="97">
        <f t="shared" si="9"/>
        <v>266</v>
      </c>
      <c r="U46" s="60"/>
      <c r="V46" s="60"/>
      <c r="W46" s="2"/>
      <c r="X46" s="2"/>
      <c r="Y46" s="2"/>
      <c r="Z46" s="2"/>
      <c r="AA46" s="2"/>
      <c r="AB46" s="2"/>
      <c r="AC46" s="2"/>
      <c r="AD46" s="2"/>
    </row>
    <row r="47" spans="1:30" ht="33.75" customHeight="1" x14ac:dyDescent="0.25">
      <c r="A47" s="89" t="s">
        <v>12</v>
      </c>
      <c r="B47" s="30">
        <v>157.6</v>
      </c>
      <c r="C47" s="78">
        <v>157.6</v>
      </c>
      <c r="D47" s="31">
        <v>157.6</v>
      </c>
      <c r="E47" s="31">
        <v>157.6</v>
      </c>
      <c r="F47" s="31">
        <v>157.6</v>
      </c>
      <c r="G47" s="31">
        <v>157.6</v>
      </c>
      <c r="H47" s="31"/>
      <c r="I47" s="31"/>
      <c r="J47" s="98">
        <f>+((J46/J48)/7)*1000</f>
        <v>67.573969593867091</v>
      </c>
      <c r="K47" s="60"/>
      <c r="M47" s="129" t="s">
        <v>12</v>
      </c>
      <c r="N47" s="78">
        <v>144.5</v>
      </c>
      <c r="O47" s="31">
        <v>143</v>
      </c>
      <c r="P47" s="31">
        <v>144</v>
      </c>
      <c r="Q47" s="31">
        <v>143</v>
      </c>
      <c r="R47" s="31">
        <v>142</v>
      </c>
      <c r="S47" s="31">
        <v>141.5</v>
      </c>
      <c r="T47" s="98">
        <f>+((T46/T48)/7)*1000</f>
        <v>142.85714285714286</v>
      </c>
      <c r="U47" s="61"/>
      <c r="V47" s="61"/>
    </row>
    <row r="48" spans="1:30" ht="33.75" customHeight="1" x14ac:dyDescent="0.25">
      <c r="A48" s="90" t="s">
        <v>13</v>
      </c>
      <c r="B48" s="34">
        <v>633</v>
      </c>
      <c r="C48" s="79">
        <v>637</v>
      </c>
      <c r="D48" s="35">
        <v>160</v>
      </c>
      <c r="E48" s="35">
        <v>637</v>
      </c>
      <c r="F48" s="35">
        <v>626</v>
      </c>
      <c r="G48" s="35">
        <v>624</v>
      </c>
      <c r="H48" s="35"/>
      <c r="I48" s="35"/>
      <c r="J48" s="99">
        <f>SUM(B48:I48)</f>
        <v>3317</v>
      </c>
      <c r="K48" s="60"/>
      <c r="L48" s="62"/>
      <c r="M48" s="90" t="s">
        <v>13</v>
      </c>
      <c r="N48" s="102">
        <v>49</v>
      </c>
      <c r="O48" s="102">
        <v>51</v>
      </c>
      <c r="P48" s="102">
        <v>13</v>
      </c>
      <c r="Q48" s="102">
        <v>51</v>
      </c>
      <c r="R48" s="102">
        <v>51</v>
      </c>
      <c r="S48" s="102">
        <v>51</v>
      </c>
      <c r="T48" s="106">
        <f>SUM(N48:S48)</f>
        <v>266</v>
      </c>
      <c r="U48" s="63"/>
      <c r="V48" s="63"/>
    </row>
    <row r="49" spans="1:43" ht="33.75" customHeight="1" x14ac:dyDescent="0.25">
      <c r="A49" s="91" t="s">
        <v>14</v>
      </c>
      <c r="B49" s="38">
        <f t="shared" ref="B49:I49" si="12">((B48*B47)*7/1000-B40-B39)/5</f>
        <v>99.745120000000014</v>
      </c>
      <c r="C49" s="80">
        <f t="shared" si="12"/>
        <v>100.30768</v>
      </c>
      <c r="D49" s="80">
        <f t="shared" si="12"/>
        <v>25.2224</v>
      </c>
      <c r="E49" s="80">
        <f t="shared" si="12"/>
        <v>100.34768000000001</v>
      </c>
      <c r="F49" s="80">
        <f t="shared" si="12"/>
        <v>98.640639999999976</v>
      </c>
      <c r="G49" s="80">
        <f t="shared" si="12"/>
        <v>98.279359999999997</v>
      </c>
      <c r="H49" s="80">
        <f t="shared" si="12"/>
        <v>0</v>
      </c>
      <c r="I49" s="80">
        <f t="shared" si="12"/>
        <v>0</v>
      </c>
      <c r="J49" s="100">
        <f>((J46*1000)/J48)/7</f>
        <v>67.573969593867091</v>
      </c>
      <c r="K49" s="60"/>
      <c r="M49" s="91" t="s">
        <v>14</v>
      </c>
      <c r="N49" s="80">
        <f t="shared" ref="N49:S49" si="13">((N48*N47)*7/1000-N40-N39)/5</f>
        <v>7.1126999999999994</v>
      </c>
      <c r="O49" s="39">
        <f t="shared" si="13"/>
        <v>7.2902000000000013</v>
      </c>
      <c r="P49" s="39">
        <f t="shared" si="13"/>
        <v>1.8607999999999998</v>
      </c>
      <c r="Q49" s="39">
        <f t="shared" si="13"/>
        <v>7.2902000000000013</v>
      </c>
      <c r="R49" s="39">
        <f t="shared" si="13"/>
        <v>7.2188000000000017</v>
      </c>
      <c r="S49" s="39">
        <f t="shared" si="13"/>
        <v>7.2230999999999996</v>
      </c>
      <c r="T49" s="107">
        <f>((T46*1000)/T48)/7</f>
        <v>142.85714285714286</v>
      </c>
      <c r="U49" s="63"/>
      <c r="V49" s="63"/>
    </row>
    <row r="50" spans="1:43" ht="33.75" customHeight="1" x14ac:dyDescent="0.25">
      <c r="A50" s="92" t="s">
        <v>15</v>
      </c>
      <c r="B50" s="42">
        <f t="shared" ref="B50:I50" si="14">((B48*B47)*7)/1000</f>
        <v>698.32560000000001</v>
      </c>
      <c r="C50" s="81">
        <f t="shared" si="14"/>
        <v>702.73840000000007</v>
      </c>
      <c r="D50" s="43">
        <f t="shared" si="14"/>
        <v>176.512</v>
      </c>
      <c r="E50" s="43">
        <f t="shared" si="14"/>
        <v>702.73840000000007</v>
      </c>
      <c r="F50" s="43">
        <f t="shared" si="14"/>
        <v>690.6031999999999</v>
      </c>
      <c r="G50" s="43">
        <f t="shared" si="14"/>
        <v>688.39679999999998</v>
      </c>
      <c r="H50" s="43">
        <f t="shared" si="14"/>
        <v>0</v>
      </c>
      <c r="I50" s="43">
        <f t="shared" si="14"/>
        <v>0</v>
      </c>
      <c r="J50" s="83"/>
      <c r="K50" s="60"/>
      <c r="M50" s="92" t="s">
        <v>15</v>
      </c>
      <c r="N50" s="81">
        <f t="shared" ref="N50:S50" si="15">((N48*N47)*7)/1000</f>
        <v>49.563499999999998</v>
      </c>
      <c r="O50" s="43">
        <f t="shared" si="15"/>
        <v>51.051000000000002</v>
      </c>
      <c r="P50" s="43">
        <f t="shared" si="15"/>
        <v>13.103999999999999</v>
      </c>
      <c r="Q50" s="43">
        <f t="shared" si="15"/>
        <v>51.051000000000002</v>
      </c>
      <c r="R50" s="43">
        <f t="shared" si="15"/>
        <v>50.694000000000003</v>
      </c>
      <c r="S50" s="43">
        <f t="shared" si="15"/>
        <v>50.515500000000003</v>
      </c>
      <c r="T50" s="108"/>
    </row>
    <row r="51" spans="1:43" ht="33.75" customHeight="1" thickBot="1" x14ac:dyDescent="0.3">
      <c r="A51" s="93" t="s">
        <v>16</v>
      </c>
      <c r="B51" s="47">
        <f t="shared" ref="B51:I51" si="16">+(B46/B48)/7*1000</f>
        <v>67.546829158203565</v>
      </c>
      <c r="C51" s="82">
        <f t="shared" si="16"/>
        <v>67.616057411975774</v>
      </c>
      <c r="D51" s="48">
        <f t="shared" si="16"/>
        <v>67.499999999999986</v>
      </c>
      <c r="E51" s="48">
        <f t="shared" si="16"/>
        <v>67.571204305898178</v>
      </c>
      <c r="F51" s="48">
        <f t="shared" si="16"/>
        <v>67.549064354176167</v>
      </c>
      <c r="G51" s="48">
        <f t="shared" si="16"/>
        <v>67.605311355311372</v>
      </c>
      <c r="H51" s="48" t="e">
        <f t="shared" si="16"/>
        <v>#DIV/0!</v>
      </c>
      <c r="I51" s="48" t="e">
        <f t="shared" si="16"/>
        <v>#DIV/0!</v>
      </c>
      <c r="J51" s="101"/>
      <c r="K51" s="60"/>
      <c r="L51" s="51"/>
      <c r="M51" s="93" t="s">
        <v>16</v>
      </c>
      <c r="N51" s="82">
        <f t="shared" ref="N51:S51" si="17">+(N46/N48)/7*1000</f>
        <v>144.60641399416912</v>
      </c>
      <c r="O51" s="48">
        <f t="shared" si="17"/>
        <v>143.13725490196077</v>
      </c>
      <c r="P51" s="48">
        <f t="shared" si="17"/>
        <v>143.95604395604394</v>
      </c>
      <c r="Q51" s="48">
        <f t="shared" si="17"/>
        <v>142.85714285714286</v>
      </c>
      <c r="R51" s="48">
        <f t="shared" si="17"/>
        <v>142.01680672268907</v>
      </c>
      <c r="S51" s="48">
        <f t="shared" si="17"/>
        <v>141.45658263305322</v>
      </c>
      <c r="T51" s="49"/>
      <c r="U51" s="52"/>
      <c r="V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67"/>
      <c r="W55" s="68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55"/>
      <c r="W56" s="55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55"/>
      <c r="W57" s="55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23">
        <v>7.7</v>
      </c>
      <c r="C58" s="218">
        <v>7.7</v>
      </c>
      <c r="D58" s="218">
        <v>2</v>
      </c>
      <c r="E58" s="218">
        <v>7.7</v>
      </c>
      <c r="F58" s="218">
        <v>7.6</v>
      </c>
      <c r="G58" s="150">
        <v>7.6</v>
      </c>
      <c r="H58" s="23">
        <v>8</v>
      </c>
      <c r="I58" s="218">
        <v>8.1999999999999993</v>
      </c>
      <c r="J58" s="218">
        <v>2</v>
      </c>
      <c r="K58" s="218">
        <v>7.8</v>
      </c>
      <c r="L58" s="218">
        <v>8</v>
      </c>
      <c r="M58" s="150">
        <v>8</v>
      </c>
      <c r="N58" s="23">
        <v>8</v>
      </c>
      <c r="O58" s="218">
        <v>8.5</v>
      </c>
      <c r="P58" s="218">
        <v>2</v>
      </c>
      <c r="Q58" s="218">
        <v>8.1999999999999993</v>
      </c>
      <c r="R58" s="218">
        <v>8.3000000000000007</v>
      </c>
      <c r="S58" s="150">
        <v>8.1999999999999993</v>
      </c>
      <c r="T58" s="26">
        <f t="shared" ref="T58:T65" si="18">SUM(B58:S58)</f>
        <v>125.5</v>
      </c>
      <c r="U58" s="71"/>
      <c r="V58" s="60"/>
      <c r="W58" s="20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23">
        <v>7.7</v>
      </c>
      <c r="C59" s="218">
        <v>7.7</v>
      </c>
      <c r="D59" s="218">
        <v>2</v>
      </c>
      <c r="E59" s="218">
        <v>7.7</v>
      </c>
      <c r="F59" s="218">
        <v>7.6</v>
      </c>
      <c r="G59" s="150">
        <v>7.6</v>
      </c>
      <c r="H59" s="23">
        <v>8</v>
      </c>
      <c r="I59" s="218">
        <v>8.1999999999999993</v>
      </c>
      <c r="J59" s="218">
        <v>2</v>
      </c>
      <c r="K59" s="218">
        <v>7.8</v>
      </c>
      <c r="L59" s="218">
        <v>8</v>
      </c>
      <c r="M59" s="150">
        <v>8</v>
      </c>
      <c r="N59" s="23">
        <v>8</v>
      </c>
      <c r="O59" s="218">
        <v>8.5</v>
      </c>
      <c r="P59" s="218">
        <v>2</v>
      </c>
      <c r="Q59" s="218">
        <v>8.1999999999999993</v>
      </c>
      <c r="R59" s="218">
        <v>8.3000000000000007</v>
      </c>
      <c r="S59" s="150">
        <v>8.1999999999999993</v>
      </c>
      <c r="T59" s="26">
        <f t="shared" si="18"/>
        <v>125.5</v>
      </c>
      <c r="U59" s="71"/>
      <c r="V59" s="60"/>
      <c r="W59" s="20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23">
        <v>7.8</v>
      </c>
      <c r="C60" s="218">
        <v>7.7</v>
      </c>
      <c r="D60" s="218">
        <v>2</v>
      </c>
      <c r="E60" s="218">
        <v>7.7</v>
      </c>
      <c r="F60" s="218">
        <v>7.5</v>
      </c>
      <c r="G60" s="150">
        <v>7.5</v>
      </c>
      <c r="H60" s="23">
        <v>8.1</v>
      </c>
      <c r="I60" s="218">
        <v>8.3000000000000007</v>
      </c>
      <c r="J60" s="218">
        <v>2</v>
      </c>
      <c r="K60" s="218">
        <v>7.8</v>
      </c>
      <c r="L60" s="218">
        <v>7.9</v>
      </c>
      <c r="M60" s="150">
        <v>7.9</v>
      </c>
      <c r="N60" s="23">
        <v>8.1</v>
      </c>
      <c r="O60" s="218">
        <v>8.3000000000000007</v>
      </c>
      <c r="P60" s="218">
        <v>2</v>
      </c>
      <c r="Q60" s="218">
        <v>8.1</v>
      </c>
      <c r="R60" s="218">
        <v>8.1999999999999993</v>
      </c>
      <c r="S60" s="150">
        <v>8</v>
      </c>
      <c r="T60" s="26">
        <f t="shared" si="18"/>
        <v>124.9</v>
      </c>
      <c r="U60" s="71"/>
      <c r="V60" s="60"/>
      <c r="W60" s="20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23">
        <v>7.9</v>
      </c>
      <c r="C61" s="218">
        <v>7.8</v>
      </c>
      <c r="D61" s="218">
        <v>2</v>
      </c>
      <c r="E61" s="218">
        <v>7.7</v>
      </c>
      <c r="F61" s="218">
        <v>7.5</v>
      </c>
      <c r="G61" s="150">
        <v>7.5</v>
      </c>
      <c r="H61" s="23">
        <v>8.1</v>
      </c>
      <c r="I61" s="218">
        <v>8.3000000000000007</v>
      </c>
      <c r="J61" s="218">
        <v>2</v>
      </c>
      <c r="K61" s="218">
        <v>7.8</v>
      </c>
      <c r="L61" s="218">
        <v>7.9</v>
      </c>
      <c r="M61" s="150">
        <v>7.9</v>
      </c>
      <c r="N61" s="23">
        <v>8.1</v>
      </c>
      <c r="O61" s="218">
        <v>8.4</v>
      </c>
      <c r="P61" s="218">
        <v>2</v>
      </c>
      <c r="Q61" s="218">
        <v>8.1</v>
      </c>
      <c r="R61" s="218">
        <v>8.1999999999999993</v>
      </c>
      <c r="S61" s="150">
        <v>8</v>
      </c>
      <c r="T61" s="26">
        <f t="shared" si="18"/>
        <v>125.2</v>
      </c>
      <c r="U61" s="71"/>
      <c r="V61" s="60"/>
      <c r="W61" s="55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23">
        <v>7.9</v>
      </c>
      <c r="C62" s="218">
        <v>7.8</v>
      </c>
      <c r="D62" s="218">
        <v>2.1</v>
      </c>
      <c r="E62" s="218">
        <v>7.7</v>
      </c>
      <c r="F62" s="218">
        <v>7.5</v>
      </c>
      <c r="G62" s="150">
        <v>7.5</v>
      </c>
      <c r="H62" s="23">
        <v>8.1</v>
      </c>
      <c r="I62" s="218">
        <v>8.3000000000000007</v>
      </c>
      <c r="J62" s="218">
        <v>2.1</v>
      </c>
      <c r="K62" s="218">
        <v>7.9</v>
      </c>
      <c r="L62" s="218">
        <v>7.9</v>
      </c>
      <c r="M62" s="150">
        <v>7.9</v>
      </c>
      <c r="N62" s="23">
        <v>8.1</v>
      </c>
      <c r="O62" s="218">
        <v>8.4</v>
      </c>
      <c r="P62" s="218">
        <v>2.1</v>
      </c>
      <c r="Q62" s="218">
        <v>8.1</v>
      </c>
      <c r="R62" s="218">
        <v>8.3000000000000007</v>
      </c>
      <c r="S62" s="150">
        <v>8</v>
      </c>
      <c r="T62" s="26">
        <f t="shared" si="18"/>
        <v>125.7</v>
      </c>
      <c r="U62" s="71"/>
      <c r="V62" s="60"/>
      <c r="W62" s="55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23">
        <v>7.9</v>
      </c>
      <c r="C63" s="218">
        <v>7.8</v>
      </c>
      <c r="D63" s="218">
        <v>2.1</v>
      </c>
      <c r="E63" s="218">
        <v>7.8</v>
      </c>
      <c r="F63" s="218">
        <v>7.5</v>
      </c>
      <c r="G63" s="150">
        <v>7.5</v>
      </c>
      <c r="H63" s="23">
        <v>8.1</v>
      </c>
      <c r="I63" s="218">
        <v>8.3000000000000007</v>
      </c>
      <c r="J63" s="218">
        <v>2.1</v>
      </c>
      <c r="K63" s="218">
        <v>7.9</v>
      </c>
      <c r="L63" s="218">
        <v>8</v>
      </c>
      <c r="M63" s="150">
        <v>8</v>
      </c>
      <c r="N63" s="23">
        <v>8.1</v>
      </c>
      <c r="O63" s="218">
        <v>8.4</v>
      </c>
      <c r="P63" s="218">
        <v>2.1</v>
      </c>
      <c r="Q63" s="218">
        <v>8.1</v>
      </c>
      <c r="R63" s="218">
        <v>8.3000000000000007</v>
      </c>
      <c r="S63" s="150">
        <v>8</v>
      </c>
      <c r="T63" s="26">
        <f t="shared" si="18"/>
        <v>125.99999999999999</v>
      </c>
      <c r="U63" s="71"/>
      <c r="V63" s="60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23">
        <v>7.9</v>
      </c>
      <c r="C64" s="218">
        <v>7.8</v>
      </c>
      <c r="D64" s="218">
        <v>2.1</v>
      </c>
      <c r="E64" s="218">
        <v>7.8</v>
      </c>
      <c r="F64" s="218">
        <v>7.5</v>
      </c>
      <c r="G64" s="150">
        <v>7.5</v>
      </c>
      <c r="H64" s="23">
        <v>8.1999999999999993</v>
      </c>
      <c r="I64" s="218">
        <v>8.3000000000000007</v>
      </c>
      <c r="J64" s="218">
        <v>2.1</v>
      </c>
      <c r="K64" s="218">
        <v>7.9</v>
      </c>
      <c r="L64" s="218">
        <v>8</v>
      </c>
      <c r="M64" s="150">
        <v>8</v>
      </c>
      <c r="N64" s="23">
        <v>8.1</v>
      </c>
      <c r="O64" s="218">
        <v>8.4</v>
      </c>
      <c r="P64" s="218">
        <v>2.1</v>
      </c>
      <c r="Q64" s="218">
        <v>8.1</v>
      </c>
      <c r="R64" s="218">
        <v>8.3000000000000007</v>
      </c>
      <c r="S64" s="150">
        <v>8.1</v>
      </c>
      <c r="T64" s="26">
        <f t="shared" si="18"/>
        <v>126.19999999999997</v>
      </c>
      <c r="U64" s="71"/>
      <c r="V64" s="60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54.8</v>
      </c>
      <c r="C65" s="28">
        <f>SUM(C58:C64)</f>
        <v>54.3</v>
      </c>
      <c r="D65" s="28">
        <f>SUM(D58:D64)</f>
        <v>14.299999999999999</v>
      </c>
      <c r="E65" s="28">
        <f>SUM(E58:E64)</f>
        <v>54.099999999999994</v>
      </c>
      <c r="F65" s="28">
        <f t="shared" ref="F65:Q65" si="19">SUM(F58:F64)</f>
        <v>52.7</v>
      </c>
      <c r="G65" s="29">
        <f t="shared" si="19"/>
        <v>52.7</v>
      </c>
      <c r="H65" s="27">
        <f t="shared" si="19"/>
        <v>56.600000000000009</v>
      </c>
      <c r="I65" s="28">
        <f t="shared" si="19"/>
        <v>57.899999999999991</v>
      </c>
      <c r="J65" s="28">
        <f t="shared" si="19"/>
        <v>14.299999999999999</v>
      </c>
      <c r="K65" s="28">
        <f t="shared" si="19"/>
        <v>54.9</v>
      </c>
      <c r="L65" s="28">
        <f t="shared" si="19"/>
        <v>55.699999999999996</v>
      </c>
      <c r="M65" s="29">
        <f t="shared" si="19"/>
        <v>55.699999999999996</v>
      </c>
      <c r="N65" s="27">
        <f t="shared" si="19"/>
        <v>56.500000000000007</v>
      </c>
      <c r="O65" s="28">
        <f t="shared" si="19"/>
        <v>58.9</v>
      </c>
      <c r="P65" s="28">
        <f t="shared" si="19"/>
        <v>14.299999999999999</v>
      </c>
      <c r="Q65" s="28">
        <f t="shared" si="19"/>
        <v>56.900000000000006</v>
      </c>
      <c r="R65" s="28">
        <f>SUM(R58:R64)</f>
        <v>57.899999999999991</v>
      </c>
      <c r="S65" s="29">
        <f>SUM(S58:S64)</f>
        <v>56.5</v>
      </c>
      <c r="T65" s="26">
        <f t="shared" si="18"/>
        <v>878.99999999999989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145</v>
      </c>
      <c r="C66" s="31">
        <v>143.5</v>
      </c>
      <c r="D66" s="31">
        <v>145.5</v>
      </c>
      <c r="E66" s="31">
        <v>143</v>
      </c>
      <c r="F66" s="31">
        <v>142</v>
      </c>
      <c r="G66" s="32">
        <v>142</v>
      </c>
      <c r="H66" s="30">
        <v>147</v>
      </c>
      <c r="I66" s="31">
        <v>145</v>
      </c>
      <c r="J66" s="31">
        <v>146</v>
      </c>
      <c r="K66" s="31">
        <v>142.5</v>
      </c>
      <c r="L66" s="31">
        <v>142</v>
      </c>
      <c r="M66" s="32">
        <v>142</v>
      </c>
      <c r="N66" s="30">
        <v>144</v>
      </c>
      <c r="O66" s="31">
        <v>142.5</v>
      </c>
      <c r="P66" s="31">
        <v>146</v>
      </c>
      <c r="Q66" s="31">
        <v>142.5</v>
      </c>
      <c r="R66" s="31">
        <v>142.5</v>
      </c>
      <c r="S66" s="32">
        <v>141.5</v>
      </c>
      <c r="T66" s="261">
        <f>+((T65/T67)/7)*1000</f>
        <v>143.3463796477495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54</v>
      </c>
      <c r="C67" s="102">
        <v>54</v>
      </c>
      <c r="D67" s="102">
        <v>14</v>
      </c>
      <c r="E67" s="102">
        <v>54</v>
      </c>
      <c r="F67" s="102">
        <v>53</v>
      </c>
      <c r="G67" s="259">
        <v>53</v>
      </c>
      <c r="H67" s="258">
        <v>55</v>
      </c>
      <c r="I67" s="102">
        <v>57</v>
      </c>
      <c r="J67" s="102">
        <v>14</v>
      </c>
      <c r="K67" s="102">
        <v>55</v>
      </c>
      <c r="L67" s="102">
        <v>56</v>
      </c>
      <c r="M67" s="259">
        <v>56</v>
      </c>
      <c r="N67" s="258">
        <v>56</v>
      </c>
      <c r="O67" s="102">
        <v>59</v>
      </c>
      <c r="P67" s="102">
        <v>14</v>
      </c>
      <c r="Q67" s="102">
        <v>57</v>
      </c>
      <c r="R67" s="102">
        <v>58</v>
      </c>
      <c r="S67" s="259">
        <v>57</v>
      </c>
      <c r="T67" s="262">
        <f>SUM(B67:S67)</f>
        <v>876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7.8819999999999997</v>
      </c>
      <c r="C68" s="80">
        <f t="shared" si="20"/>
        <v>7.7685999999999993</v>
      </c>
      <c r="D68" s="80">
        <f t="shared" si="20"/>
        <v>2.0518000000000001</v>
      </c>
      <c r="E68" s="80">
        <f t="shared" si="20"/>
        <v>7.7307999999999995</v>
      </c>
      <c r="F68" s="80">
        <f t="shared" si="20"/>
        <v>7.4963999999999995</v>
      </c>
      <c r="G68" s="154">
        <f t="shared" si="20"/>
        <v>7.4963999999999995</v>
      </c>
      <c r="H68" s="38">
        <f t="shared" si="20"/>
        <v>8.1189999999999998</v>
      </c>
      <c r="I68" s="80">
        <f t="shared" si="20"/>
        <v>8.2910000000000004</v>
      </c>
      <c r="J68" s="80">
        <f t="shared" si="20"/>
        <v>2.0615999999999999</v>
      </c>
      <c r="K68" s="80">
        <f t="shared" si="20"/>
        <v>7.8525000000000009</v>
      </c>
      <c r="L68" s="80">
        <f t="shared" si="20"/>
        <v>7.9328000000000003</v>
      </c>
      <c r="M68" s="154">
        <f t="shared" si="20"/>
        <v>7.9328000000000003</v>
      </c>
      <c r="N68" s="38">
        <f t="shared" si="20"/>
        <v>8.0896000000000008</v>
      </c>
      <c r="O68" s="80">
        <f t="shared" si="20"/>
        <v>8.3704999999999998</v>
      </c>
      <c r="P68" s="80">
        <f t="shared" si="20"/>
        <v>2.0615999999999999</v>
      </c>
      <c r="Q68" s="80">
        <f t="shared" si="20"/>
        <v>8.0914999999999999</v>
      </c>
      <c r="R68" s="80">
        <f t="shared" si="20"/>
        <v>8.2509999999999994</v>
      </c>
      <c r="S68" s="154">
        <f t="shared" si="20"/>
        <v>8.0116999999999994</v>
      </c>
      <c r="T68" s="263">
        <f>((T65*1000)/T67)/7</f>
        <v>143.3463796477495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54.81</v>
      </c>
      <c r="C69" s="43">
        <f t="shared" si="21"/>
        <v>54.243000000000002</v>
      </c>
      <c r="D69" s="43">
        <f t="shared" si="21"/>
        <v>14.259</v>
      </c>
      <c r="E69" s="43">
        <f t="shared" si="21"/>
        <v>54.054000000000002</v>
      </c>
      <c r="F69" s="43">
        <f t="shared" si="21"/>
        <v>52.682000000000002</v>
      </c>
      <c r="G69" s="83">
        <f t="shared" si="21"/>
        <v>52.682000000000002</v>
      </c>
      <c r="H69" s="42">
        <f t="shared" si="21"/>
        <v>56.594999999999999</v>
      </c>
      <c r="I69" s="43">
        <f t="shared" si="21"/>
        <v>57.854999999999997</v>
      </c>
      <c r="J69" s="43">
        <f t="shared" si="21"/>
        <v>14.308</v>
      </c>
      <c r="K69" s="43">
        <f t="shared" si="21"/>
        <v>54.862499999999997</v>
      </c>
      <c r="L69" s="43">
        <f t="shared" si="21"/>
        <v>55.664000000000001</v>
      </c>
      <c r="M69" s="83">
        <f t="shared" si="21"/>
        <v>55.664000000000001</v>
      </c>
      <c r="N69" s="42">
        <f t="shared" si="21"/>
        <v>56.448</v>
      </c>
      <c r="O69" s="43">
        <f t="shared" si="21"/>
        <v>58.852499999999999</v>
      </c>
      <c r="P69" s="43">
        <f t="shared" si="21"/>
        <v>14.308</v>
      </c>
      <c r="Q69" s="43">
        <f t="shared" si="21"/>
        <v>56.857500000000002</v>
      </c>
      <c r="R69" s="43">
        <f t="shared" si="21"/>
        <v>57.854999999999997</v>
      </c>
      <c r="S69" s="83">
        <f t="shared" si="21"/>
        <v>56.458500000000001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 t="shared" ref="B70:S70" si="22">+(B65/B67)/7*1000</f>
        <v>144.97354497354499</v>
      </c>
      <c r="C70" s="48">
        <f t="shared" si="22"/>
        <v>143.65079365079364</v>
      </c>
      <c r="D70" s="48">
        <f t="shared" si="22"/>
        <v>145.91836734693877</v>
      </c>
      <c r="E70" s="48">
        <f t="shared" si="22"/>
        <v>143.12169312169311</v>
      </c>
      <c r="F70" s="48">
        <f t="shared" si="22"/>
        <v>142.04851752021563</v>
      </c>
      <c r="G70" s="49">
        <f t="shared" si="22"/>
        <v>142.04851752021563</v>
      </c>
      <c r="H70" s="47">
        <f t="shared" si="22"/>
        <v>147.01298701298703</v>
      </c>
      <c r="I70" s="48">
        <f t="shared" si="22"/>
        <v>145.1127819548872</v>
      </c>
      <c r="J70" s="48">
        <f t="shared" si="22"/>
        <v>145.91836734693877</v>
      </c>
      <c r="K70" s="48">
        <f t="shared" si="22"/>
        <v>142.59740259740258</v>
      </c>
      <c r="L70" s="48">
        <f t="shared" si="22"/>
        <v>142.09183673469386</v>
      </c>
      <c r="M70" s="49">
        <f t="shared" si="22"/>
        <v>142.09183673469386</v>
      </c>
      <c r="N70" s="47">
        <f t="shared" si="22"/>
        <v>144.13265306122452</v>
      </c>
      <c r="O70" s="48">
        <f t="shared" si="22"/>
        <v>142.61501210653753</v>
      </c>
      <c r="P70" s="48">
        <f t="shared" si="22"/>
        <v>145.91836734693877</v>
      </c>
      <c r="Q70" s="48">
        <f t="shared" si="22"/>
        <v>142.60651629072683</v>
      </c>
      <c r="R70" s="48">
        <f t="shared" si="22"/>
        <v>142.61083743842363</v>
      </c>
      <c r="S70" s="49">
        <f t="shared" si="22"/>
        <v>141.60401002506265</v>
      </c>
      <c r="T70" s="50"/>
      <c r="AD70" s="3"/>
    </row>
    <row r="71" spans="1:41" ht="33.75" customHeight="1" x14ac:dyDescent="0.25"/>
    <row r="72" spans="1:41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41" ht="33.75" customHeight="1" x14ac:dyDescent="0.25"/>
    <row r="74" spans="1:41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J36"/>
    <mergeCell ref="N36:T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3" zoomScale="30" zoomScaleNormal="30" workbookViewId="0">
      <selection activeCell="B67" sqref="B67:S67"/>
    </sheetView>
  </sheetViews>
  <sheetFormatPr baseColWidth="10" defaultRowHeight="15" x14ac:dyDescent="0.25"/>
  <cols>
    <col min="1" max="1" width="52.42578125" style="19" bestFit="1" customWidth="1"/>
    <col min="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346"/>
      <c r="E3" s="346"/>
      <c r="F3" s="346"/>
      <c r="G3" s="346"/>
      <c r="H3" s="346"/>
      <c r="I3" s="346"/>
      <c r="J3" s="346"/>
      <c r="K3" s="346"/>
      <c r="L3" s="346"/>
      <c r="M3" s="346"/>
      <c r="N3" s="346"/>
      <c r="O3" s="346"/>
      <c r="P3" s="346"/>
      <c r="Q3" s="346"/>
      <c r="R3" s="346"/>
      <c r="S3" s="346"/>
      <c r="T3" s="346"/>
      <c r="U3" s="346"/>
      <c r="V3" s="346"/>
      <c r="W3" s="346"/>
      <c r="X3" s="346"/>
      <c r="Y3" s="2"/>
      <c r="Z3" s="2"/>
      <c r="AA3" s="2"/>
      <c r="AB3" s="2"/>
      <c r="AC3" s="2"/>
      <c r="AD3" s="3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46" t="s">
        <v>1</v>
      </c>
      <c r="B9" s="346"/>
      <c r="C9" s="346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46"/>
      <c r="B10" s="346"/>
      <c r="C10" s="3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46" t="s">
        <v>4</v>
      </c>
      <c r="B11" s="346"/>
      <c r="C11" s="346"/>
      <c r="D11" s="1"/>
      <c r="E11" s="347">
        <v>2</v>
      </c>
      <c r="F11" s="1"/>
      <c r="G11" s="1"/>
      <c r="H11" s="1"/>
      <c r="I11" s="1"/>
      <c r="J11" s="1"/>
      <c r="K11" s="628" t="s">
        <v>93</v>
      </c>
      <c r="L11" s="628"/>
      <c r="M11" s="348"/>
      <c r="N11" s="3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46"/>
      <c r="B12" s="346"/>
      <c r="C12" s="346"/>
      <c r="D12" s="1"/>
      <c r="E12" s="5"/>
      <c r="F12" s="1"/>
      <c r="G12" s="1"/>
      <c r="H12" s="1"/>
      <c r="I12" s="1"/>
      <c r="J12" s="1"/>
      <c r="K12" s="348"/>
      <c r="L12" s="348"/>
      <c r="M12" s="348"/>
      <c r="N12" s="3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46"/>
      <c r="B13" s="346"/>
      <c r="C13" s="346"/>
      <c r="D13" s="346"/>
      <c r="E13" s="346"/>
      <c r="F13" s="346"/>
      <c r="G13" s="346"/>
      <c r="H13" s="346"/>
      <c r="I13" s="346"/>
      <c r="J13" s="346"/>
      <c r="K13" s="346"/>
      <c r="L13" s="348"/>
      <c r="M13" s="348"/>
      <c r="N13" s="348"/>
      <c r="O13" s="348"/>
      <c r="P13" s="348"/>
      <c r="Q13" s="348"/>
      <c r="R13" s="348"/>
      <c r="S13" s="348"/>
      <c r="T13" s="348"/>
      <c r="U13" s="348"/>
      <c r="V13" s="348"/>
      <c r="W13" s="1"/>
      <c r="X13" s="1"/>
      <c r="Y13" s="1"/>
    </row>
    <row r="14" spans="1:30" s="3" customFormat="1" ht="27" thickBot="1" x14ac:dyDescent="0.3">
      <c r="A14" s="34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349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23">
        <v>100.1</v>
      </c>
      <c r="C18" s="24">
        <v>100.1</v>
      </c>
      <c r="D18" s="24">
        <v>27.2</v>
      </c>
      <c r="E18" s="24">
        <v>100.8</v>
      </c>
      <c r="F18" s="24">
        <v>100.6</v>
      </c>
      <c r="G18" s="25">
        <v>99.7</v>
      </c>
      <c r="H18" s="23">
        <v>102.8</v>
      </c>
      <c r="I18" s="24">
        <v>107.3</v>
      </c>
      <c r="J18" s="24">
        <v>24.7</v>
      </c>
      <c r="K18" s="24">
        <v>104</v>
      </c>
      <c r="L18" s="24">
        <v>104.8</v>
      </c>
      <c r="M18" s="25">
        <v>104.1</v>
      </c>
      <c r="N18" s="218">
        <v>105.8</v>
      </c>
      <c r="O18" s="24">
        <v>109.8</v>
      </c>
      <c r="P18" s="24">
        <v>26.1</v>
      </c>
      <c r="Q18" s="24">
        <v>107.9</v>
      </c>
      <c r="R18" s="24">
        <v>108.5</v>
      </c>
      <c r="S18" s="25">
        <v>106.3</v>
      </c>
      <c r="T18" s="26">
        <f t="shared" ref="T18:T25" si="0">SUM(B18:S18)</f>
        <v>1640.5999999999997</v>
      </c>
      <c r="V18" s="2"/>
      <c r="W18" s="20"/>
    </row>
    <row r="19" spans="1:30" ht="39.950000000000003" customHeight="1" x14ac:dyDescent="0.25">
      <c r="A19" s="123" t="s">
        <v>36</v>
      </c>
      <c r="B19" s="23">
        <v>100.1</v>
      </c>
      <c r="C19" s="24">
        <v>100.1</v>
      </c>
      <c r="D19" s="24">
        <v>27.2</v>
      </c>
      <c r="E19" s="24">
        <v>100.8</v>
      </c>
      <c r="F19" s="24">
        <v>100.6</v>
      </c>
      <c r="G19" s="25">
        <v>99.7</v>
      </c>
      <c r="H19" s="23">
        <v>102.8</v>
      </c>
      <c r="I19" s="24">
        <v>107.3</v>
      </c>
      <c r="J19" s="24">
        <v>24.7</v>
      </c>
      <c r="K19" s="24">
        <v>104</v>
      </c>
      <c r="L19" s="24">
        <v>104.8</v>
      </c>
      <c r="M19" s="25">
        <v>104.1</v>
      </c>
      <c r="N19" s="218">
        <v>105.8</v>
      </c>
      <c r="O19" s="24">
        <v>109.8</v>
      </c>
      <c r="P19" s="24">
        <v>26.1</v>
      </c>
      <c r="Q19" s="24">
        <v>107.9</v>
      </c>
      <c r="R19" s="24">
        <v>108.5</v>
      </c>
      <c r="S19" s="25">
        <v>106.3</v>
      </c>
      <c r="T19" s="26">
        <f t="shared" si="0"/>
        <v>1640.5999999999997</v>
      </c>
      <c r="V19" s="2"/>
      <c r="W19" s="20"/>
    </row>
    <row r="20" spans="1:30" ht="39.75" customHeight="1" x14ac:dyDescent="0.25">
      <c r="A20" s="122" t="s">
        <v>37</v>
      </c>
      <c r="B20" s="23">
        <v>99.5</v>
      </c>
      <c r="C20" s="24">
        <v>99.1</v>
      </c>
      <c r="D20" s="24">
        <v>26.5</v>
      </c>
      <c r="E20" s="24">
        <v>100.6</v>
      </c>
      <c r="F20" s="24">
        <v>100</v>
      </c>
      <c r="G20" s="25">
        <v>99.3</v>
      </c>
      <c r="H20" s="23">
        <v>102.4</v>
      </c>
      <c r="I20" s="24">
        <v>107.1</v>
      </c>
      <c r="J20" s="24">
        <v>24</v>
      </c>
      <c r="K20" s="24">
        <v>103.5</v>
      </c>
      <c r="L20" s="24">
        <v>104.1</v>
      </c>
      <c r="M20" s="25">
        <v>103.5</v>
      </c>
      <c r="N20" s="218">
        <v>105.2</v>
      </c>
      <c r="O20" s="24">
        <v>109.2</v>
      </c>
      <c r="P20" s="24">
        <v>25.4</v>
      </c>
      <c r="Q20" s="24">
        <v>107.5</v>
      </c>
      <c r="R20" s="24">
        <v>107.9</v>
      </c>
      <c r="S20" s="25">
        <v>105.7</v>
      </c>
      <c r="T20" s="26">
        <f t="shared" si="0"/>
        <v>1630.5000000000002</v>
      </c>
      <c r="V20" s="2"/>
      <c r="W20" s="20"/>
    </row>
    <row r="21" spans="1:30" ht="39.950000000000003" customHeight="1" x14ac:dyDescent="0.25">
      <c r="A21" s="122" t="s">
        <v>38</v>
      </c>
      <c r="B21" s="23">
        <v>99.5</v>
      </c>
      <c r="C21" s="24">
        <v>99.1</v>
      </c>
      <c r="D21" s="24">
        <v>26.5</v>
      </c>
      <c r="E21" s="24">
        <v>100.6</v>
      </c>
      <c r="F21" s="24">
        <v>100</v>
      </c>
      <c r="G21" s="25">
        <v>99.3</v>
      </c>
      <c r="H21" s="23">
        <v>102.4</v>
      </c>
      <c r="I21" s="24">
        <v>107.1</v>
      </c>
      <c r="J21" s="24">
        <v>24</v>
      </c>
      <c r="K21" s="24">
        <v>103.5</v>
      </c>
      <c r="L21" s="24">
        <v>104.1</v>
      </c>
      <c r="M21" s="25">
        <v>103.5</v>
      </c>
      <c r="N21" s="218">
        <v>105.2</v>
      </c>
      <c r="O21" s="24">
        <v>109.2</v>
      </c>
      <c r="P21" s="24">
        <v>25.4</v>
      </c>
      <c r="Q21" s="24">
        <v>107.5</v>
      </c>
      <c r="R21" s="24">
        <v>107.9</v>
      </c>
      <c r="S21" s="25">
        <v>105.7</v>
      </c>
      <c r="T21" s="26">
        <f t="shared" si="0"/>
        <v>1630.5000000000002</v>
      </c>
      <c r="V21" s="2"/>
      <c r="W21" s="20"/>
    </row>
    <row r="22" spans="1:30" ht="39.950000000000003" customHeight="1" x14ac:dyDescent="0.25">
      <c r="A22" s="123" t="s">
        <v>33</v>
      </c>
      <c r="B22" s="23">
        <v>99.5</v>
      </c>
      <c r="C22" s="24">
        <v>99.1</v>
      </c>
      <c r="D22" s="24">
        <v>26.5</v>
      </c>
      <c r="E22" s="24">
        <v>100.6</v>
      </c>
      <c r="F22" s="24">
        <v>100</v>
      </c>
      <c r="G22" s="25">
        <v>99.3</v>
      </c>
      <c r="H22" s="23">
        <v>102.4</v>
      </c>
      <c r="I22" s="24">
        <v>107.1</v>
      </c>
      <c r="J22" s="24">
        <v>24</v>
      </c>
      <c r="K22" s="24">
        <v>103.5</v>
      </c>
      <c r="L22" s="24">
        <v>104.1</v>
      </c>
      <c r="M22" s="25">
        <v>103.5</v>
      </c>
      <c r="N22" s="218">
        <v>105.2</v>
      </c>
      <c r="O22" s="24">
        <v>109.2</v>
      </c>
      <c r="P22" s="24">
        <v>25.4</v>
      </c>
      <c r="Q22" s="24">
        <v>107.5</v>
      </c>
      <c r="R22" s="24">
        <v>107.9</v>
      </c>
      <c r="S22" s="25">
        <v>105.7</v>
      </c>
      <c r="T22" s="26">
        <f t="shared" si="0"/>
        <v>1630.5000000000002</v>
      </c>
      <c r="V22" s="2"/>
      <c r="W22" s="20"/>
    </row>
    <row r="23" spans="1:30" ht="39.950000000000003" customHeight="1" x14ac:dyDescent="0.25">
      <c r="A23" s="122" t="s">
        <v>46</v>
      </c>
      <c r="B23" s="23">
        <v>99.5</v>
      </c>
      <c r="C23" s="24">
        <v>99.1</v>
      </c>
      <c r="D23" s="24">
        <v>26.5</v>
      </c>
      <c r="E23" s="24">
        <v>100.6</v>
      </c>
      <c r="F23" s="24">
        <v>100</v>
      </c>
      <c r="G23" s="25">
        <v>99.3</v>
      </c>
      <c r="H23" s="23">
        <v>102.4</v>
      </c>
      <c r="I23" s="24">
        <v>107.1</v>
      </c>
      <c r="J23" s="24">
        <v>24</v>
      </c>
      <c r="K23" s="24">
        <v>103.5</v>
      </c>
      <c r="L23" s="24">
        <v>104.1</v>
      </c>
      <c r="M23" s="25">
        <v>103.5</v>
      </c>
      <c r="N23" s="218">
        <v>105.2</v>
      </c>
      <c r="O23" s="24">
        <v>109.2</v>
      </c>
      <c r="P23" s="24">
        <v>25.4</v>
      </c>
      <c r="Q23" s="24">
        <v>107.5</v>
      </c>
      <c r="R23" s="24">
        <v>107.9</v>
      </c>
      <c r="S23" s="25">
        <v>105.7</v>
      </c>
      <c r="T23" s="26">
        <f t="shared" si="0"/>
        <v>1630.5000000000002</v>
      </c>
      <c r="V23" s="2"/>
      <c r="W23" s="20"/>
    </row>
    <row r="24" spans="1:30" ht="39.950000000000003" customHeight="1" x14ac:dyDescent="0.25">
      <c r="A24" s="122" t="s">
        <v>34</v>
      </c>
      <c r="B24" s="23">
        <v>99.5</v>
      </c>
      <c r="C24" s="24">
        <v>99.1</v>
      </c>
      <c r="D24" s="24">
        <v>26.5</v>
      </c>
      <c r="E24" s="24">
        <v>100.6</v>
      </c>
      <c r="F24" s="24">
        <v>100</v>
      </c>
      <c r="G24" s="25">
        <v>99.3</v>
      </c>
      <c r="H24" s="23">
        <v>102.4</v>
      </c>
      <c r="I24" s="24">
        <v>107.1</v>
      </c>
      <c r="J24" s="24">
        <v>24</v>
      </c>
      <c r="K24" s="24">
        <v>103.5</v>
      </c>
      <c r="L24" s="24">
        <v>104.1</v>
      </c>
      <c r="M24" s="25">
        <v>103.5</v>
      </c>
      <c r="N24" s="218">
        <v>105.2</v>
      </c>
      <c r="O24" s="24">
        <v>109.2</v>
      </c>
      <c r="P24" s="24">
        <v>25.4</v>
      </c>
      <c r="Q24" s="24">
        <v>107.5</v>
      </c>
      <c r="R24" s="24">
        <v>107.9</v>
      </c>
      <c r="S24" s="25">
        <v>105.7</v>
      </c>
      <c r="T24" s="26">
        <f t="shared" si="0"/>
        <v>1630.5000000000002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697.7</v>
      </c>
      <c r="C25" s="332">
        <f t="shared" si="1"/>
        <v>695.7</v>
      </c>
      <c r="D25" s="332">
        <f t="shared" si="1"/>
        <v>186.9</v>
      </c>
      <c r="E25" s="332">
        <f t="shared" si="1"/>
        <v>704.6</v>
      </c>
      <c r="F25" s="332">
        <f t="shared" si="1"/>
        <v>701.2</v>
      </c>
      <c r="G25" s="333">
        <f t="shared" si="1"/>
        <v>695.9</v>
      </c>
      <c r="H25" s="331">
        <f t="shared" si="1"/>
        <v>717.59999999999991</v>
      </c>
      <c r="I25" s="332">
        <f t="shared" si="1"/>
        <v>750.1</v>
      </c>
      <c r="J25" s="332">
        <f t="shared" si="1"/>
        <v>169.4</v>
      </c>
      <c r="K25" s="332">
        <f t="shared" si="1"/>
        <v>725.5</v>
      </c>
      <c r="L25" s="332">
        <f t="shared" si="1"/>
        <v>730.1</v>
      </c>
      <c r="M25" s="333">
        <f t="shared" si="1"/>
        <v>725.7</v>
      </c>
      <c r="N25" s="335">
        <f t="shared" si="1"/>
        <v>737.60000000000014</v>
      </c>
      <c r="O25" s="332">
        <f t="shared" si="1"/>
        <v>765.60000000000014</v>
      </c>
      <c r="P25" s="332">
        <f t="shared" si="1"/>
        <v>179.20000000000002</v>
      </c>
      <c r="Q25" s="332">
        <f t="shared" si="1"/>
        <v>753.3</v>
      </c>
      <c r="R25" s="332">
        <f t="shared" si="1"/>
        <v>756.49999999999989</v>
      </c>
      <c r="S25" s="333">
        <f t="shared" si="1"/>
        <v>741.10000000000014</v>
      </c>
      <c r="T25" s="320">
        <f t="shared" si="0"/>
        <v>11433.7</v>
      </c>
    </row>
    <row r="26" spans="1:30" s="2" customFormat="1" ht="36.75" customHeight="1" x14ac:dyDescent="0.25">
      <c r="A26" s="321" t="s">
        <v>12</v>
      </c>
      <c r="B26" s="326">
        <v>158</v>
      </c>
      <c r="C26" s="327">
        <v>158</v>
      </c>
      <c r="D26" s="327">
        <v>158</v>
      </c>
      <c r="E26" s="327">
        <v>158</v>
      </c>
      <c r="F26" s="327">
        <v>158</v>
      </c>
      <c r="G26" s="328">
        <v>158</v>
      </c>
      <c r="H26" s="326">
        <v>158</v>
      </c>
      <c r="I26" s="327">
        <v>158</v>
      </c>
      <c r="J26" s="327">
        <v>158</v>
      </c>
      <c r="K26" s="327">
        <v>158</v>
      </c>
      <c r="L26" s="327">
        <v>158</v>
      </c>
      <c r="M26" s="328">
        <v>158</v>
      </c>
      <c r="N26" s="336">
        <v>158</v>
      </c>
      <c r="O26" s="327">
        <v>158</v>
      </c>
      <c r="P26" s="327">
        <v>158</v>
      </c>
      <c r="Q26" s="327">
        <v>158</v>
      </c>
      <c r="R26" s="327">
        <v>158</v>
      </c>
      <c r="S26" s="328">
        <v>158</v>
      </c>
      <c r="T26" s="325">
        <f>+((T25/T27)/7)*1000</f>
        <v>158.01351594134803</v>
      </c>
    </row>
    <row r="27" spans="1:30" s="2" customFormat="1" ht="33" customHeight="1" x14ac:dyDescent="0.25">
      <c r="A27" s="125" t="s">
        <v>13</v>
      </c>
      <c r="B27" s="34">
        <v>631</v>
      </c>
      <c r="C27" s="35">
        <v>629</v>
      </c>
      <c r="D27" s="35">
        <v>169</v>
      </c>
      <c r="E27" s="35">
        <v>637</v>
      </c>
      <c r="F27" s="35">
        <v>634</v>
      </c>
      <c r="G27" s="36">
        <v>629</v>
      </c>
      <c r="H27" s="34">
        <v>649</v>
      </c>
      <c r="I27" s="35">
        <v>678</v>
      </c>
      <c r="J27" s="35">
        <v>153</v>
      </c>
      <c r="K27" s="35">
        <v>656</v>
      </c>
      <c r="L27" s="35">
        <v>660</v>
      </c>
      <c r="M27" s="36">
        <v>656</v>
      </c>
      <c r="N27" s="79">
        <v>667</v>
      </c>
      <c r="O27" s="35">
        <v>692</v>
      </c>
      <c r="P27" s="35">
        <v>162</v>
      </c>
      <c r="Q27" s="35">
        <v>681</v>
      </c>
      <c r="R27" s="35">
        <v>684</v>
      </c>
      <c r="S27" s="36">
        <v>670</v>
      </c>
      <c r="T27" s="37">
        <f>SUM(B27:S27)</f>
        <v>10337</v>
      </c>
      <c r="U27" s="2">
        <f>((T25*1000)/T27)/7</f>
        <v>158.013515941348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99.537199999999984</v>
      </c>
      <c r="C28" s="39">
        <f t="shared" si="2"/>
        <v>99.094799999999992</v>
      </c>
      <c r="D28" s="39">
        <f t="shared" si="2"/>
        <v>26.502800000000001</v>
      </c>
      <c r="E28" s="39">
        <f t="shared" si="2"/>
        <v>100.58440000000002</v>
      </c>
      <c r="F28" s="39">
        <f t="shared" si="2"/>
        <v>100.00079999999998</v>
      </c>
      <c r="G28" s="40">
        <f t="shared" si="2"/>
        <v>99.254799999999989</v>
      </c>
      <c r="H28" s="38">
        <f t="shared" si="2"/>
        <v>102.43880000000001</v>
      </c>
      <c r="I28" s="39">
        <f t="shared" si="2"/>
        <v>107.05360000000003</v>
      </c>
      <c r="J28" s="39">
        <f t="shared" si="2"/>
        <v>23.9636</v>
      </c>
      <c r="K28" s="39">
        <f t="shared" si="2"/>
        <v>103.50719999999998</v>
      </c>
      <c r="L28" s="39">
        <f t="shared" si="2"/>
        <v>104.07200000000003</v>
      </c>
      <c r="M28" s="40">
        <f t="shared" si="2"/>
        <v>103.46719999999998</v>
      </c>
      <c r="N28" s="80">
        <f t="shared" si="2"/>
        <v>105.22040000000001</v>
      </c>
      <c r="O28" s="39">
        <f t="shared" si="2"/>
        <v>109.15040000000002</v>
      </c>
      <c r="P28" s="39">
        <f t="shared" si="2"/>
        <v>25.394400000000001</v>
      </c>
      <c r="Q28" s="39">
        <f t="shared" si="2"/>
        <v>107.47720000000001</v>
      </c>
      <c r="R28" s="39">
        <f t="shared" si="2"/>
        <v>107.9008</v>
      </c>
      <c r="S28" s="40">
        <f t="shared" si="2"/>
        <v>105.68400000000001</v>
      </c>
      <c r="T28" s="41"/>
    </row>
    <row r="29" spans="1:30" ht="33.75" customHeight="1" x14ac:dyDescent="0.25">
      <c r="A29" s="127" t="s">
        <v>15</v>
      </c>
      <c r="B29" s="42">
        <f>((B27*B26)*7)/1000</f>
        <v>697.88599999999997</v>
      </c>
      <c r="C29" s="43">
        <f>((C27*C26)*7)/1000</f>
        <v>695.67399999999998</v>
      </c>
      <c r="D29" s="43">
        <f t="shared" ref="D29:S29" si="3">((D27*D26)*7)/1000</f>
        <v>186.91399999999999</v>
      </c>
      <c r="E29" s="43">
        <f t="shared" si="3"/>
        <v>704.52200000000005</v>
      </c>
      <c r="F29" s="43">
        <f t="shared" si="3"/>
        <v>701.20399999999995</v>
      </c>
      <c r="G29" s="83">
        <f t="shared" si="3"/>
        <v>695.67399999999998</v>
      </c>
      <c r="H29" s="42">
        <f t="shared" si="3"/>
        <v>717.79399999999998</v>
      </c>
      <c r="I29" s="43">
        <f t="shared" si="3"/>
        <v>749.86800000000005</v>
      </c>
      <c r="J29" s="43">
        <f t="shared" si="3"/>
        <v>169.21799999999999</v>
      </c>
      <c r="K29" s="43">
        <f t="shared" si="3"/>
        <v>725.53599999999994</v>
      </c>
      <c r="L29" s="43">
        <f t="shared" si="3"/>
        <v>729.96</v>
      </c>
      <c r="M29" s="83">
        <f t="shared" si="3"/>
        <v>725.53599999999994</v>
      </c>
      <c r="N29" s="81">
        <f t="shared" si="3"/>
        <v>737.702</v>
      </c>
      <c r="O29" s="44">
        <f t="shared" si="3"/>
        <v>765.35199999999998</v>
      </c>
      <c r="P29" s="44">
        <f t="shared" si="3"/>
        <v>179.172</v>
      </c>
      <c r="Q29" s="44">
        <f t="shared" si="3"/>
        <v>753.18600000000004</v>
      </c>
      <c r="R29" s="44">
        <f t="shared" si="3"/>
        <v>756.50400000000002</v>
      </c>
      <c r="S29" s="45">
        <f t="shared" si="3"/>
        <v>741.02</v>
      </c>
      <c r="T29" s="46"/>
    </row>
    <row r="30" spans="1:30" ht="33.75" customHeight="1" thickBot="1" x14ac:dyDescent="0.3">
      <c r="A30" s="128" t="s">
        <v>16</v>
      </c>
      <c r="B30" s="47">
        <f>+(B25/B27)/7*1000</f>
        <v>157.95788997056826</v>
      </c>
      <c r="C30" s="48">
        <f t="shared" ref="C30:E30" si="4">+(C25/C27)/7*1000</f>
        <v>158.00590506472861</v>
      </c>
      <c r="D30" s="48">
        <f t="shared" si="4"/>
        <v>157.98816568047337</v>
      </c>
      <c r="E30" s="48">
        <f t="shared" si="4"/>
        <v>158.01749271137024</v>
      </c>
      <c r="F30" s="48">
        <f>+(F25/F27)/7*1000</f>
        <v>157.99909869310503</v>
      </c>
      <c r="G30" s="49">
        <f t="shared" ref="G30" si="5">+(G25/G27)/7*1000</f>
        <v>158.05132863956393</v>
      </c>
      <c r="H30" s="47">
        <f>+(H25/H27)/7*1000</f>
        <v>157.95729694034776</v>
      </c>
      <c r="I30" s="48">
        <f t="shared" ref="I30:K30" si="6">+(I25/I27)/7*1000</f>
        <v>158.04888327012219</v>
      </c>
      <c r="J30" s="48">
        <f t="shared" si="6"/>
        <v>158.16993464052291</v>
      </c>
      <c r="K30" s="48">
        <f t="shared" si="6"/>
        <v>157.99216027874567</v>
      </c>
      <c r="L30" s="48">
        <f>+(L25/L27)/7*1000</f>
        <v>158.03030303030303</v>
      </c>
      <c r="M30" s="49">
        <f t="shared" ref="M30:S30" si="7">+(M25/M27)/7*1000</f>
        <v>158.03571428571431</v>
      </c>
      <c r="N30" s="82">
        <f t="shared" si="7"/>
        <v>157.97815378025277</v>
      </c>
      <c r="O30" s="48">
        <f t="shared" si="7"/>
        <v>158.05119735755576</v>
      </c>
      <c r="P30" s="48">
        <f t="shared" si="7"/>
        <v>158.02469135802471</v>
      </c>
      <c r="Q30" s="48">
        <f t="shared" si="7"/>
        <v>158.0239144115796</v>
      </c>
      <c r="R30" s="48">
        <f t="shared" si="7"/>
        <v>157.99916457811196</v>
      </c>
      <c r="S30" s="49">
        <f t="shared" si="7"/>
        <v>158.01705756929644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2"/>
      <c r="T36" s="643"/>
      <c r="U36" s="55"/>
      <c r="V36" s="55"/>
      <c r="W36" s="56"/>
      <c r="X36" s="3"/>
      <c r="Y36" s="55"/>
      <c r="Z36" s="55"/>
      <c r="AA36" s="55"/>
      <c r="AB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3"/>
      <c r="T37" s="199" t="s">
        <v>10</v>
      </c>
      <c r="U37" s="58"/>
      <c r="V37" s="58"/>
      <c r="W37" s="3"/>
      <c r="X37" s="56"/>
      <c r="Y37" s="3"/>
      <c r="Z37" s="55"/>
      <c r="AA37" s="55"/>
      <c r="AB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57">
        <v>6</v>
      </c>
      <c r="T38" s="96"/>
      <c r="U38" s="58"/>
      <c r="V38" s="58"/>
      <c r="W38" s="59"/>
      <c r="X38" s="59"/>
      <c r="Y38" s="2"/>
      <c r="Z38" s="2"/>
      <c r="AA38" s="2"/>
      <c r="AB38" s="2"/>
    </row>
    <row r="39" spans="1:30" ht="33.75" customHeight="1" x14ac:dyDescent="0.25">
      <c r="A39" s="87" t="s">
        <v>35</v>
      </c>
      <c r="B39" s="23">
        <v>99.5</v>
      </c>
      <c r="C39" s="218">
        <v>100.1</v>
      </c>
      <c r="D39" s="218">
        <v>24.8</v>
      </c>
      <c r="E39" s="218">
        <v>99.9</v>
      </c>
      <c r="F39" s="218">
        <v>98.1</v>
      </c>
      <c r="G39" s="218">
        <v>97.6</v>
      </c>
      <c r="H39" s="218"/>
      <c r="I39" s="218"/>
      <c r="J39" s="97">
        <f t="shared" ref="J39:J46" si="8">SUM(B39:I39)</f>
        <v>520</v>
      </c>
      <c r="K39" s="138"/>
      <c r="L39" s="137"/>
      <c r="M39" s="87" t="s">
        <v>35</v>
      </c>
      <c r="N39" s="218">
        <v>7.2</v>
      </c>
      <c r="O39" s="218">
        <v>7.3</v>
      </c>
      <c r="P39" s="218">
        <v>1.7</v>
      </c>
      <c r="Q39" s="218">
        <v>7.3</v>
      </c>
      <c r="R39" s="218">
        <v>7.3</v>
      </c>
      <c r="S39" s="218">
        <v>7.3</v>
      </c>
      <c r="T39" s="97">
        <f t="shared" ref="T39:T46" si="9">SUM(N39:S39)</f>
        <v>38.1</v>
      </c>
      <c r="U39" s="2"/>
      <c r="V39" s="60"/>
      <c r="W39" s="59"/>
      <c r="X39" s="59"/>
      <c r="Y39" s="2"/>
      <c r="Z39" s="2"/>
      <c r="AA39" s="2"/>
      <c r="AB39" s="2"/>
    </row>
    <row r="40" spans="1:30" ht="33.75" customHeight="1" x14ac:dyDescent="0.25">
      <c r="A40" s="88" t="s">
        <v>36</v>
      </c>
      <c r="B40" s="23">
        <v>99.5</v>
      </c>
      <c r="C40" s="218">
        <v>100.1</v>
      </c>
      <c r="D40" s="218">
        <v>24.8</v>
      </c>
      <c r="E40" s="218">
        <v>99.9</v>
      </c>
      <c r="F40" s="218">
        <v>98.1</v>
      </c>
      <c r="G40" s="218">
        <v>97.6</v>
      </c>
      <c r="H40" s="218"/>
      <c r="I40" s="218"/>
      <c r="J40" s="97">
        <f t="shared" si="8"/>
        <v>520</v>
      </c>
      <c r="K40" s="133"/>
      <c r="L40" s="137"/>
      <c r="M40" s="88" t="s">
        <v>36</v>
      </c>
      <c r="N40" s="218">
        <v>7.2</v>
      </c>
      <c r="O40" s="218">
        <v>7.3</v>
      </c>
      <c r="P40" s="218">
        <v>1.7</v>
      </c>
      <c r="Q40" s="218">
        <v>7.3</v>
      </c>
      <c r="R40" s="218">
        <v>7.3</v>
      </c>
      <c r="S40" s="218">
        <v>7.3</v>
      </c>
      <c r="T40" s="97">
        <f t="shared" si="9"/>
        <v>38.1</v>
      </c>
      <c r="U40" s="2"/>
      <c r="V40" s="60"/>
      <c r="W40" s="59"/>
      <c r="X40" s="59"/>
      <c r="Y40" s="2"/>
      <c r="Z40" s="2"/>
      <c r="AA40" s="2"/>
      <c r="AB40" s="2"/>
    </row>
    <row r="41" spans="1:30" ht="33.75" customHeight="1" x14ac:dyDescent="0.25">
      <c r="A41" s="87" t="s">
        <v>37</v>
      </c>
      <c r="B41" s="23">
        <v>99.2</v>
      </c>
      <c r="C41" s="218">
        <v>100</v>
      </c>
      <c r="D41" s="218">
        <v>24.7</v>
      </c>
      <c r="E41" s="218">
        <v>99.9</v>
      </c>
      <c r="F41" s="218">
        <v>97.7</v>
      </c>
      <c r="G41" s="218">
        <v>97.5</v>
      </c>
      <c r="H41" s="218"/>
      <c r="I41" s="218"/>
      <c r="J41" s="97">
        <f t="shared" si="8"/>
        <v>519</v>
      </c>
      <c r="K41" s="133"/>
      <c r="L41" s="137"/>
      <c r="M41" s="87" t="s">
        <v>37</v>
      </c>
      <c r="N41" s="218">
        <v>7.2</v>
      </c>
      <c r="O41" s="218">
        <v>7.4</v>
      </c>
      <c r="P41" s="218">
        <v>1.7</v>
      </c>
      <c r="Q41" s="218">
        <v>7.3</v>
      </c>
      <c r="R41" s="218">
        <v>7.3</v>
      </c>
      <c r="S41" s="218">
        <v>7.2</v>
      </c>
      <c r="T41" s="97">
        <f t="shared" si="9"/>
        <v>38.1</v>
      </c>
      <c r="U41" s="2"/>
      <c r="V41" s="60"/>
      <c r="W41" s="59"/>
      <c r="X41" s="59"/>
      <c r="Y41" s="2"/>
      <c r="Z41" s="2"/>
      <c r="AA41" s="2"/>
      <c r="AB41" s="2"/>
    </row>
    <row r="42" spans="1:30" ht="33.75" customHeight="1" x14ac:dyDescent="0.25">
      <c r="A42" s="87" t="s">
        <v>38</v>
      </c>
      <c r="B42" s="23">
        <v>99.2</v>
      </c>
      <c r="C42" s="218">
        <v>100</v>
      </c>
      <c r="D42" s="218">
        <v>24.7</v>
      </c>
      <c r="E42" s="218">
        <v>99.9</v>
      </c>
      <c r="F42" s="218">
        <v>97.7</v>
      </c>
      <c r="G42" s="218">
        <v>97.5</v>
      </c>
      <c r="H42" s="218"/>
      <c r="I42" s="218"/>
      <c r="J42" s="97">
        <f t="shared" si="8"/>
        <v>519</v>
      </c>
      <c r="K42" s="133"/>
      <c r="L42" s="137"/>
      <c r="M42" s="87" t="s">
        <v>38</v>
      </c>
      <c r="N42" s="218">
        <v>7.2</v>
      </c>
      <c r="O42" s="218">
        <v>7.4</v>
      </c>
      <c r="P42" s="218">
        <v>1.7</v>
      </c>
      <c r="Q42" s="218">
        <v>7.3</v>
      </c>
      <c r="R42" s="218">
        <v>7.3</v>
      </c>
      <c r="S42" s="218">
        <v>7.2</v>
      </c>
      <c r="T42" s="97">
        <f t="shared" si="9"/>
        <v>38.1</v>
      </c>
      <c r="U42" s="2"/>
      <c r="V42" s="60"/>
      <c r="W42" s="59"/>
      <c r="X42" s="59"/>
      <c r="Y42" s="2"/>
      <c r="Z42" s="2"/>
      <c r="AA42" s="2"/>
      <c r="AB42" s="2"/>
    </row>
    <row r="43" spans="1:30" ht="33.75" customHeight="1" x14ac:dyDescent="0.25">
      <c r="A43" s="88" t="s">
        <v>33</v>
      </c>
      <c r="B43" s="23">
        <v>99.2</v>
      </c>
      <c r="C43" s="218">
        <v>100</v>
      </c>
      <c r="D43" s="218">
        <v>24.7</v>
      </c>
      <c r="E43" s="218">
        <v>99.9</v>
      </c>
      <c r="F43" s="218">
        <v>97.7</v>
      </c>
      <c r="G43" s="218">
        <v>97.5</v>
      </c>
      <c r="H43" s="218"/>
      <c r="I43" s="218"/>
      <c r="J43" s="97">
        <f t="shared" si="8"/>
        <v>519</v>
      </c>
      <c r="K43" s="133"/>
      <c r="L43" s="137"/>
      <c r="M43" s="88" t="s">
        <v>33</v>
      </c>
      <c r="N43" s="218">
        <v>7.2</v>
      </c>
      <c r="O43" s="218">
        <v>7.4</v>
      </c>
      <c r="P43" s="218">
        <v>1.8</v>
      </c>
      <c r="Q43" s="218">
        <v>7.4</v>
      </c>
      <c r="R43" s="218">
        <v>7.3</v>
      </c>
      <c r="S43" s="218">
        <v>7.3</v>
      </c>
      <c r="T43" s="97">
        <f t="shared" si="9"/>
        <v>38.400000000000006</v>
      </c>
      <c r="U43" s="2"/>
      <c r="V43" s="60"/>
      <c r="W43" s="59"/>
      <c r="X43" s="59"/>
      <c r="Y43" s="2"/>
      <c r="Z43" s="2"/>
      <c r="AA43" s="2"/>
      <c r="AB43" s="2"/>
    </row>
    <row r="44" spans="1:30" ht="33.75" customHeight="1" x14ac:dyDescent="0.25">
      <c r="A44" s="87" t="s">
        <v>46</v>
      </c>
      <c r="B44" s="23">
        <v>99.2</v>
      </c>
      <c r="C44" s="218">
        <v>100</v>
      </c>
      <c r="D44" s="218">
        <v>24.7</v>
      </c>
      <c r="E44" s="218">
        <v>99.9</v>
      </c>
      <c r="F44" s="218">
        <v>97.7</v>
      </c>
      <c r="G44" s="218">
        <v>97.5</v>
      </c>
      <c r="H44" s="218"/>
      <c r="I44" s="218"/>
      <c r="J44" s="97">
        <f t="shared" si="8"/>
        <v>519</v>
      </c>
      <c r="K44" s="133"/>
      <c r="L44" s="137"/>
      <c r="M44" s="87" t="s">
        <v>46</v>
      </c>
      <c r="N44" s="218">
        <v>7.2</v>
      </c>
      <c r="O44" s="218">
        <v>7.5</v>
      </c>
      <c r="P44" s="218">
        <v>1.8</v>
      </c>
      <c r="Q44" s="218">
        <v>7.4</v>
      </c>
      <c r="R44" s="218">
        <v>7.3</v>
      </c>
      <c r="S44" s="218">
        <v>7.3</v>
      </c>
      <c r="T44" s="97">
        <f t="shared" si="9"/>
        <v>38.5</v>
      </c>
      <c r="U44" s="2"/>
      <c r="V44" s="60"/>
      <c r="W44" s="59"/>
      <c r="X44" s="59"/>
      <c r="Y44" s="2"/>
      <c r="Z44" s="2"/>
      <c r="AA44" s="2"/>
      <c r="AB44" s="2"/>
    </row>
    <row r="45" spans="1:30" ht="33.75" customHeight="1" x14ac:dyDescent="0.25">
      <c r="A45" s="87" t="s">
        <v>34</v>
      </c>
      <c r="B45" s="23">
        <v>99.2</v>
      </c>
      <c r="C45" s="218">
        <v>100</v>
      </c>
      <c r="D45" s="218">
        <v>24.7</v>
      </c>
      <c r="E45" s="218">
        <v>99.9</v>
      </c>
      <c r="F45" s="218">
        <v>97.7</v>
      </c>
      <c r="G45" s="218">
        <v>97.5</v>
      </c>
      <c r="H45" s="218"/>
      <c r="I45" s="218"/>
      <c r="J45" s="97">
        <f t="shared" si="8"/>
        <v>519</v>
      </c>
      <c r="K45" s="133"/>
      <c r="L45" s="137"/>
      <c r="M45" s="87" t="s">
        <v>34</v>
      </c>
      <c r="N45" s="218">
        <v>7.2</v>
      </c>
      <c r="O45" s="218">
        <v>7.5</v>
      </c>
      <c r="P45" s="218">
        <v>1.8</v>
      </c>
      <c r="Q45" s="218">
        <v>7.4</v>
      </c>
      <c r="R45" s="218">
        <v>7.3</v>
      </c>
      <c r="S45" s="218">
        <v>7.3</v>
      </c>
      <c r="T45" s="97">
        <f t="shared" si="9"/>
        <v>38.5</v>
      </c>
      <c r="U45" s="2"/>
      <c r="V45" s="60"/>
      <c r="W45" s="59"/>
      <c r="X45" s="59"/>
      <c r="Y45" s="59"/>
      <c r="Z45" s="59"/>
      <c r="AA45" s="2"/>
      <c r="AB45" s="2"/>
      <c r="AC45" s="2"/>
      <c r="AD45" s="2"/>
    </row>
    <row r="46" spans="1:30" ht="33.75" customHeight="1" x14ac:dyDescent="0.25">
      <c r="A46" s="88" t="s">
        <v>10</v>
      </c>
      <c r="B46" s="27">
        <f t="shared" ref="B46:I46" si="10">SUM(B39:B45)</f>
        <v>695</v>
      </c>
      <c r="C46" s="77">
        <f t="shared" si="10"/>
        <v>700.2</v>
      </c>
      <c r="D46" s="28">
        <f t="shared" si="10"/>
        <v>173.1</v>
      </c>
      <c r="E46" s="28">
        <f t="shared" si="10"/>
        <v>699.3</v>
      </c>
      <c r="F46" s="28">
        <f t="shared" si="10"/>
        <v>684.7</v>
      </c>
      <c r="G46" s="28">
        <f t="shared" si="10"/>
        <v>682.7</v>
      </c>
      <c r="H46" s="28">
        <f t="shared" si="10"/>
        <v>0</v>
      </c>
      <c r="I46" s="28">
        <f t="shared" si="10"/>
        <v>0</v>
      </c>
      <c r="J46" s="97">
        <f t="shared" si="8"/>
        <v>3635</v>
      </c>
      <c r="K46" s="60"/>
      <c r="M46" s="73" t="s">
        <v>10</v>
      </c>
      <c r="N46" s="77">
        <f t="shared" ref="N46:S46" si="11">SUM(N39:N45)</f>
        <v>50.400000000000006</v>
      </c>
      <c r="O46" s="28">
        <f t="shared" si="11"/>
        <v>51.8</v>
      </c>
      <c r="P46" s="28">
        <f t="shared" si="11"/>
        <v>12.200000000000001</v>
      </c>
      <c r="Q46" s="28">
        <f t="shared" si="11"/>
        <v>51.4</v>
      </c>
      <c r="R46" s="28">
        <f t="shared" si="11"/>
        <v>51.099999999999994</v>
      </c>
      <c r="S46" s="28">
        <f t="shared" si="11"/>
        <v>50.899999999999991</v>
      </c>
      <c r="T46" s="97">
        <f t="shared" si="9"/>
        <v>267.8</v>
      </c>
      <c r="U46" s="60"/>
      <c r="V46" s="60"/>
      <c r="W46" s="2"/>
      <c r="X46" s="2"/>
      <c r="Y46" s="2"/>
      <c r="Z46" s="2"/>
      <c r="AA46" s="2"/>
      <c r="AB46" s="2"/>
      <c r="AC46" s="2"/>
      <c r="AD46" s="2"/>
    </row>
    <row r="47" spans="1:30" ht="33.75" customHeight="1" x14ac:dyDescent="0.25">
      <c r="A47" s="89" t="s">
        <v>12</v>
      </c>
      <c r="B47" s="30">
        <v>157.30000000000001</v>
      </c>
      <c r="C47" s="78">
        <v>157.30000000000001</v>
      </c>
      <c r="D47" s="31">
        <v>157.30000000000001</v>
      </c>
      <c r="E47" s="31">
        <v>157.30000000000001</v>
      </c>
      <c r="F47" s="31">
        <v>157.30000000000001</v>
      </c>
      <c r="G47" s="31">
        <v>157.30000000000001</v>
      </c>
      <c r="H47" s="31"/>
      <c r="I47" s="31"/>
      <c r="J47" s="98">
        <f>+((J46/J48)/7)*1000</f>
        <v>157.31163716622669</v>
      </c>
      <c r="K47" s="60"/>
      <c r="M47" s="129" t="s">
        <v>12</v>
      </c>
      <c r="N47" s="78">
        <v>147</v>
      </c>
      <c r="O47" s="31">
        <v>145</v>
      </c>
      <c r="P47" s="31">
        <v>145.5</v>
      </c>
      <c r="Q47" s="31">
        <v>144</v>
      </c>
      <c r="R47" s="31">
        <v>143</v>
      </c>
      <c r="S47" s="31">
        <v>142.5</v>
      </c>
      <c r="T47" s="98">
        <f>+((T46/T48)/7)*1000</f>
        <v>144.36657681940704</v>
      </c>
      <c r="U47" s="61"/>
      <c r="V47" s="61"/>
    </row>
    <row r="48" spans="1:30" ht="33.75" customHeight="1" x14ac:dyDescent="0.25">
      <c r="A48" s="90" t="s">
        <v>13</v>
      </c>
      <c r="B48" s="34">
        <v>631</v>
      </c>
      <c r="C48" s="79">
        <v>636</v>
      </c>
      <c r="D48" s="35">
        <v>157</v>
      </c>
      <c r="E48" s="35">
        <v>635</v>
      </c>
      <c r="F48" s="35">
        <v>622</v>
      </c>
      <c r="G48" s="35">
        <v>620</v>
      </c>
      <c r="H48" s="35"/>
      <c r="I48" s="35"/>
      <c r="J48" s="99">
        <f>SUM(B48:I48)</f>
        <v>3301</v>
      </c>
      <c r="K48" s="60"/>
      <c r="L48" s="62"/>
      <c r="M48" s="90" t="s">
        <v>13</v>
      </c>
      <c r="N48" s="102">
        <v>49</v>
      </c>
      <c r="O48" s="102">
        <v>51</v>
      </c>
      <c r="P48" s="102">
        <v>12</v>
      </c>
      <c r="Q48" s="102">
        <v>51</v>
      </c>
      <c r="R48" s="102">
        <v>51</v>
      </c>
      <c r="S48" s="102">
        <v>51</v>
      </c>
      <c r="T48" s="106">
        <f>SUM(N48:S48)</f>
        <v>265</v>
      </c>
      <c r="U48" s="63"/>
      <c r="V48" s="63"/>
    </row>
    <row r="49" spans="1:43" ht="33.75" customHeight="1" x14ac:dyDescent="0.25">
      <c r="A49" s="91" t="s">
        <v>14</v>
      </c>
      <c r="B49" s="38">
        <f t="shared" ref="B49:I49" si="12">((B48*B47)*7/1000-B40-B39)/5</f>
        <v>99.158819999999992</v>
      </c>
      <c r="C49" s="80">
        <f t="shared" si="12"/>
        <v>100.01991999999998</v>
      </c>
      <c r="D49" s="80">
        <f t="shared" si="12"/>
        <v>24.654540000000001</v>
      </c>
      <c r="E49" s="80">
        <f t="shared" si="12"/>
        <v>99.8797</v>
      </c>
      <c r="F49" s="80">
        <f t="shared" si="12"/>
        <v>97.736840000000001</v>
      </c>
      <c r="G49" s="80">
        <f t="shared" si="12"/>
        <v>97.496399999999994</v>
      </c>
      <c r="H49" s="80">
        <f t="shared" si="12"/>
        <v>0</v>
      </c>
      <c r="I49" s="80">
        <f t="shared" si="12"/>
        <v>0</v>
      </c>
      <c r="J49" s="100">
        <f>((J46*1000)/J48)/7</f>
        <v>157.31163716622669</v>
      </c>
      <c r="K49" s="60"/>
      <c r="M49" s="91" t="s">
        <v>14</v>
      </c>
      <c r="N49" s="80">
        <f t="shared" ref="N49:S49" si="13">((N48*N47)*7/1000-N40-N39)/5</f>
        <v>7.2041999999999984</v>
      </c>
      <c r="O49" s="39">
        <f t="shared" si="13"/>
        <v>7.4330000000000016</v>
      </c>
      <c r="P49" s="39">
        <f t="shared" si="13"/>
        <v>1.7644000000000002</v>
      </c>
      <c r="Q49" s="39">
        <f t="shared" si="13"/>
        <v>7.361600000000001</v>
      </c>
      <c r="R49" s="39">
        <f t="shared" si="13"/>
        <v>7.2902000000000013</v>
      </c>
      <c r="S49" s="39">
        <f t="shared" si="13"/>
        <v>7.2545000000000019</v>
      </c>
      <c r="T49" s="107">
        <f>((T46*1000)/T48)/7</f>
        <v>144.36657681940702</v>
      </c>
      <c r="U49" s="63"/>
      <c r="V49" s="63"/>
    </row>
    <row r="50" spans="1:43" ht="33.75" customHeight="1" x14ac:dyDescent="0.25">
      <c r="A50" s="92" t="s">
        <v>15</v>
      </c>
      <c r="B50" s="42">
        <f t="shared" ref="B50:I50" si="14">((B48*B47)*7)/1000</f>
        <v>694.79409999999996</v>
      </c>
      <c r="C50" s="81">
        <f t="shared" si="14"/>
        <v>700.29959999999994</v>
      </c>
      <c r="D50" s="43">
        <f t="shared" si="14"/>
        <v>172.87270000000001</v>
      </c>
      <c r="E50" s="43">
        <f t="shared" si="14"/>
        <v>699.19849999999997</v>
      </c>
      <c r="F50" s="43">
        <f t="shared" si="14"/>
        <v>684.88420000000008</v>
      </c>
      <c r="G50" s="43">
        <f t="shared" si="14"/>
        <v>682.68200000000002</v>
      </c>
      <c r="H50" s="43">
        <f t="shared" si="14"/>
        <v>0</v>
      </c>
      <c r="I50" s="43">
        <f t="shared" si="14"/>
        <v>0</v>
      </c>
      <c r="J50" s="83"/>
      <c r="K50" s="60"/>
      <c r="M50" s="92" t="s">
        <v>15</v>
      </c>
      <c r="N50" s="81">
        <f t="shared" ref="N50:S50" si="15">((N48*N47)*7)/1000</f>
        <v>50.420999999999999</v>
      </c>
      <c r="O50" s="43">
        <f t="shared" si="15"/>
        <v>51.765000000000001</v>
      </c>
      <c r="P50" s="43">
        <f t="shared" si="15"/>
        <v>12.222</v>
      </c>
      <c r="Q50" s="43">
        <f t="shared" si="15"/>
        <v>51.408000000000001</v>
      </c>
      <c r="R50" s="43">
        <f t="shared" si="15"/>
        <v>51.051000000000002</v>
      </c>
      <c r="S50" s="43">
        <f t="shared" si="15"/>
        <v>50.872500000000002</v>
      </c>
      <c r="T50" s="108"/>
    </row>
    <row r="51" spans="1:43" ht="33.75" customHeight="1" thickBot="1" x14ac:dyDescent="0.3">
      <c r="A51" s="93" t="s">
        <v>16</v>
      </c>
      <c r="B51" s="47">
        <f t="shared" ref="B51:I51" si="16">+(B46/B48)/7*1000</f>
        <v>157.34661534978491</v>
      </c>
      <c r="C51" s="82">
        <f t="shared" si="16"/>
        <v>157.27762803234504</v>
      </c>
      <c r="D51" s="48">
        <f t="shared" si="16"/>
        <v>157.50682438580526</v>
      </c>
      <c r="E51" s="48">
        <f t="shared" si="16"/>
        <v>157.32283464566927</v>
      </c>
      <c r="F51" s="48">
        <f t="shared" si="16"/>
        <v>157.25769407441433</v>
      </c>
      <c r="G51" s="48">
        <f t="shared" si="16"/>
        <v>157.30414746543781</v>
      </c>
      <c r="H51" s="48" t="e">
        <f t="shared" si="16"/>
        <v>#DIV/0!</v>
      </c>
      <c r="I51" s="48" t="e">
        <f t="shared" si="16"/>
        <v>#DIV/0!</v>
      </c>
      <c r="J51" s="101"/>
      <c r="K51" s="60"/>
      <c r="L51" s="51"/>
      <c r="M51" s="93" t="s">
        <v>16</v>
      </c>
      <c r="N51" s="82">
        <f t="shared" ref="N51:S51" si="17">+(N46/N48)/7*1000</f>
        <v>146.9387755102041</v>
      </c>
      <c r="O51" s="48">
        <f t="shared" si="17"/>
        <v>145.09803921568627</v>
      </c>
      <c r="P51" s="48">
        <f t="shared" si="17"/>
        <v>145.23809523809524</v>
      </c>
      <c r="Q51" s="48">
        <f t="shared" si="17"/>
        <v>143.97759103641457</v>
      </c>
      <c r="R51" s="48">
        <f t="shared" si="17"/>
        <v>143.13725490196077</v>
      </c>
      <c r="S51" s="48">
        <f t="shared" si="17"/>
        <v>142.57703081232489</v>
      </c>
      <c r="T51" s="49"/>
      <c r="U51" s="52"/>
      <c r="V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67"/>
      <c r="W55" s="68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55"/>
      <c r="W56" s="55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55"/>
      <c r="W57" s="55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23">
        <v>7.9</v>
      </c>
      <c r="C58" s="218">
        <v>7.8</v>
      </c>
      <c r="D58" s="218">
        <v>2.1</v>
      </c>
      <c r="E58" s="218">
        <v>7.8</v>
      </c>
      <c r="F58" s="218">
        <v>7.5</v>
      </c>
      <c r="G58" s="150">
        <v>7.5</v>
      </c>
      <c r="H58" s="23">
        <v>8.1999999999999993</v>
      </c>
      <c r="I58" s="218">
        <v>8.3000000000000007</v>
      </c>
      <c r="J58" s="218">
        <v>2.1</v>
      </c>
      <c r="K58" s="218">
        <v>7.9</v>
      </c>
      <c r="L58" s="218">
        <v>8</v>
      </c>
      <c r="M58" s="150">
        <v>8</v>
      </c>
      <c r="N58" s="23">
        <v>8.1</v>
      </c>
      <c r="O58" s="218">
        <v>8.4</v>
      </c>
      <c r="P58" s="218">
        <v>2.1</v>
      </c>
      <c r="Q58" s="218">
        <v>8.1</v>
      </c>
      <c r="R58" s="218">
        <v>8.3000000000000007</v>
      </c>
      <c r="S58" s="150">
        <v>8.1</v>
      </c>
      <c r="T58" s="26">
        <f t="shared" ref="T58:T65" si="18">SUM(B58:S58)</f>
        <v>126.19999999999997</v>
      </c>
      <c r="U58" s="71"/>
      <c r="V58" s="60"/>
      <c r="W58" s="20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23">
        <v>7.9</v>
      </c>
      <c r="C59" s="218">
        <v>7.8</v>
      </c>
      <c r="D59" s="218">
        <v>2.1</v>
      </c>
      <c r="E59" s="218">
        <v>7.8</v>
      </c>
      <c r="F59" s="218">
        <v>7.5</v>
      </c>
      <c r="G59" s="150">
        <v>7.5</v>
      </c>
      <c r="H59" s="23">
        <v>8.1999999999999993</v>
      </c>
      <c r="I59" s="218">
        <v>8.3000000000000007</v>
      </c>
      <c r="J59" s="218">
        <v>2.1</v>
      </c>
      <c r="K59" s="218">
        <v>7.9</v>
      </c>
      <c r="L59" s="218">
        <v>8</v>
      </c>
      <c r="M59" s="150">
        <v>8</v>
      </c>
      <c r="N59" s="23">
        <v>8.1</v>
      </c>
      <c r="O59" s="218">
        <v>8.4</v>
      </c>
      <c r="P59" s="218">
        <v>2.1</v>
      </c>
      <c r="Q59" s="218">
        <v>8.1</v>
      </c>
      <c r="R59" s="218">
        <v>8.3000000000000007</v>
      </c>
      <c r="S59" s="150">
        <v>8.1</v>
      </c>
      <c r="T59" s="26">
        <f t="shared" si="18"/>
        <v>126.19999999999997</v>
      </c>
      <c r="U59" s="71"/>
      <c r="V59" s="60"/>
      <c r="W59" s="20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23">
        <v>7.8</v>
      </c>
      <c r="C60" s="218">
        <v>7.8</v>
      </c>
      <c r="D60" s="218">
        <v>2</v>
      </c>
      <c r="E60" s="218">
        <v>7.7</v>
      </c>
      <c r="F60" s="218">
        <v>7.6</v>
      </c>
      <c r="G60" s="150">
        <v>7.6</v>
      </c>
      <c r="H60" s="23">
        <v>8.1</v>
      </c>
      <c r="I60" s="218">
        <v>8.3000000000000007</v>
      </c>
      <c r="J60" s="218">
        <v>2</v>
      </c>
      <c r="K60" s="218">
        <v>7.9</v>
      </c>
      <c r="L60" s="218">
        <v>8</v>
      </c>
      <c r="M60" s="150">
        <v>8</v>
      </c>
      <c r="N60" s="23">
        <v>8.1</v>
      </c>
      <c r="O60" s="218">
        <v>8.5</v>
      </c>
      <c r="P60" s="218">
        <v>2</v>
      </c>
      <c r="Q60" s="218">
        <v>8.1999999999999993</v>
      </c>
      <c r="R60" s="218">
        <v>8.3000000000000007</v>
      </c>
      <c r="S60" s="150">
        <v>8.1</v>
      </c>
      <c r="T60" s="26">
        <f t="shared" si="18"/>
        <v>126</v>
      </c>
      <c r="U60" s="71"/>
      <c r="V60" s="60"/>
      <c r="W60" s="20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23">
        <v>7.9</v>
      </c>
      <c r="C61" s="218">
        <v>7.8</v>
      </c>
      <c r="D61" s="218">
        <v>2</v>
      </c>
      <c r="E61" s="218">
        <v>7.7</v>
      </c>
      <c r="F61" s="218">
        <v>7.6</v>
      </c>
      <c r="G61" s="150">
        <v>7.6</v>
      </c>
      <c r="H61" s="23">
        <v>8.1</v>
      </c>
      <c r="I61" s="218">
        <v>8.3000000000000007</v>
      </c>
      <c r="J61" s="218">
        <v>2</v>
      </c>
      <c r="K61" s="218">
        <v>7.9</v>
      </c>
      <c r="L61" s="218">
        <v>8</v>
      </c>
      <c r="M61" s="150">
        <v>8</v>
      </c>
      <c r="N61" s="23">
        <v>8.1</v>
      </c>
      <c r="O61" s="218">
        <v>8.5</v>
      </c>
      <c r="P61" s="218">
        <v>2</v>
      </c>
      <c r="Q61" s="218">
        <v>8.1999999999999993</v>
      </c>
      <c r="R61" s="218">
        <v>8.3000000000000007</v>
      </c>
      <c r="S61" s="150">
        <v>8.1</v>
      </c>
      <c r="T61" s="26">
        <f t="shared" si="18"/>
        <v>126.1</v>
      </c>
      <c r="U61" s="71"/>
      <c r="V61" s="60"/>
      <c r="W61" s="55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23">
        <v>7.9</v>
      </c>
      <c r="C62" s="218">
        <v>7.8</v>
      </c>
      <c r="D62" s="218">
        <v>2</v>
      </c>
      <c r="E62" s="218">
        <v>7.8</v>
      </c>
      <c r="F62" s="218">
        <v>7.6</v>
      </c>
      <c r="G62" s="150">
        <v>7.6</v>
      </c>
      <c r="H62" s="23">
        <v>8.1</v>
      </c>
      <c r="I62" s="218">
        <v>8.3000000000000007</v>
      </c>
      <c r="J62" s="218">
        <v>2</v>
      </c>
      <c r="K62" s="218">
        <v>7.9</v>
      </c>
      <c r="L62" s="218">
        <v>8</v>
      </c>
      <c r="M62" s="150">
        <v>8</v>
      </c>
      <c r="N62" s="23">
        <v>8.1999999999999993</v>
      </c>
      <c r="O62" s="218">
        <v>8.5</v>
      </c>
      <c r="P62" s="218">
        <v>2.1</v>
      </c>
      <c r="Q62" s="218">
        <v>8.1999999999999993</v>
      </c>
      <c r="R62" s="218">
        <v>8.3000000000000007</v>
      </c>
      <c r="S62" s="150">
        <v>8.1</v>
      </c>
      <c r="T62" s="26">
        <f t="shared" si="18"/>
        <v>126.4</v>
      </c>
      <c r="U62" s="71"/>
      <c r="V62" s="60"/>
      <c r="W62" s="55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23">
        <v>7.9</v>
      </c>
      <c r="C63" s="218">
        <v>7.8</v>
      </c>
      <c r="D63" s="218">
        <v>2.1</v>
      </c>
      <c r="E63" s="218">
        <v>7.8</v>
      </c>
      <c r="F63" s="218">
        <v>7.6</v>
      </c>
      <c r="G63" s="150">
        <v>7.6</v>
      </c>
      <c r="H63" s="23">
        <v>8.1</v>
      </c>
      <c r="I63" s="218">
        <v>8.4</v>
      </c>
      <c r="J63" s="218">
        <v>2.1</v>
      </c>
      <c r="K63" s="218">
        <v>7.9</v>
      </c>
      <c r="L63" s="218">
        <v>8</v>
      </c>
      <c r="M63" s="150">
        <v>8</v>
      </c>
      <c r="N63" s="23">
        <v>8.1999999999999993</v>
      </c>
      <c r="O63" s="218">
        <v>8.6</v>
      </c>
      <c r="P63" s="218">
        <v>2.1</v>
      </c>
      <c r="Q63" s="218">
        <v>8.1999999999999993</v>
      </c>
      <c r="R63" s="218">
        <v>8.4</v>
      </c>
      <c r="S63" s="150">
        <v>8.1999999999999993</v>
      </c>
      <c r="T63" s="26">
        <f t="shared" si="18"/>
        <v>127.00000000000001</v>
      </c>
      <c r="U63" s="71"/>
      <c r="V63" s="60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23">
        <v>7.9</v>
      </c>
      <c r="C64" s="218">
        <v>7.8</v>
      </c>
      <c r="D64" s="218">
        <v>2.1</v>
      </c>
      <c r="E64" s="218">
        <v>7.8</v>
      </c>
      <c r="F64" s="218">
        <v>7.6</v>
      </c>
      <c r="G64" s="150">
        <v>7.6</v>
      </c>
      <c r="H64" s="23">
        <v>8.1999999999999993</v>
      </c>
      <c r="I64" s="218">
        <v>8.4</v>
      </c>
      <c r="J64" s="218">
        <v>2.1</v>
      </c>
      <c r="K64" s="218">
        <v>7.9</v>
      </c>
      <c r="L64" s="218">
        <v>8</v>
      </c>
      <c r="M64" s="150">
        <v>8</v>
      </c>
      <c r="N64" s="23">
        <v>8.1999999999999993</v>
      </c>
      <c r="O64" s="218">
        <v>8.6</v>
      </c>
      <c r="P64" s="218">
        <v>2.1</v>
      </c>
      <c r="Q64" s="218">
        <v>8.1999999999999993</v>
      </c>
      <c r="R64" s="218">
        <v>8.4</v>
      </c>
      <c r="S64" s="150">
        <v>8.1999999999999993</v>
      </c>
      <c r="T64" s="26">
        <f t="shared" si="18"/>
        <v>127.10000000000001</v>
      </c>
      <c r="U64" s="71"/>
      <c r="V64" s="60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55.199999999999996</v>
      </c>
      <c r="C65" s="28">
        <f>SUM(C58:C64)</f>
        <v>54.599999999999994</v>
      </c>
      <c r="D65" s="28">
        <f>SUM(D58:D64)</f>
        <v>14.399999999999999</v>
      </c>
      <c r="E65" s="28">
        <f>SUM(E58:E64)</f>
        <v>54.399999999999991</v>
      </c>
      <c r="F65" s="28">
        <f t="shared" ref="F65:Q65" si="19">SUM(F58:F64)</f>
        <v>53.000000000000007</v>
      </c>
      <c r="G65" s="29">
        <f t="shared" si="19"/>
        <v>53.000000000000007</v>
      </c>
      <c r="H65" s="27">
        <f t="shared" si="19"/>
        <v>57</v>
      </c>
      <c r="I65" s="28">
        <f t="shared" si="19"/>
        <v>58.3</v>
      </c>
      <c r="J65" s="28">
        <f t="shared" si="19"/>
        <v>14.399999999999999</v>
      </c>
      <c r="K65" s="28">
        <f t="shared" si="19"/>
        <v>55.3</v>
      </c>
      <c r="L65" s="28">
        <f t="shared" si="19"/>
        <v>56</v>
      </c>
      <c r="M65" s="29">
        <f t="shared" si="19"/>
        <v>56</v>
      </c>
      <c r="N65" s="27">
        <f t="shared" si="19"/>
        <v>57</v>
      </c>
      <c r="O65" s="28">
        <f t="shared" si="19"/>
        <v>59.5</v>
      </c>
      <c r="P65" s="28">
        <f t="shared" si="19"/>
        <v>14.499999999999998</v>
      </c>
      <c r="Q65" s="28">
        <f t="shared" si="19"/>
        <v>57.2</v>
      </c>
      <c r="R65" s="28">
        <f>SUM(R58:R64)</f>
        <v>58.3</v>
      </c>
      <c r="S65" s="29">
        <f>SUM(S58:S64)</f>
        <v>56.900000000000006</v>
      </c>
      <c r="T65" s="26">
        <f t="shared" si="18"/>
        <v>884.99999999999989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146</v>
      </c>
      <c r="C66" s="31">
        <v>144.5</v>
      </c>
      <c r="D66" s="31">
        <v>146.5</v>
      </c>
      <c r="E66" s="31">
        <v>144</v>
      </c>
      <c r="F66" s="31">
        <v>143</v>
      </c>
      <c r="G66" s="32">
        <v>143</v>
      </c>
      <c r="H66" s="30">
        <v>148</v>
      </c>
      <c r="I66" s="31">
        <v>146</v>
      </c>
      <c r="J66" s="31">
        <v>147</v>
      </c>
      <c r="K66" s="31">
        <v>143.5</v>
      </c>
      <c r="L66" s="31">
        <v>143</v>
      </c>
      <c r="M66" s="32">
        <v>143</v>
      </c>
      <c r="N66" s="30">
        <v>145.5</v>
      </c>
      <c r="O66" s="31">
        <v>144</v>
      </c>
      <c r="P66" s="31">
        <v>147.5</v>
      </c>
      <c r="Q66" s="31">
        <v>143.5</v>
      </c>
      <c r="R66" s="31">
        <v>143.5</v>
      </c>
      <c r="S66" s="32">
        <v>142.5</v>
      </c>
      <c r="T66" s="261">
        <f>+((T65/T67)/7)*1000</f>
        <v>144.32485322896281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54</v>
      </c>
      <c r="C67" s="102">
        <v>54</v>
      </c>
      <c r="D67" s="102">
        <v>14</v>
      </c>
      <c r="E67" s="102">
        <v>54</v>
      </c>
      <c r="F67" s="102">
        <v>53</v>
      </c>
      <c r="G67" s="259">
        <v>53</v>
      </c>
      <c r="H67" s="258">
        <v>55</v>
      </c>
      <c r="I67" s="102">
        <v>57</v>
      </c>
      <c r="J67" s="102">
        <v>14</v>
      </c>
      <c r="K67" s="102">
        <v>55</v>
      </c>
      <c r="L67" s="102">
        <v>56</v>
      </c>
      <c r="M67" s="259">
        <v>56</v>
      </c>
      <c r="N67" s="258">
        <v>56</v>
      </c>
      <c r="O67" s="102">
        <v>59</v>
      </c>
      <c r="P67" s="102">
        <v>14</v>
      </c>
      <c r="Q67" s="102">
        <v>57</v>
      </c>
      <c r="R67" s="102">
        <v>58</v>
      </c>
      <c r="S67" s="259">
        <v>57</v>
      </c>
      <c r="T67" s="262">
        <f>SUM(B67:S67)</f>
        <v>876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7.877600000000001</v>
      </c>
      <c r="C68" s="80">
        <f t="shared" si="20"/>
        <v>7.8042000000000016</v>
      </c>
      <c r="D68" s="80">
        <f t="shared" si="20"/>
        <v>2.0314000000000001</v>
      </c>
      <c r="E68" s="80">
        <f t="shared" si="20"/>
        <v>7.7664000000000017</v>
      </c>
      <c r="F68" s="80">
        <f t="shared" si="20"/>
        <v>7.6105999999999998</v>
      </c>
      <c r="G68" s="154">
        <f t="shared" si="20"/>
        <v>7.6105999999999998</v>
      </c>
      <c r="H68" s="38">
        <f t="shared" si="20"/>
        <v>8.1159999999999997</v>
      </c>
      <c r="I68" s="80">
        <f t="shared" si="20"/>
        <v>8.3308</v>
      </c>
      <c r="J68" s="80">
        <f t="shared" si="20"/>
        <v>2.0412000000000003</v>
      </c>
      <c r="K68" s="80">
        <f t="shared" si="20"/>
        <v>7.8895000000000008</v>
      </c>
      <c r="L68" s="80">
        <f t="shared" si="20"/>
        <v>8.0111999999999988</v>
      </c>
      <c r="M68" s="154">
        <f t="shared" si="20"/>
        <v>8.0111999999999988</v>
      </c>
      <c r="N68" s="38">
        <f t="shared" si="20"/>
        <v>8.1671999999999993</v>
      </c>
      <c r="O68" s="80">
        <f t="shared" si="20"/>
        <v>8.5344000000000015</v>
      </c>
      <c r="P68" s="80">
        <f t="shared" si="20"/>
        <v>2.0510000000000002</v>
      </c>
      <c r="Q68" s="80">
        <f t="shared" si="20"/>
        <v>8.2112999999999996</v>
      </c>
      <c r="R68" s="80">
        <f t="shared" si="20"/>
        <v>8.3322000000000003</v>
      </c>
      <c r="S68" s="154">
        <f t="shared" si="20"/>
        <v>8.1314999999999991</v>
      </c>
      <c r="T68" s="263">
        <f>((T65*1000)/T67)/7</f>
        <v>144.32485322896281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55.188000000000002</v>
      </c>
      <c r="C69" s="43">
        <f t="shared" si="21"/>
        <v>54.621000000000002</v>
      </c>
      <c r="D69" s="43">
        <f t="shared" si="21"/>
        <v>14.356999999999999</v>
      </c>
      <c r="E69" s="43">
        <f t="shared" si="21"/>
        <v>54.432000000000002</v>
      </c>
      <c r="F69" s="43">
        <f t="shared" si="21"/>
        <v>53.052999999999997</v>
      </c>
      <c r="G69" s="83">
        <f t="shared" si="21"/>
        <v>53.052999999999997</v>
      </c>
      <c r="H69" s="42">
        <f t="shared" si="21"/>
        <v>56.98</v>
      </c>
      <c r="I69" s="43">
        <f t="shared" si="21"/>
        <v>58.253999999999998</v>
      </c>
      <c r="J69" s="43">
        <f t="shared" si="21"/>
        <v>14.406000000000001</v>
      </c>
      <c r="K69" s="43">
        <f t="shared" si="21"/>
        <v>55.247500000000002</v>
      </c>
      <c r="L69" s="43">
        <f t="shared" si="21"/>
        <v>56.055999999999997</v>
      </c>
      <c r="M69" s="83">
        <f t="shared" si="21"/>
        <v>56.055999999999997</v>
      </c>
      <c r="N69" s="42">
        <f t="shared" si="21"/>
        <v>57.036000000000001</v>
      </c>
      <c r="O69" s="43">
        <f t="shared" si="21"/>
        <v>59.472000000000001</v>
      </c>
      <c r="P69" s="43">
        <f t="shared" si="21"/>
        <v>14.455</v>
      </c>
      <c r="Q69" s="43">
        <f t="shared" si="21"/>
        <v>57.256500000000003</v>
      </c>
      <c r="R69" s="43">
        <f t="shared" si="21"/>
        <v>58.261000000000003</v>
      </c>
      <c r="S69" s="83">
        <f t="shared" si="21"/>
        <v>56.857500000000002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 t="shared" ref="B70:S70" si="22">+(B65/B67)/7*1000</f>
        <v>146.03174603174602</v>
      </c>
      <c r="C70" s="48">
        <f t="shared" si="22"/>
        <v>144.44444444444443</v>
      </c>
      <c r="D70" s="48">
        <f t="shared" si="22"/>
        <v>146.93877551020407</v>
      </c>
      <c r="E70" s="48">
        <f t="shared" si="22"/>
        <v>143.91534391534393</v>
      </c>
      <c r="F70" s="48">
        <f t="shared" si="22"/>
        <v>142.85714285714289</v>
      </c>
      <c r="G70" s="49">
        <f t="shared" si="22"/>
        <v>142.85714285714289</v>
      </c>
      <c r="H70" s="47">
        <f t="shared" si="22"/>
        <v>148.05194805194805</v>
      </c>
      <c r="I70" s="48">
        <f t="shared" si="22"/>
        <v>146.11528822055138</v>
      </c>
      <c r="J70" s="48">
        <f t="shared" si="22"/>
        <v>146.93877551020407</v>
      </c>
      <c r="K70" s="48">
        <f t="shared" si="22"/>
        <v>143.63636363636363</v>
      </c>
      <c r="L70" s="48">
        <f t="shared" si="22"/>
        <v>142.85714285714286</v>
      </c>
      <c r="M70" s="49">
        <f t="shared" si="22"/>
        <v>142.85714285714286</v>
      </c>
      <c r="N70" s="47">
        <f t="shared" si="22"/>
        <v>145.40816326530611</v>
      </c>
      <c r="O70" s="48">
        <f t="shared" si="22"/>
        <v>144.06779661016949</v>
      </c>
      <c r="P70" s="48">
        <f t="shared" si="22"/>
        <v>147.95918367346937</v>
      </c>
      <c r="Q70" s="48">
        <f t="shared" si="22"/>
        <v>143.35839598997492</v>
      </c>
      <c r="R70" s="48">
        <f t="shared" si="22"/>
        <v>143.59605911330047</v>
      </c>
      <c r="S70" s="49">
        <f t="shared" si="22"/>
        <v>142.60651629072683</v>
      </c>
      <c r="T70" s="50"/>
      <c r="AD70" s="3"/>
    </row>
    <row r="71" spans="1:41" ht="33.75" customHeight="1" x14ac:dyDescent="0.25"/>
    <row r="72" spans="1:41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41" ht="33.75" customHeight="1" x14ac:dyDescent="0.25"/>
    <row r="74" spans="1:41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J36"/>
    <mergeCell ref="N36:T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0" zoomScale="30" zoomScaleNormal="30" workbookViewId="0">
      <selection activeCell="B66" sqref="B66"/>
    </sheetView>
  </sheetViews>
  <sheetFormatPr baseColWidth="10" defaultRowHeight="15" x14ac:dyDescent="0.25"/>
  <cols>
    <col min="1" max="1" width="52.42578125" style="19" bestFit="1" customWidth="1"/>
    <col min="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352"/>
      <c r="E3" s="352"/>
      <c r="F3" s="352"/>
      <c r="G3" s="352"/>
      <c r="H3" s="352"/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2"/>
      <c r="Z3" s="2"/>
      <c r="AA3" s="2"/>
      <c r="AB3" s="2"/>
      <c r="AC3" s="2"/>
      <c r="AD3" s="3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52" t="s">
        <v>1</v>
      </c>
      <c r="B9" s="352"/>
      <c r="C9" s="352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52"/>
      <c r="B10" s="352"/>
      <c r="C10" s="3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52" t="s">
        <v>4</v>
      </c>
      <c r="B11" s="352"/>
      <c r="C11" s="352"/>
      <c r="D11" s="1"/>
      <c r="E11" s="350">
        <v>2</v>
      </c>
      <c r="F11" s="1"/>
      <c r="G11" s="1"/>
      <c r="H11" s="1"/>
      <c r="I11" s="1"/>
      <c r="J11" s="1"/>
      <c r="K11" s="628" t="s">
        <v>94</v>
      </c>
      <c r="L11" s="628"/>
      <c r="M11" s="351"/>
      <c r="N11" s="35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52"/>
      <c r="B12" s="352"/>
      <c r="C12" s="352"/>
      <c r="D12" s="1"/>
      <c r="E12" s="5"/>
      <c r="F12" s="1"/>
      <c r="G12" s="1"/>
      <c r="H12" s="1"/>
      <c r="I12" s="1"/>
      <c r="J12" s="1"/>
      <c r="K12" s="351"/>
      <c r="L12" s="351"/>
      <c r="M12" s="351"/>
      <c r="N12" s="35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52"/>
      <c r="B13" s="352"/>
      <c r="C13" s="352"/>
      <c r="D13" s="352"/>
      <c r="E13" s="352"/>
      <c r="F13" s="352"/>
      <c r="G13" s="352"/>
      <c r="H13" s="352"/>
      <c r="I13" s="352"/>
      <c r="J13" s="352"/>
      <c r="K13" s="352"/>
      <c r="L13" s="351"/>
      <c r="M13" s="351"/>
      <c r="N13" s="351"/>
      <c r="O13" s="351"/>
      <c r="P13" s="351"/>
      <c r="Q13" s="351"/>
      <c r="R13" s="351"/>
      <c r="S13" s="351"/>
      <c r="T13" s="351"/>
      <c r="U13" s="351"/>
      <c r="V13" s="351"/>
      <c r="W13" s="1"/>
      <c r="X13" s="1"/>
      <c r="Y13" s="1"/>
    </row>
    <row r="14" spans="1:30" s="3" customFormat="1" ht="27" thickBot="1" x14ac:dyDescent="0.3">
      <c r="A14" s="3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353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23">
        <v>99.5</v>
      </c>
      <c r="C18" s="24">
        <v>99.1</v>
      </c>
      <c r="D18" s="24">
        <v>26.5</v>
      </c>
      <c r="E18" s="24">
        <v>100.6</v>
      </c>
      <c r="F18" s="24">
        <v>100</v>
      </c>
      <c r="G18" s="25">
        <v>99.3</v>
      </c>
      <c r="H18" s="23">
        <v>102.4</v>
      </c>
      <c r="I18" s="24">
        <v>107.1</v>
      </c>
      <c r="J18" s="24">
        <v>24</v>
      </c>
      <c r="K18" s="24">
        <v>103.5</v>
      </c>
      <c r="L18" s="24">
        <v>104.1</v>
      </c>
      <c r="M18" s="25">
        <v>103.5</v>
      </c>
      <c r="N18" s="218">
        <v>105.2</v>
      </c>
      <c r="O18" s="24">
        <v>109.2</v>
      </c>
      <c r="P18" s="24">
        <v>25.4</v>
      </c>
      <c r="Q18" s="24">
        <v>107.5</v>
      </c>
      <c r="R18" s="24">
        <v>107.9</v>
      </c>
      <c r="S18" s="25">
        <v>105.7</v>
      </c>
      <c r="T18" s="26">
        <f t="shared" ref="T18:T25" si="0">SUM(B18:S18)</f>
        <v>1630.5000000000002</v>
      </c>
      <c r="V18" s="2"/>
      <c r="W18" s="20"/>
    </row>
    <row r="19" spans="1:30" ht="39.950000000000003" customHeight="1" x14ac:dyDescent="0.25">
      <c r="A19" s="123" t="s">
        <v>36</v>
      </c>
      <c r="B19" s="23">
        <v>99.5</v>
      </c>
      <c r="C19" s="24">
        <v>99.1</v>
      </c>
      <c r="D19" s="24">
        <v>26.5</v>
      </c>
      <c r="E19" s="24">
        <v>100.6</v>
      </c>
      <c r="F19" s="24">
        <v>100</v>
      </c>
      <c r="G19" s="25">
        <v>99.3</v>
      </c>
      <c r="H19" s="23">
        <v>102.4</v>
      </c>
      <c r="I19" s="24">
        <v>107.1</v>
      </c>
      <c r="J19" s="24">
        <v>24</v>
      </c>
      <c r="K19" s="24">
        <v>103.5</v>
      </c>
      <c r="L19" s="24">
        <v>104.1</v>
      </c>
      <c r="M19" s="25">
        <v>103.5</v>
      </c>
      <c r="N19" s="218">
        <v>105.2</v>
      </c>
      <c r="O19" s="24">
        <v>109.2</v>
      </c>
      <c r="P19" s="24">
        <v>25.4</v>
      </c>
      <c r="Q19" s="24">
        <v>107.5</v>
      </c>
      <c r="R19" s="24">
        <v>107.9</v>
      </c>
      <c r="S19" s="25">
        <v>105.7</v>
      </c>
      <c r="T19" s="26">
        <f t="shared" si="0"/>
        <v>1630.5000000000002</v>
      </c>
      <c r="V19" s="2"/>
      <c r="W19" s="20"/>
    </row>
    <row r="20" spans="1:30" ht="39.75" customHeight="1" x14ac:dyDescent="0.25">
      <c r="A20" s="122" t="s">
        <v>37</v>
      </c>
      <c r="B20" s="23">
        <v>99.026800000000009</v>
      </c>
      <c r="C20" s="24">
        <v>98.746080000000006</v>
      </c>
      <c r="D20" s="24">
        <v>26.200120000000005</v>
      </c>
      <c r="E20" s="24">
        <v>99.908960000000008</v>
      </c>
      <c r="F20" s="24">
        <v>99.48787999999999</v>
      </c>
      <c r="G20" s="25">
        <v>98.886440000000022</v>
      </c>
      <c r="H20" s="23">
        <v>102.05364000000002</v>
      </c>
      <c r="I20" s="24">
        <v>106.34371999999999</v>
      </c>
      <c r="J20" s="24">
        <v>23.233640000000001</v>
      </c>
      <c r="K20" s="24">
        <v>103.15616</v>
      </c>
      <c r="L20" s="24">
        <v>103.79759999999999</v>
      </c>
      <c r="M20" s="25">
        <v>103.15616</v>
      </c>
      <c r="N20" s="218">
        <v>104.45939999999999</v>
      </c>
      <c r="O20" s="24">
        <v>108.80911999999998</v>
      </c>
      <c r="P20" s="24">
        <v>24.436520000000002</v>
      </c>
      <c r="Q20" s="24">
        <v>107.06516000000002</v>
      </c>
      <c r="R20" s="24">
        <v>107.34588000000001</v>
      </c>
      <c r="S20" s="25">
        <v>105.36119999999998</v>
      </c>
      <c r="T20" s="26">
        <f t="shared" si="0"/>
        <v>1621.4744800000001</v>
      </c>
      <c r="V20" s="2"/>
      <c r="W20" s="20"/>
    </row>
    <row r="21" spans="1:30" ht="39.950000000000003" customHeight="1" x14ac:dyDescent="0.25">
      <c r="A21" s="122" t="s">
        <v>38</v>
      </c>
      <c r="B21" s="23">
        <v>99.026800000000009</v>
      </c>
      <c r="C21" s="24">
        <v>98.746080000000006</v>
      </c>
      <c r="D21" s="24">
        <v>26.200120000000005</v>
      </c>
      <c r="E21" s="24">
        <v>99.908960000000008</v>
      </c>
      <c r="F21" s="24">
        <v>99.48787999999999</v>
      </c>
      <c r="G21" s="25">
        <v>98.886440000000022</v>
      </c>
      <c r="H21" s="23">
        <v>102.05364000000002</v>
      </c>
      <c r="I21" s="24">
        <v>106.34371999999999</v>
      </c>
      <c r="J21" s="24">
        <v>23.233640000000001</v>
      </c>
      <c r="K21" s="24">
        <v>103.15616</v>
      </c>
      <c r="L21" s="24">
        <v>103.79759999999999</v>
      </c>
      <c r="M21" s="25">
        <v>103.15616</v>
      </c>
      <c r="N21" s="218">
        <v>104.45939999999999</v>
      </c>
      <c r="O21" s="24">
        <v>108.80911999999998</v>
      </c>
      <c r="P21" s="24">
        <v>24.436520000000002</v>
      </c>
      <c r="Q21" s="24">
        <v>107.06516000000002</v>
      </c>
      <c r="R21" s="24">
        <v>107.34588000000001</v>
      </c>
      <c r="S21" s="25">
        <v>105.36119999999998</v>
      </c>
      <c r="T21" s="26">
        <f t="shared" si="0"/>
        <v>1621.4744800000001</v>
      </c>
      <c r="V21" s="2"/>
      <c r="W21" s="20"/>
    </row>
    <row r="22" spans="1:30" ht="39.950000000000003" customHeight="1" x14ac:dyDescent="0.25">
      <c r="A22" s="123" t="s">
        <v>33</v>
      </c>
      <c r="B22" s="23">
        <v>99.026800000000009</v>
      </c>
      <c r="C22" s="24">
        <v>98.746080000000006</v>
      </c>
      <c r="D22" s="24">
        <v>26.200120000000005</v>
      </c>
      <c r="E22" s="24">
        <v>99.908960000000008</v>
      </c>
      <c r="F22" s="24">
        <v>99.48787999999999</v>
      </c>
      <c r="G22" s="25">
        <v>98.886440000000022</v>
      </c>
      <c r="H22" s="23">
        <v>102.05364000000002</v>
      </c>
      <c r="I22" s="24">
        <v>106.34371999999999</v>
      </c>
      <c r="J22" s="24">
        <v>23.233640000000001</v>
      </c>
      <c r="K22" s="24">
        <v>103.15616</v>
      </c>
      <c r="L22" s="24">
        <v>103.79759999999999</v>
      </c>
      <c r="M22" s="25">
        <v>103.15616</v>
      </c>
      <c r="N22" s="218">
        <v>104.45939999999999</v>
      </c>
      <c r="O22" s="24">
        <v>108.80911999999998</v>
      </c>
      <c r="P22" s="24">
        <v>24.436520000000002</v>
      </c>
      <c r="Q22" s="24">
        <v>107.06516000000002</v>
      </c>
      <c r="R22" s="24">
        <v>107.34588000000001</v>
      </c>
      <c r="S22" s="25">
        <v>105.36119999999998</v>
      </c>
      <c r="T22" s="26">
        <f t="shared" si="0"/>
        <v>1621.4744800000001</v>
      </c>
      <c r="V22" s="2"/>
      <c r="W22" s="20"/>
    </row>
    <row r="23" spans="1:30" ht="39.950000000000003" customHeight="1" x14ac:dyDescent="0.25">
      <c r="A23" s="122" t="s">
        <v>46</v>
      </c>
      <c r="B23" s="23">
        <v>99.026800000000009</v>
      </c>
      <c r="C23" s="24">
        <v>98.746080000000006</v>
      </c>
      <c r="D23" s="24">
        <v>26.200120000000005</v>
      </c>
      <c r="E23" s="24">
        <v>99.908960000000008</v>
      </c>
      <c r="F23" s="24">
        <v>99.48787999999999</v>
      </c>
      <c r="G23" s="25">
        <v>98.886440000000022</v>
      </c>
      <c r="H23" s="23">
        <v>102.05364000000002</v>
      </c>
      <c r="I23" s="24">
        <v>106.34371999999999</v>
      </c>
      <c r="J23" s="24">
        <v>23.233640000000001</v>
      </c>
      <c r="K23" s="24">
        <v>103.15616</v>
      </c>
      <c r="L23" s="24">
        <v>103.79759999999999</v>
      </c>
      <c r="M23" s="25">
        <v>103.15616</v>
      </c>
      <c r="N23" s="218">
        <v>104.45939999999999</v>
      </c>
      <c r="O23" s="24">
        <v>108.80911999999998</v>
      </c>
      <c r="P23" s="24">
        <v>24.436520000000002</v>
      </c>
      <c r="Q23" s="24">
        <v>107.06516000000002</v>
      </c>
      <c r="R23" s="24">
        <v>107.34588000000001</v>
      </c>
      <c r="S23" s="25">
        <v>105.36119999999998</v>
      </c>
      <c r="T23" s="26">
        <f t="shared" si="0"/>
        <v>1621.4744800000001</v>
      </c>
      <c r="V23" s="2"/>
      <c r="W23" s="20"/>
    </row>
    <row r="24" spans="1:30" ht="39.950000000000003" customHeight="1" x14ac:dyDescent="0.25">
      <c r="A24" s="122" t="s">
        <v>34</v>
      </c>
      <c r="B24" s="23">
        <v>99.026800000000009</v>
      </c>
      <c r="C24" s="24">
        <v>98.746080000000006</v>
      </c>
      <c r="D24" s="24">
        <v>26.200120000000005</v>
      </c>
      <c r="E24" s="24">
        <v>99.908960000000008</v>
      </c>
      <c r="F24" s="24">
        <v>99.48787999999999</v>
      </c>
      <c r="G24" s="25">
        <v>98.886440000000022</v>
      </c>
      <c r="H24" s="23">
        <v>102.05364000000002</v>
      </c>
      <c r="I24" s="24">
        <v>106.34371999999999</v>
      </c>
      <c r="J24" s="24">
        <v>23.233640000000001</v>
      </c>
      <c r="K24" s="24">
        <v>103.15616</v>
      </c>
      <c r="L24" s="24">
        <v>103.79759999999999</v>
      </c>
      <c r="M24" s="25">
        <v>103.15616</v>
      </c>
      <c r="N24" s="218">
        <v>104.45939999999999</v>
      </c>
      <c r="O24" s="24">
        <v>108.80911999999998</v>
      </c>
      <c r="P24" s="24">
        <v>24.436520000000002</v>
      </c>
      <c r="Q24" s="24">
        <v>107.06516000000002</v>
      </c>
      <c r="R24" s="24">
        <v>107.34588000000001</v>
      </c>
      <c r="S24" s="25">
        <v>105.36119999999998</v>
      </c>
      <c r="T24" s="26">
        <f t="shared" si="0"/>
        <v>1621.4744800000001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694.1339999999999</v>
      </c>
      <c r="C25" s="332">
        <f t="shared" si="1"/>
        <v>691.93040000000008</v>
      </c>
      <c r="D25" s="332">
        <f t="shared" si="1"/>
        <v>184.00059999999999</v>
      </c>
      <c r="E25" s="332">
        <f t="shared" si="1"/>
        <v>700.74479999999994</v>
      </c>
      <c r="F25" s="332">
        <f t="shared" si="1"/>
        <v>697.43940000000009</v>
      </c>
      <c r="G25" s="333">
        <f t="shared" si="1"/>
        <v>693.03219999999999</v>
      </c>
      <c r="H25" s="331">
        <f t="shared" si="1"/>
        <v>715.06820000000005</v>
      </c>
      <c r="I25" s="332">
        <f t="shared" si="1"/>
        <v>745.91859999999986</v>
      </c>
      <c r="J25" s="332">
        <f t="shared" si="1"/>
        <v>164.16820000000004</v>
      </c>
      <c r="K25" s="332">
        <f t="shared" si="1"/>
        <v>722.7808</v>
      </c>
      <c r="L25" s="332">
        <f t="shared" si="1"/>
        <v>727.18799999999987</v>
      </c>
      <c r="M25" s="333">
        <f t="shared" si="1"/>
        <v>722.7808</v>
      </c>
      <c r="N25" s="335">
        <f t="shared" si="1"/>
        <v>732.69699999999989</v>
      </c>
      <c r="O25" s="332">
        <f t="shared" si="1"/>
        <v>762.44560000000001</v>
      </c>
      <c r="P25" s="332">
        <f t="shared" si="1"/>
        <v>172.98260000000002</v>
      </c>
      <c r="Q25" s="332">
        <f t="shared" si="1"/>
        <v>750.32579999999996</v>
      </c>
      <c r="R25" s="332">
        <f t="shared" si="1"/>
        <v>752.52940000000001</v>
      </c>
      <c r="S25" s="333">
        <f t="shared" si="1"/>
        <v>738.20599999999979</v>
      </c>
      <c r="T25" s="320">
        <f t="shared" si="0"/>
        <v>11368.3724</v>
      </c>
    </row>
    <row r="26" spans="1:30" s="2" customFormat="1" ht="36.75" customHeight="1" x14ac:dyDescent="0.25">
      <c r="A26" s="321" t="s">
        <v>12</v>
      </c>
      <c r="B26" s="326">
        <v>157.4</v>
      </c>
      <c r="C26" s="327">
        <v>157.4</v>
      </c>
      <c r="D26" s="327">
        <v>157.4</v>
      </c>
      <c r="E26" s="327">
        <v>157.4</v>
      </c>
      <c r="F26" s="327">
        <v>157.4</v>
      </c>
      <c r="G26" s="328">
        <v>157.4</v>
      </c>
      <c r="H26" s="326">
        <v>157.4</v>
      </c>
      <c r="I26" s="327">
        <v>157.4</v>
      </c>
      <c r="J26" s="327">
        <v>157.4</v>
      </c>
      <c r="K26" s="327">
        <v>157.4</v>
      </c>
      <c r="L26" s="327">
        <v>157.4</v>
      </c>
      <c r="M26" s="328">
        <v>157.4</v>
      </c>
      <c r="N26" s="336">
        <v>157.4</v>
      </c>
      <c r="O26" s="327">
        <v>157.4</v>
      </c>
      <c r="P26" s="327">
        <v>157.4</v>
      </c>
      <c r="Q26" s="327">
        <v>157.4</v>
      </c>
      <c r="R26" s="327">
        <v>157.4</v>
      </c>
      <c r="S26" s="328">
        <v>157.4</v>
      </c>
      <c r="T26" s="325">
        <f>+((T25/T27)/7)*1000</f>
        <v>157.4</v>
      </c>
    </row>
    <row r="27" spans="1:30" s="2" customFormat="1" ht="33" customHeight="1" x14ac:dyDescent="0.25">
      <c r="A27" s="125" t="s">
        <v>13</v>
      </c>
      <c r="B27" s="34">
        <v>630</v>
      </c>
      <c r="C27" s="35">
        <v>628</v>
      </c>
      <c r="D27" s="35">
        <v>167</v>
      </c>
      <c r="E27" s="35">
        <v>636</v>
      </c>
      <c r="F27" s="35">
        <v>633</v>
      </c>
      <c r="G27" s="36">
        <v>629</v>
      </c>
      <c r="H27" s="34">
        <v>649</v>
      </c>
      <c r="I27" s="35">
        <v>677</v>
      </c>
      <c r="J27" s="35">
        <v>149</v>
      </c>
      <c r="K27" s="35">
        <v>656</v>
      </c>
      <c r="L27" s="35">
        <v>660</v>
      </c>
      <c r="M27" s="36">
        <v>656</v>
      </c>
      <c r="N27" s="79">
        <v>665</v>
      </c>
      <c r="O27" s="35">
        <v>692</v>
      </c>
      <c r="P27" s="35">
        <v>157</v>
      </c>
      <c r="Q27" s="35">
        <v>681</v>
      </c>
      <c r="R27" s="35">
        <v>683</v>
      </c>
      <c r="S27" s="36">
        <v>670</v>
      </c>
      <c r="T27" s="37">
        <f>SUM(B27:S27)</f>
        <v>10318</v>
      </c>
      <c r="U27" s="2">
        <f>((T25*1000)/T27)/7</f>
        <v>157.4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99.026800000000009</v>
      </c>
      <c r="C28" s="39">
        <f t="shared" si="2"/>
        <v>98.746080000000006</v>
      </c>
      <c r="D28" s="39">
        <f t="shared" si="2"/>
        <v>26.200120000000005</v>
      </c>
      <c r="E28" s="39">
        <f t="shared" si="2"/>
        <v>99.908960000000008</v>
      </c>
      <c r="F28" s="39">
        <f t="shared" si="2"/>
        <v>99.48787999999999</v>
      </c>
      <c r="G28" s="40">
        <f t="shared" si="2"/>
        <v>98.886440000000022</v>
      </c>
      <c r="H28" s="38">
        <f t="shared" si="2"/>
        <v>102.05364000000002</v>
      </c>
      <c r="I28" s="39">
        <f t="shared" si="2"/>
        <v>106.34371999999999</v>
      </c>
      <c r="J28" s="39">
        <f t="shared" si="2"/>
        <v>23.233640000000001</v>
      </c>
      <c r="K28" s="39">
        <f t="shared" si="2"/>
        <v>103.15616</v>
      </c>
      <c r="L28" s="39">
        <f t="shared" si="2"/>
        <v>103.79759999999999</v>
      </c>
      <c r="M28" s="40">
        <f t="shared" si="2"/>
        <v>103.15616</v>
      </c>
      <c r="N28" s="80">
        <f t="shared" si="2"/>
        <v>104.45939999999999</v>
      </c>
      <c r="O28" s="39">
        <f t="shared" si="2"/>
        <v>108.80911999999998</v>
      </c>
      <c r="P28" s="39">
        <f t="shared" si="2"/>
        <v>24.436520000000002</v>
      </c>
      <c r="Q28" s="39">
        <f t="shared" si="2"/>
        <v>107.06516000000002</v>
      </c>
      <c r="R28" s="39">
        <f t="shared" si="2"/>
        <v>107.34588000000001</v>
      </c>
      <c r="S28" s="40">
        <f t="shared" si="2"/>
        <v>105.36119999999998</v>
      </c>
      <c r="T28" s="41"/>
    </row>
    <row r="29" spans="1:30" ht="33.75" customHeight="1" x14ac:dyDescent="0.25">
      <c r="A29" s="127" t="s">
        <v>15</v>
      </c>
      <c r="B29" s="42">
        <f>((B27*B26)*7)/1000</f>
        <v>694.13400000000001</v>
      </c>
      <c r="C29" s="43">
        <f>((C27*C26)*7)/1000</f>
        <v>691.93040000000008</v>
      </c>
      <c r="D29" s="43">
        <f t="shared" ref="D29:S29" si="3">((D27*D26)*7)/1000</f>
        <v>184.00060000000002</v>
      </c>
      <c r="E29" s="43">
        <f t="shared" si="3"/>
        <v>700.74480000000005</v>
      </c>
      <c r="F29" s="43">
        <f t="shared" si="3"/>
        <v>697.43939999999998</v>
      </c>
      <c r="G29" s="83">
        <f t="shared" si="3"/>
        <v>693.0322000000001</v>
      </c>
      <c r="H29" s="42">
        <f t="shared" si="3"/>
        <v>715.06820000000005</v>
      </c>
      <c r="I29" s="43">
        <f t="shared" si="3"/>
        <v>745.91859999999997</v>
      </c>
      <c r="J29" s="43">
        <f t="shared" si="3"/>
        <v>164.16820000000001</v>
      </c>
      <c r="K29" s="43">
        <f t="shared" si="3"/>
        <v>722.7808</v>
      </c>
      <c r="L29" s="43">
        <f t="shared" si="3"/>
        <v>727.18799999999999</v>
      </c>
      <c r="M29" s="83">
        <f t="shared" si="3"/>
        <v>722.7808</v>
      </c>
      <c r="N29" s="81">
        <f t="shared" si="3"/>
        <v>732.697</v>
      </c>
      <c r="O29" s="44">
        <f t="shared" si="3"/>
        <v>762.44560000000001</v>
      </c>
      <c r="P29" s="44">
        <f t="shared" si="3"/>
        <v>172.98260000000002</v>
      </c>
      <c r="Q29" s="44">
        <f t="shared" si="3"/>
        <v>750.32580000000007</v>
      </c>
      <c r="R29" s="44">
        <f t="shared" si="3"/>
        <v>752.52940000000001</v>
      </c>
      <c r="S29" s="45">
        <f t="shared" si="3"/>
        <v>738.20600000000002</v>
      </c>
      <c r="T29" s="46"/>
    </row>
    <row r="30" spans="1:30" ht="33.75" customHeight="1" thickBot="1" x14ac:dyDescent="0.3">
      <c r="A30" s="128" t="s">
        <v>16</v>
      </c>
      <c r="B30" s="47">
        <f>+(B25/B27)/7*1000</f>
        <v>157.39999999999998</v>
      </c>
      <c r="C30" s="48">
        <f t="shared" ref="C30:E30" si="4">+(C25/C27)/7*1000</f>
        <v>157.4</v>
      </c>
      <c r="D30" s="48">
        <f t="shared" si="4"/>
        <v>157.39999999999998</v>
      </c>
      <c r="E30" s="48">
        <f t="shared" si="4"/>
        <v>157.39999999999998</v>
      </c>
      <c r="F30" s="48">
        <f>+(F25/F27)/7*1000</f>
        <v>157.4</v>
      </c>
      <c r="G30" s="49">
        <f t="shared" ref="G30" si="5">+(G25/G27)/7*1000</f>
        <v>157.39999999999998</v>
      </c>
      <c r="H30" s="47">
        <f>+(H25/H27)/7*1000</f>
        <v>157.4</v>
      </c>
      <c r="I30" s="48">
        <f t="shared" ref="I30:K30" si="6">+(I25/I27)/7*1000</f>
        <v>157.39999999999998</v>
      </c>
      <c r="J30" s="48">
        <f t="shared" si="6"/>
        <v>157.40000000000003</v>
      </c>
      <c r="K30" s="48">
        <f t="shared" si="6"/>
        <v>157.39999999999998</v>
      </c>
      <c r="L30" s="48">
        <f>+(L25/L27)/7*1000</f>
        <v>157.39999999999998</v>
      </c>
      <c r="M30" s="49">
        <f t="shared" ref="M30:S30" si="7">+(M25/M27)/7*1000</f>
        <v>157.39999999999998</v>
      </c>
      <c r="N30" s="82">
        <f t="shared" si="7"/>
        <v>157.39999999999998</v>
      </c>
      <c r="O30" s="48">
        <f t="shared" si="7"/>
        <v>157.4</v>
      </c>
      <c r="P30" s="48">
        <f t="shared" si="7"/>
        <v>157.4</v>
      </c>
      <c r="Q30" s="48">
        <f t="shared" si="7"/>
        <v>157.39999999999998</v>
      </c>
      <c r="R30" s="48">
        <f t="shared" si="7"/>
        <v>157.4</v>
      </c>
      <c r="S30" s="49">
        <f t="shared" si="7"/>
        <v>157.39999999999995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2"/>
      <c r="T36" s="643"/>
      <c r="U36" s="55"/>
      <c r="V36" s="55"/>
      <c r="W36" s="56"/>
      <c r="X36" s="3"/>
      <c r="Y36" s="55"/>
      <c r="Z36" s="55"/>
      <c r="AA36" s="55"/>
      <c r="AB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3"/>
      <c r="T37" s="199" t="s">
        <v>10</v>
      </c>
      <c r="U37" s="58"/>
      <c r="V37" s="58"/>
      <c r="W37" s="3"/>
      <c r="X37" s="56"/>
      <c r="Y37" s="3"/>
      <c r="Z37" s="55"/>
      <c r="AA37" s="55"/>
      <c r="AB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57">
        <v>6</v>
      </c>
      <c r="T38" s="96"/>
      <c r="U38" s="58"/>
      <c r="V38" s="58"/>
      <c r="W38" s="59"/>
      <c r="X38" s="59"/>
      <c r="Y38" s="2"/>
      <c r="Z38" s="2"/>
      <c r="AA38" s="2"/>
      <c r="AB38" s="2"/>
    </row>
    <row r="39" spans="1:30" ht="33.75" customHeight="1" x14ac:dyDescent="0.25">
      <c r="A39" s="87" t="s">
        <v>35</v>
      </c>
      <c r="B39" s="23">
        <v>98.5</v>
      </c>
      <c r="C39" s="218">
        <v>99.8</v>
      </c>
      <c r="D39" s="218">
        <v>24.3</v>
      </c>
      <c r="E39" s="218">
        <v>99.7</v>
      </c>
      <c r="F39" s="218">
        <v>97.2</v>
      </c>
      <c r="G39" s="218">
        <v>97</v>
      </c>
      <c r="H39" s="218"/>
      <c r="I39" s="218"/>
      <c r="J39" s="97">
        <f t="shared" ref="J39:J46" si="8">SUM(B39:I39)</f>
        <v>516.5</v>
      </c>
      <c r="K39" s="138"/>
      <c r="L39" s="137"/>
      <c r="M39" s="87" t="s">
        <v>35</v>
      </c>
      <c r="N39" s="218">
        <v>7</v>
      </c>
      <c r="O39" s="218">
        <v>7.5</v>
      </c>
      <c r="P39" s="218">
        <v>1.8</v>
      </c>
      <c r="Q39" s="218">
        <v>7.4</v>
      </c>
      <c r="R39" s="218">
        <v>7.1</v>
      </c>
      <c r="S39" s="218">
        <v>7.3</v>
      </c>
      <c r="T39" s="97">
        <f t="shared" ref="T39:T46" si="9">SUM(N39:S39)</f>
        <v>38.1</v>
      </c>
      <c r="U39" s="2"/>
      <c r="V39" s="60"/>
      <c r="W39" s="59"/>
      <c r="X39" s="59"/>
      <c r="Y39" s="2"/>
      <c r="Z39" s="2"/>
      <c r="AA39" s="2"/>
      <c r="AB39" s="2"/>
    </row>
    <row r="40" spans="1:30" ht="33.75" customHeight="1" x14ac:dyDescent="0.25">
      <c r="A40" s="88" t="s">
        <v>36</v>
      </c>
      <c r="B40" s="23">
        <v>98.5</v>
      </c>
      <c r="C40" s="218">
        <v>99.8</v>
      </c>
      <c r="D40" s="218">
        <v>24.3</v>
      </c>
      <c r="E40" s="218">
        <v>99.7</v>
      </c>
      <c r="F40" s="218">
        <v>97.2</v>
      </c>
      <c r="G40" s="218">
        <v>97</v>
      </c>
      <c r="H40" s="218"/>
      <c r="I40" s="218"/>
      <c r="J40" s="97">
        <f t="shared" si="8"/>
        <v>516.5</v>
      </c>
      <c r="K40" s="133"/>
      <c r="L40" s="137"/>
      <c r="M40" s="88" t="s">
        <v>36</v>
      </c>
      <c r="N40" s="218">
        <v>7</v>
      </c>
      <c r="O40" s="218">
        <v>7.5</v>
      </c>
      <c r="P40" s="218">
        <v>1.8</v>
      </c>
      <c r="Q40" s="218">
        <v>7.4</v>
      </c>
      <c r="R40" s="218">
        <v>7.1</v>
      </c>
      <c r="S40" s="218">
        <v>7.3</v>
      </c>
      <c r="T40" s="97">
        <f t="shared" si="9"/>
        <v>38.1</v>
      </c>
      <c r="U40" s="2"/>
      <c r="V40" s="60"/>
      <c r="W40" s="59"/>
      <c r="X40" s="59"/>
      <c r="Y40" s="2"/>
      <c r="Z40" s="2"/>
      <c r="AA40" s="2"/>
      <c r="AB40" s="2"/>
    </row>
    <row r="41" spans="1:30" ht="33.75" customHeight="1" x14ac:dyDescent="0.25">
      <c r="A41" s="87" t="s">
        <v>37</v>
      </c>
      <c r="B41" s="23">
        <v>98.4</v>
      </c>
      <c r="C41" s="218">
        <v>99.7</v>
      </c>
      <c r="D41" s="218">
        <v>24.3</v>
      </c>
      <c r="E41" s="218">
        <v>99.5</v>
      </c>
      <c r="F41" s="218">
        <v>97.2</v>
      </c>
      <c r="G41" s="218">
        <v>96.8</v>
      </c>
      <c r="H41" s="218"/>
      <c r="I41" s="218"/>
      <c r="J41" s="97">
        <f t="shared" si="8"/>
        <v>515.9</v>
      </c>
      <c r="K41" s="133"/>
      <c r="L41" s="137"/>
      <c r="M41" s="87" t="s">
        <v>37</v>
      </c>
      <c r="N41" s="218">
        <v>7</v>
      </c>
      <c r="O41" s="218">
        <v>7.3</v>
      </c>
      <c r="P41" s="218">
        <v>1.7</v>
      </c>
      <c r="Q41" s="218">
        <v>7.3</v>
      </c>
      <c r="R41" s="218">
        <v>7.1</v>
      </c>
      <c r="S41" s="218">
        <v>7.1</v>
      </c>
      <c r="T41" s="97">
        <f t="shared" si="9"/>
        <v>37.5</v>
      </c>
      <c r="U41" s="2"/>
      <c r="V41" s="60"/>
      <c r="W41" s="59"/>
      <c r="X41" s="59"/>
      <c r="Y41" s="2"/>
      <c r="Z41" s="2"/>
      <c r="AA41" s="2"/>
      <c r="AB41" s="2"/>
    </row>
    <row r="42" spans="1:30" ht="33.75" customHeight="1" x14ac:dyDescent="0.25">
      <c r="A42" s="87" t="s">
        <v>38</v>
      </c>
      <c r="B42" s="23">
        <v>98.4</v>
      </c>
      <c r="C42" s="218">
        <v>99.7</v>
      </c>
      <c r="D42" s="218">
        <v>24.3</v>
      </c>
      <c r="E42" s="218">
        <v>99.5</v>
      </c>
      <c r="F42" s="218">
        <v>97.2</v>
      </c>
      <c r="G42" s="218">
        <v>96.8</v>
      </c>
      <c r="H42" s="218"/>
      <c r="I42" s="218"/>
      <c r="J42" s="97">
        <f t="shared" si="8"/>
        <v>515.9</v>
      </c>
      <c r="K42" s="133"/>
      <c r="L42" s="137"/>
      <c r="M42" s="87" t="s">
        <v>38</v>
      </c>
      <c r="N42" s="218">
        <v>7.1</v>
      </c>
      <c r="O42" s="218">
        <v>7.3</v>
      </c>
      <c r="P42" s="218">
        <v>1.7</v>
      </c>
      <c r="Q42" s="218">
        <v>7.3</v>
      </c>
      <c r="R42" s="218">
        <v>7.1</v>
      </c>
      <c r="S42" s="218">
        <v>7.3</v>
      </c>
      <c r="T42" s="97">
        <f t="shared" si="9"/>
        <v>37.799999999999997</v>
      </c>
      <c r="U42" s="2"/>
      <c r="V42" s="60"/>
      <c r="W42" s="59"/>
      <c r="X42" s="59"/>
      <c r="Y42" s="2"/>
      <c r="Z42" s="2"/>
      <c r="AA42" s="2"/>
      <c r="AB42" s="2"/>
    </row>
    <row r="43" spans="1:30" ht="33.75" customHeight="1" x14ac:dyDescent="0.25">
      <c r="A43" s="88" t="s">
        <v>33</v>
      </c>
      <c r="B43" s="23">
        <v>98.4</v>
      </c>
      <c r="C43" s="218">
        <v>99.7</v>
      </c>
      <c r="D43" s="218">
        <v>24.3</v>
      </c>
      <c r="E43" s="218">
        <v>99.5</v>
      </c>
      <c r="F43" s="218">
        <v>97.2</v>
      </c>
      <c r="G43" s="218">
        <v>96.8</v>
      </c>
      <c r="H43" s="218"/>
      <c r="I43" s="218"/>
      <c r="J43" s="97">
        <f t="shared" si="8"/>
        <v>515.9</v>
      </c>
      <c r="K43" s="133"/>
      <c r="L43" s="137"/>
      <c r="M43" s="88" t="s">
        <v>33</v>
      </c>
      <c r="N43" s="218">
        <v>7.1</v>
      </c>
      <c r="O43" s="218">
        <v>7.4</v>
      </c>
      <c r="P43" s="218">
        <v>1.7</v>
      </c>
      <c r="Q43" s="218">
        <v>7.3</v>
      </c>
      <c r="R43" s="218">
        <v>7.2</v>
      </c>
      <c r="S43" s="218">
        <v>7.3</v>
      </c>
      <c r="T43" s="97">
        <f t="shared" si="9"/>
        <v>38</v>
      </c>
      <c r="U43" s="2"/>
      <c r="V43" s="60"/>
      <c r="W43" s="59"/>
      <c r="X43" s="59"/>
      <c r="Y43" s="2"/>
      <c r="Z43" s="2"/>
      <c r="AA43" s="2"/>
      <c r="AB43" s="2"/>
    </row>
    <row r="44" spans="1:30" ht="33.75" customHeight="1" x14ac:dyDescent="0.25">
      <c r="A44" s="87" t="s">
        <v>46</v>
      </c>
      <c r="B44" s="23">
        <v>98.4</v>
      </c>
      <c r="C44" s="218">
        <v>99.7</v>
      </c>
      <c r="D44" s="218">
        <v>24.3</v>
      </c>
      <c r="E44" s="218">
        <v>99.5</v>
      </c>
      <c r="F44" s="218">
        <v>97.2</v>
      </c>
      <c r="G44" s="218">
        <v>96.8</v>
      </c>
      <c r="H44" s="218"/>
      <c r="I44" s="218"/>
      <c r="J44" s="97">
        <f t="shared" si="8"/>
        <v>515.9</v>
      </c>
      <c r="K44" s="133"/>
      <c r="L44" s="137"/>
      <c r="M44" s="87" t="s">
        <v>46</v>
      </c>
      <c r="N44" s="218">
        <v>7.1</v>
      </c>
      <c r="O44" s="218">
        <v>7.4</v>
      </c>
      <c r="P44" s="218">
        <v>1.7</v>
      </c>
      <c r="Q44" s="218">
        <v>7.3</v>
      </c>
      <c r="R44" s="218">
        <v>7.2</v>
      </c>
      <c r="S44" s="218">
        <v>7.3</v>
      </c>
      <c r="T44" s="97">
        <f t="shared" si="9"/>
        <v>38</v>
      </c>
      <c r="U44" s="2"/>
      <c r="V44" s="60"/>
      <c r="W44" s="59"/>
      <c r="X44" s="59"/>
      <c r="Y44" s="2"/>
      <c r="Z44" s="2"/>
      <c r="AA44" s="2"/>
      <c r="AB44" s="2"/>
    </row>
    <row r="45" spans="1:30" ht="33.75" customHeight="1" x14ac:dyDescent="0.25">
      <c r="A45" s="87" t="s">
        <v>34</v>
      </c>
      <c r="B45" s="23">
        <v>98.4</v>
      </c>
      <c r="C45" s="218">
        <v>99.7</v>
      </c>
      <c r="D45" s="218">
        <v>24.3</v>
      </c>
      <c r="E45" s="218">
        <v>99.5</v>
      </c>
      <c r="F45" s="218">
        <v>97.2</v>
      </c>
      <c r="G45" s="218">
        <v>96.8</v>
      </c>
      <c r="H45" s="218"/>
      <c r="I45" s="218"/>
      <c r="J45" s="97">
        <f t="shared" si="8"/>
        <v>515.9</v>
      </c>
      <c r="K45" s="133"/>
      <c r="L45" s="137"/>
      <c r="M45" s="87" t="s">
        <v>34</v>
      </c>
      <c r="N45" s="218">
        <v>7.1</v>
      </c>
      <c r="O45" s="218">
        <v>7.4</v>
      </c>
      <c r="P45" s="218">
        <v>1.8</v>
      </c>
      <c r="Q45" s="218">
        <v>7.4</v>
      </c>
      <c r="R45" s="218">
        <v>7.2</v>
      </c>
      <c r="S45" s="218">
        <v>7.3</v>
      </c>
      <c r="T45" s="97">
        <f t="shared" si="9"/>
        <v>38.200000000000003</v>
      </c>
      <c r="U45" s="2"/>
      <c r="V45" s="60"/>
      <c r="W45" s="59"/>
      <c r="X45" s="59"/>
      <c r="Y45" s="59"/>
      <c r="Z45" s="59"/>
      <c r="AA45" s="2"/>
      <c r="AB45" s="2"/>
      <c r="AC45" s="2"/>
      <c r="AD45" s="2"/>
    </row>
    <row r="46" spans="1:30" ht="33.75" customHeight="1" x14ac:dyDescent="0.25">
      <c r="A46" s="88" t="s">
        <v>10</v>
      </c>
      <c r="B46" s="27">
        <f t="shared" ref="B46:I46" si="10">SUM(B39:B45)</f>
        <v>688.99999999999989</v>
      </c>
      <c r="C46" s="77">
        <f t="shared" si="10"/>
        <v>698.1</v>
      </c>
      <c r="D46" s="28">
        <f t="shared" si="10"/>
        <v>170.10000000000002</v>
      </c>
      <c r="E46" s="28">
        <f t="shared" si="10"/>
        <v>696.9</v>
      </c>
      <c r="F46" s="28">
        <f t="shared" si="10"/>
        <v>680.40000000000009</v>
      </c>
      <c r="G46" s="28">
        <f t="shared" si="10"/>
        <v>678</v>
      </c>
      <c r="H46" s="28">
        <f t="shared" si="10"/>
        <v>0</v>
      </c>
      <c r="I46" s="28">
        <f t="shared" si="10"/>
        <v>0</v>
      </c>
      <c r="J46" s="97">
        <f t="shared" si="8"/>
        <v>3612.5</v>
      </c>
      <c r="K46" s="60"/>
      <c r="M46" s="73" t="s">
        <v>10</v>
      </c>
      <c r="N46" s="77">
        <f t="shared" ref="N46:S46" si="11">SUM(N39:N45)</f>
        <v>49.400000000000006</v>
      </c>
      <c r="O46" s="28">
        <f t="shared" si="11"/>
        <v>51.8</v>
      </c>
      <c r="P46" s="28">
        <f t="shared" si="11"/>
        <v>12.2</v>
      </c>
      <c r="Q46" s="28">
        <f t="shared" si="11"/>
        <v>51.4</v>
      </c>
      <c r="R46" s="28">
        <f t="shared" si="11"/>
        <v>50.000000000000007</v>
      </c>
      <c r="S46" s="28">
        <f t="shared" si="11"/>
        <v>50.899999999999991</v>
      </c>
      <c r="T46" s="97">
        <f t="shared" si="9"/>
        <v>265.7</v>
      </c>
      <c r="U46" s="60"/>
      <c r="V46" s="60"/>
      <c r="W46" s="2"/>
      <c r="X46" s="2"/>
      <c r="Y46" s="2"/>
      <c r="Z46" s="2"/>
      <c r="AA46" s="2"/>
      <c r="AB46" s="2"/>
      <c r="AC46" s="2"/>
      <c r="AD46" s="2"/>
    </row>
    <row r="47" spans="1:30" ht="33.75" customHeight="1" x14ac:dyDescent="0.25">
      <c r="A47" s="89" t="s">
        <v>12</v>
      </c>
      <c r="B47" s="30">
        <v>157</v>
      </c>
      <c r="C47" s="78">
        <v>157</v>
      </c>
      <c r="D47" s="31">
        <v>157</v>
      </c>
      <c r="E47" s="31">
        <v>157</v>
      </c>
      <c r="F47" s="31">
        <v>157</v>
      </c>
      <c r="G47" s="31">
        <v>157</v>
      </c>
      <c r="H47" s="31"/>
      <c r="I47" s="31"/>
      <c r="J47" s="98">
        <f>+((J46/J48)/7)*1000</f>
        <v>157.00378112912338</v>
      </c>
      <c r="K47" s="60"/>
      <c r="M47" s="129" t="s">
        <v>12</v>
      </c>
      <c r="N47" s="78">
        <v>147</v>
      </c>
      <c r="O47" s="31">
        <v>145</v>
      </c>
      <c r="P47" s="31">
        <v>145.5</v>
      </c>
      <c r="Q47" s="31">
        <v>144</v>
      </c>
      <c r="R47" s="31">
        <v>143</v>
      </c>
      <c r="S47" s="31">
        <v>142.5</v>
      </c>
      <c r="T47" s="98">
        <f>+((T46/T48)/7)*1000</f>
        <v>144.32373709940248</v>
      </c>
      <c r="U47" s="61"/>
      <c r="V47" s="61"/>
    </row>
    <row r="48" spans="1:30" ht="33.75" customHeight="1" x14ac:dyDescent="0.25">
      <c r="A48" s="90" t="s">
        <v>13</v>
      </c>
      <c r="B48" s="34">
        <v>627</v>
      </c>
      <c r="C48" s="79">
        <v>635</v>
      </c>
      <c r="D48" s="35">
        <v>155</v>
      </c>
      <c r="E48" s="35">
        <v>634</v>
      </c>
      <c r="F48" s="35">
        <v>619</v>
      </c>
      <c r="G48" s="35">
        <v>617</v>
      </c>
      <c r="H48" s="35"/>
      <c r="I48" s="35"/>
      <c r="J48" s="99">
        <f>SUM(B48:I48)</f>
        <v>3287</v>
      </c>
      <c r="K48" s="60"/>
      <c r="L48" s="62"/>
      <c r="M48" s="90" t="s">
        <v>13</v>
      </c>
      <c r="N48" s="102">
        <v>48</v>
      </c>
      <c r="O48" s="102">
        <v>51</v>
      </c>
      <c r="P48" s="102">
        <v>12</v>
      </c>
      <c r="Q48" s="102">
        <v>51</v>
      </c>
      <c r="R48" s="102">
        <v>50</v>
      </c>
      <c r="S48" s="102">
        <v>51</v>
      </c>
      <c r="T48" s="106">
        <f>SUM(N48:S48)</f>
        <v>263</v>
      </c>
      <c r="U48" s="63"/>
      <c r="V48" s="63"/>
    </row>
    <row r="49" spans="1:43" ht="33.75" customHeight="1" x14ac:dyDescent="0.25">
      <c r="A49" s="91" t="s">
        <v>14</v>
      </c>
      <c r="B49" s="38">
        <f t="shared" ref="B49:I49" si="12">((B48*B47)*7/1000-B40-B39)/5</f>
        <v>98.414599999999993</v>
      </c>
      <c r="C49" s="80">
        <f t="shared" si="12"/>
        <v>99.653000000000006</v>
      </c>
      <c r="D49" s="80">
        <f t="shared" si="12"/>
        <v>24.348999999999997</v>
      </c>
      <c r="E49" s="80">
        <f t="shared" si="12"/>
        <v>99.473199999999991</v>
      </c>
      <c r="F49" s="80">
        <f t="shared" si="12"/>
        <v>97.17619999999998</v>
      </c>
      <c r="G49" s="80">
        <f t="shared" si="12"/>
        <v>96.816599999999994</v>
      </c>
      <c r="H49" s="80">
        <f t="shared" si="12"/>
        <v>0</v>
      </c>
      <c r="I49" s="80">
        <f t="shared" si="12"/>
        <v>0</v>
      </c>
      <c r="J49" s="100">
        <f>((J46*1000)/J48)/7</f>
        <v>157.00378112912338</v>
      </c>
      <c r="K49" s="60"/>
      <c r="M49" s="91" t="s">
        <v>14</v>
      </c>
      <c r="N49" s="80">
        <f t="shared" ref="N49:S49" si="13">((N48*N47)*7/1000-N40-N39)/5</f>
        <v>7.0784000000000002</v>
      </c>
      <c r="O49" s="39">
        <f t="shared" si="13"/>
        <v>7.3529999999999998</v>
      </c>
      <c r="P49" s="39">
        <f t="shared" si="13"/>
        <v>1.7243999999999997</v>
      </c>
      <c r="Q49" s="39">
        <f t="shared" si="13"/>
        <v>7.321600000000001</v>
      </c>
      <c r="R49" s="39">
        <f t="shared" si="13"/>
        <v>7.169999999999999</v>
      </c>
      <c r="S49" s="39">
        <f t="shared" si="13"/>
        <v>7.2545000000000019</v>
      </c>
      <c r="T49" s="107">
        <f>((T46*1000)/T48)/7</f>
        <v>144.32373709940251</v>
      </c>
      <c r="U49" s="63"/>
      <c r="V49" s="63"/>
    </row>
    <row r="50" spans="1:43" ht="33.75" customHeight="1" x14ac:dyDescent="0.25">
      <c r="A50" s="92" t="s">
        <v>15</v>
      </c>
      <c r="B50" s="42">
        <f t="shared" ref="B50:I50" si="14">((B48*B47)*7)/1000</f>
        <v>689.07299999999998</v>
      </c>
      <c r="C50" s="81">
        <f t="shared" si="14"/>
        <v>697.86500000000001</v>
      </c>
      <c r="D50" s="43">
        <f t="shared" si="14"/>
        <v>170.345</v>
      </c>
      <c r="E50" s="43">
        <f t="shared" si="14"/>
        <v>696.76599999999996</v>
      </c>
      <c r="F50" s="43">
        <f t="shared" si="14"/>
        <v>680.28099999999995</v>
      </c>
      <c r="G50" s="43">
        <f t="shared" si="14"/>
        <v>678.08299999999997</v>
      </c>
      <c r="H50" s="43">
        <f t="shared" si="14"/>
        <v>0</v>
      </c>
      <c r="I50" s="43">
        <f t="shared" si="14"/>
        <v>0</v>
      </c>
      <c r="J50" s="83"/>
      <c r="K50" s="60"/>
      <c r="M50" s="92" t="s">
        <v>15</v>
      </c>
      <c r="N50" s="81">
        <f t="shared" ref="N50:S50" si="15">((N48*N47)*7)/1000</f>
        <v>49.392000000000003</v>
      </c>
      <c r="O50" s="43">
        <f t="shared" si="15"/>
        <v>51.765000000000001</v>
      </c>
      <c r="P50" s="43">
        <f t="shared" si="15"/>
        <v>12.222</v>
      </c>
      <c r="Q50" s="43">
        <f t="shared" si="15"/>
        <v>51.408000000000001</v>
      </c>
      <c r="R50" s="43">
        <f t="shared" si="15"/>
        <v>50.05</v>
      </c>
      <c r="S50" s="43">
        <f t="shared" si="15"/>
        <v>50.872500000000002</v>
      </c>
      <c r="T50" s="108"/>
    </row>
    <row r="51" spans="1:43" ht="33.75" customHeight="1" thickBot="1" x14ac:dyDescent="0.3">
      <c r="A51" s="93" t="s">
        <v>16</v>
      </c>
      <c r="B51" s="47">
        <f t="shared" ref="B51:I51" si="16">+(B46/B48)/7*1000</f>
        <v>156.98336750968329</v>
      </c>
      <c r="C51" s="82">
        <f t="shared" si="16"/>
        <v>157.05286839145109</v>
      </c>
      <c r="D51" s="48">
        <f t="shared" si="16"/>
        <v>156.77419354838713</v>
      </c>
      <c r="E51" s="48">
        <f t="shared" si="16"/>
        <v>157.03019378098242</v>
      </c>
      <c r="F51" s="48">
        <f t="shared" si="16"/>
        <v>157.02746365105008</v>
      </c>
      <c r="G51" s="48">
        <f t="shared" si="16"/>
        <v>156.98078258856216</v>
      </c>
      <c r="H51" s="48" t="e">
        <f t="shared" si="16"/>
        <v>#DIV/0!</v>
      </c>
      <c r="I51" s="48" t="e">
        <f t="shared" si="16"/>
        <v>#DIV/0!</v>
      </c>
      <c r="J51" s="101"/>
      <c r="K51" s="60"/>
      <c r="L51" s="51"/>
      <c r="M51" s="93" t="s">
        <v>16</v>
      </c>
      <c r="N51" s="82">
        <f t="shared" ref="N51:S51" si="17">+(N46/N48)/7*1000</f>
        <v>147.02380952380952</v>
      </c>
      <c r="O51" s="48">
        <f t="shared" si="17"/>
        <v>145.09803921568627</v>
      </c>
      <c r="P51" s="48">
        <f t="shared" si="17"/>
        <v>145.23809523809521</v>
      </c>
      <c r="Q51" s="48">
        <f t="shared" si="17"/>
        <v>143.97759103641457</v>
      </c>
      <c r="R51" s="48">
        <f t="shared" si="17"/>
        <v>142.85714285714289</v>
      </c>
      <c r="S51" s="48">
        <f t="shared" si="17"/>
        <v>142.57703081232489</v>
      </c>
      <c r="T51" s="49"/>
      <c r="U51" s="52"/>
      <c r="V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67"/>
      <c r="W55" s="68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55"/>
      <c r="W56" s="55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55"/>
      <c r="W57" s="55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23">
        <v>7.9</v>
      </c>
      <c r="C58" s="218">
        <v>7.8</v>
      </c>
      <c r="D58" s="218">
        <v>2.1</v>
      </c>
      <c r="E58" s="218">
        <v>7.8</v>
      </c>
      <c r="F58" s="218">
        <v>7.6</v>
      </c>
      <c r="G58" s="150">
        <v>7.6</v>
      </c>
      <c r="H58" s="23">
        <v>8.1999999999999993</v>
      </c>
      <c r="I58" s="218">
        <v>8.4</v>
      </c>
      <c r="J58" s="218">
        <v>2.1</v>
      </c>
      <c r="K58" s="218">
        <v>7.9</v>
      </c>
      <c r="L58" s="218">
        <v>8</v>
      </c>
      <c r="M58" s="150">
        <v>8</v>
      </c>
      <c r="N58" s="23">
        <v>8.1999999999999993</v>
      </c>
      <c r="O58" s="218">
        <v>8.6</v>
      </c>
      <c r="P58" s="218">
        <v>2.1</v>
      </c>
      <c r="Q58" s="218">
        <v>8.1999999999999993</v>
      </c>
      <c r="R58" s="218">
        <v>8.4</v>
      </c>
      <c r="S58" s="150">
        <v>8.1999999999999993</v>
      </c>
      <c r="T58" s="26">
        <f t="shared" ref="T58:T65" si="18">SUM(B58:S58)</f>
        <v>127.10000000000001</v>
      </c>
      <c r="U58" s="71"/>
      <c r="V58" s="60"/>
      <c r="W58" s="20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23">
        <v>7.9</v>
      </c>
      <c r="C59" s="218">
        <v>7.8</v>
      </c>
      <c r="D59" s="218">
        <v>2.1</v>
      </c>
      <c r="E59" s="218">
        <v>7.8</v>
      </c>
      <c r="F59" s="218">
        <v>7.6</v>
      </c>
      <c r="G59" s="150">
        <v>7.6</v>
      </c>
      <c r="H59" s="23">
        <v>8.1999999999999993</v>
      </c>
      <c r="I59" s="218">
        <v>8.4</v>
      </c>
      <c r="J59" s="218">
        <v>2.1</v>
      </c>
      <c r="K59" s="218">
        <v>7.9</v>
      </c>
      <c r="L59" s="218">
        <v>8</v>
      </c>
      <c r="M59" s="150">
        <v>8</v>
      </c>
      <c r="N59" s="23">
        <v>8.1999999999999993</v>
      </c>
      <c r="O59" s="218">
        <v>8.6</v>
      </c>
      <c r="P59" s="218">
        <v>2.1</v>
      </c>
      <c r="Q59" s="218">
        <v>8.1999999999999993</v>
      </c>
      <c r="R59" s="218">
        <v>8.4</v>
      </c>
      <c r="S59" s="150">
        <v>8.1999999999999993</v>
      </c>
      <c r="T59" s="26">
        <f t="shared" si="18"/>
        <v>127.10000000000001</v>
      </c>
      <c r="U59" s="71"/>
      <c r="V59" s="60"/>
      <c r="W59" s="20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23">
        <v>7.8</v>
      </c>
      <c r="C60" s="218">
        <v>7.8</v>
      </c>
      <c r="D60" s="218">
        <v>2</v>
      </c>
      <c r="E60" s="218">
        <v>7.7</v>
      </c>
      <c r="F60" s="218">
        <v>7.5</v>
      </c>
      <c r="G60" s="150">
        <v>7.5</v>
      </c>
      <c r="H60" s="23">
        <v>8.1</v>
      </c>
      <c r="I60" s="218">
        <v>8.3000000000000007</v>
      </c>
      <c r="J60" s="218">
        <v>2</v>
      </c>
      <c r="K60" s="218">
        <v>7.9</v>
      </c>
      <c r="L60" s="218">
        <v>8</v>
      </c>
      <c r="M60" s="150">
        <v>8</v>
      </c>
      <c r="N60" s="23">
        <v>8.1</v>
      </c>
      <c r="O60" s="218">
        <v>8.4</v>
      </c>
      <c r="P60" s="218">
        <v>2</v>
      </c>
      <c r="Q60" s="218">
        <v>8.1</v>
      </c>
      <c r="R60" s="218">
        <v>8.3000000000000007</v>
      </c>
      <c r="S60" s="150">
        <v>8.1</v>
      </c>
      <c r="T60" s="26">
        <f t="shared" si="18"/>
        <v>125.6</v>
      </c>
      <c r="U60" s="71"/>
      <c r="V60" s="60"/>
      <c r="W60" s="20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23">
        <v>7.9</v>
      </c>
      <c r="C61" s="218">
        <v>7.8</v>
      </c>
      <c r="D61" s="218">
        <v>2</v>
      </c>
      <c r="E61" s="218">
        <v>7.7</v>
      </c>
      <c r="F61" s="218">
        <v>7.5</v>
      </c>
      <c r="G61" s="150">
        <v>7.5</v>
      </c>
      <c r="H61" s="23">
        <v>8.1</v>
      </c>
      <c r="I61" s="218">
        <v>8.3000000000000007</v>
      </c>
      <c r="J61" s="218">
        <v>2</v>
      </c>
      <c r="K61" s="218">
        <v>7.9</v>
      </c>
      <c r="L61" s="218">
        <v>8</v>
      </c>
      <c r="M61" s="150">
        <v>8</v>
      </c>
      <c r="N61" s="23">
        <v>8.1</v>
      </c>
      <c r="O61" s="218">
        <v>8.4</v>
      </c>
      <c r="P61" s="218">
        <v>2</v>
      </c>
      <c r="Q61" s="218">
        <v>8.1</v>
      </c>
      <c r="R61" s="218">
        <v>8.3000000000000007</v>
      </c>
      <c r="S61" s="150">
        <v>8.1</v>
      </c>
      <c r="T61" s="26">
        <f t="shared" si="18"/>
        <v>125.69999999999999</v>
      </c>
      <c r="U61" s="71"/>
      <c r="V61" s="60"/>
      <c r="W61" s="55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23">
        <v>7.9</v>
      </c>
      <c r="C62" s="218">
        <v>7.8</v>
      </c>
      <c r="D62" s="218">
        <v>2</v>
      </c>
      <c r="E62" s="218">
        <v>7.8</v>
      </c>
      <c r="F62" s="218">
        <v>7.6</v>
      </c>
      <c r="G62" s="150">
        <v>7.6</v>
      </c>
      <c r="H62" s="23">
        <v>8.1</v>
      </c>
      <c r="I62" s="218">
        <v>8.3000000000000007</v>
      </c>
      <c r="J62" s="218">
        <v>2</v>
      </c>
      <c r="K62" s="218">
        <v>7.9</v>
      </c>
      <c r="L62" s="218">
        <v>8</v>
      </c>
      <c r="M62" s="150">
        <v>8</v>
      </c>
      <c r="N62" s="23">
        <v>8.1</v>
      </c>
      <c r="O62" s="218">
        <v>8.5</v>
      </c>
      <c r="P62" s="218">
        <v>2.1</v>
      </c>
      <c r="Q62" s="218">
        <v>8.1999999999999993</v>
      </c>
      <c r="R62" s="218">
        <v>8.3000000000000007</v>
      </c>
      <c r="S62" s="150">
        <v>8.1</v>
      </c>
      <c r="T62" s="26">
        <f t="shared" si="18"/>
        <v>126.3</v>
      </c>
      <c r="U62" s="71"/>
      <c r="V62" s="60"/>
      <c r="W62" s="55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23">
        <v>7.9</v>
      </c>
      <c r="C63" s="218">
        <v>7.8</v>
      </c>
      <c r="D63" s="218">
        <v>2.1</v>
      </c>
      <c r="E63" s="218">
        <v>7.8</v>
      </c>
      <c r="F63" s="218">
        <v>7.6</v>
      </c>
      <c r="G63" s="150">
        <v>7.6</v>
      </c>
      <c r="H63" s="23">
        <v>8.1</v>
      </c>
      <c r="I63" s="218">
        <v>8.3000000000000007</v>
      </c>
      <c r="J63" s="218">
        <v>2.1</v>
      </c>
      <c r="K63" s="218">
        <v>7.9</v>
      </c>
      <c r="L63" s="218">
        <v>8</v>
      </c>
      <c r="M63" s="150">
        <v>8</v>
      </c>
      <c r="N63" s="23">
        <v>8.1</v>
      </c>
      <c r="O63" s="218">
        <v>8.5</v>
      </c>
      <c r="P63" s="218">
        <v>2.1</v>
      </c>
      <c r="Q63" s="218">
        <v>8.1999999999999993</v>
      </c>
      <c r="R63" s="218">
        <v>8.3000000000000007</v>
      </c>
      <c r="S63" s="150">
        <v>8.1</v>
      </c>
      <c r="T63" s="26">
        <f t="shared" si="18"/>
        <v>126.49999999999999</v>
      </c>
      <c r="U63" s="71"/>
      <c r="V63" s="60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23">
        <v>7.9</v>
      </c>
      <c r="C64" s="218">
        <v>7.8</v>
      </c>
      <c r="D64" s="218">
        <v>2.1</v>
      </c>
      <c r="E64" s="218">
        <v>7.8</v>
      </c>
      <c r="F64" s="218">
        <v>7.6</v>
      </c>
      <c r="G64" s="150">
        <v>7.6</v>
      </c>
      <c r="H64" s="23">
        <v>8.1999999999999993</v>
      </c>
      <c r="I64" s="218">
        <v>8.3000000000000007</v>
      </c>
      <c r="J64" s="218">
        <v>2.1</v>
      </c>
      <c r="K64" s="218">
        <v>7.9</v>
      </c>
      <c r="L64" s="218">
        <v>8</v>
      </c>
      <c r="M64" s="150">
        <v>8</v>
      </c>
      <c r="N64" s="23">
        <v>8.1999999999999993</v>
      </c>
      <c r="O64" s="218">
        <v>8.5</v>
      </c>
      <c r="P64" s="218">
        <v>2.1</v>
      </c>
      <c r="Q64" s="218">
        <v>8.1999999999999993</v>
      </c>
      <c r="R64" s="218">
        <v>8.3000000000000007</v>
      </c>
      <c r="S64" s="150">
        <v>8.1</v>
      </c>
      <c r="T64" s="26">
        <f t="shared" si="18"/>
        <v>126.69999999999999</v>
      </c>
      <c r="U64" s="71"/>
      <c r="V64" s="60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55.199999999999996</v>
      </c>
      <c r="C65" s="28">
        <f>SUM(C58:C64)</f>
        <v>54.599999999999994</v>
      </c>
      <c r="D65" s="28">
        <f>SUM(D58:D64)</f>
        <v>14.399999999999999</v>
      </c>
      <c r="E65" s="28">
        <f>SUM(E58:E64)</f>
        <v>54.399999999999991</v>
      </c>
      <c r="F65" s="28">
        <f t="shared" ref="F65:Q65" si="19">SUM(F58:F64)</f>
        <v>53</v>
      </c>
      <c r="G65" s="29">
        <f t="shared" si="19"/>
        <v>53</v>
      </c>
      <c r="H65" s="27">
        <f t="shared" si="19"/>
        <v>57</v>
      </c>
      <c r="I65" s="28">
        <f t="shared" si="19"/>
        <v>58.3</v>
      </c>
      <c r="J65" s="28">
        <f t="shared" si="19"/>
        <v>14.399999999999999</v>
      </c>
      <c r="K65" s="28">
        <f t="shared" si="19"/>
        <v>55.3</v>
      </c>
      <c r="L65" s="28">
        <f t="shared" si="19"/>
        <v>56</v>
      </c>
      <c r="M65" s="29">
        <f t="shared" si="19"/>
        <v>56</v>
      </c>
      <c r="N65" s="27">
        <f t="shared" si="19"/>
        <v>57</v>
      </c>
      <c r="O65" s="28">
        <f t="shared" si="19"/>
        <v>59.5</v>
      </c>
      <c r="P65" s="28">
        <f t="shared" si="19"/>
        <v>14.499999999999998</v>
      </c>
      <c r="Q65" s="28">
        <f t="shared" si="19"/>
        <v>57.2</v>
      </c>
      <c r="R65" s="28">
        <f>SUM(R58:R64)</f>
        <v>58.3</v>
      </c>
      <c r="S65" s="29">
        <f>SUM(S58:S64)</f>
        <v>56.900000000000006</v>
      </c>
      <c r="T65" s="26">
        <f t="shared" si="18"/>
        <v>884.99999999999989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146</v>
      </c>
      <c r="C66" s="31">
        <v>144.5</v>
      </c>
      <c r="D66" s="31">
        <v>146.5</v>
      </c>
      <c r="E66" s="31">
        <v>144</v>
      </c>
      <c r="F66" s="31">
        <v>143</v>
      </c>
      <c r="G66" s="32">
        <v>143</v>
      </c>
      <c r="H66" s="30">
        <v>148</v>
      </c>
      <c r="I66" s="31">
        <v>146</v>
      </c>
      <c r="J66" s="31">
        <v>147</v>
      </c>
      <c r="K66" s="31">
        <v>143.5</v>
      </c>
      <c r="L66" s="31">
        <v>143</v>
      </c>
      <c r="M66" s="32">
        <v>143</v>
      </c>
      <c r="N66" s="30">
        <v>145.5</v>
      </c>
      <c r="O66" s="31">
        <v>144</v>
      </c>
      <c r="P66" s="31">
        <v>147.5</v>
      </c>
      <c r="Q66" s="31">
        <v>143.5</v>
      </c>
      <c r="R66" s="31">
        <v>143.5</v>
      </c>
      <c r="S66" s="32">
        <v>142.5</v>
      </c>
      <c r="T66" s="261">
        <f>+((T65/T67)/7)*1000</f>
        <v>144.32485322896281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54</v>
      </c>
      <c r="C67" s="102">
        <v>54</v>
      </c>
      <c r="D67" s="102">
        <v>14</v>
      </c>
      <c r="E67" s="102">
        <v>54</v>
      </c>
      <c r="F67" s="102">
        <v>53</v>
      </c>
      <c r="G67" s="259">
        <v>53</v>
      </c>
      <c r="H67" s="258">
        <v>55</v>
      </c>
      <c r="I67" s="102">
        <v>57</v>
      </c>
      <c r="J67" s="102">
        <v>14</v>
      </c>
      <c r="K67" s="102">
        <v>55</v>
      </c>
      <c r="L67" s="102">
        <v>56</v>
      </c>
      <c r="M67" s="259">
        <v>56</v>
      </c>
      <c r="N67" s="258">
        <v>56</v>
      </c>
      <c r="O67" s="102">
        <v>59</v>
      </c>
      <c r="P67" s="102">
        <v>14</v>
      </c>
      <c r="Q67" s="102">
        <v>57</v>
      </c>
      <c r="R67" s="102">
        <v>58</v>
      </c>
      <c r="S67" s="259">
        <v>57</v>
      </c>
      <c r="T67" s="262">
        <f>SUM(B67:S67)</f>
        <v>876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7.877600000000001</v>
      </c>
      <c r="C68" s="80">
        <f t="shared" si="20"/>
        <v>7.8042000000000016</v>
      </c>
      <c r="D68" s="80">
        <f t="shared" si="20"/>
        <v>2.0314000000000001</v>
      </c>
      <c r="E68" s="80">
        <f t="shared" si="20"/>
        <v>7.7664000000000017</v>
      </c>
      <c r="F68" s="80">
        <f t="shared" si="20"/>
        <v>7.5705999999999989</v>
      </c>
      <c r="G68" s="154">
        <f t="shared" si="20"/>
        <v>7.5705999999999989</v>
      </c>
      <c r="H68" s="38">
        <f t="shared" si="20"/>
        <v>8.1159999999999997</v>
      </c>
      <c r="I68" s="80">
        <f t="shared" si="20"/>
        <v>8.2908000000000008</v>
      </c>
      <c r="J68" s="80">
        <f t="shared" si="20"/>
        <v>2.0412000000000003</v>
      </c>
      <c r="K68" s="80">
        <f t="shared" si="20"/>
        <v>7.8895000000000008</v>
      </c>
      <c r="L68" s="80">
        <f t="shared" si="20"/>
        <v>8.0111999999999988</v>
      </c>
      <c r="M68" s="154">
        <f t="shared" si="20"/>
        <v>8.0111999999999988</v>
      </c>
      <c r="N68" s="38">
        <f t="shared" si="20"/>
        <v>8.1271999999999984</v>
      </c>
      <c r="O68" s="80">
        <f t="shared" si="20"/>
        <v>8.4543999999999997</v>
      </c>
      <c r="P68" s="80">
        <f t="shared" si="20"/>
        <v>2.0510000000000002</v>
      </c>
      <c r="Q68" s="80">
        <f t="shared" si="20"/>
        <v>8.1712999999999987</v>
      </c>
      <c r="R68" s="80">
        <f t="shared" si="20"/>
        <v>8.2922000000000011</v>
      </c>
      <c r="S68" s="154">
        <f t="shared" si="20"/>
        <v>8.0914999999999999</v>
      </c>
      <c r="T68" s="263">
        <f>((T65*1000)/T67)/7</f>
        <v>144.32485322896281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55.188000000000002</v>
      </c>
      <c r="C69" s="43">
        <f t="shared" si="21"/>
        <v>54.621000000000002</v>
      </c>
      <c r="D69" s="43">
        <f t="shared" si="21"/>
        <v>14.356999999999999</v>
      </c>
      <c r="E69" s="43">
        <f t="shared" si="21"/>
        <v>54.432000000000002</v>
      </c>
      <c r="F69" s="43">
        <f t="shared" si="21"/>
        <v>53.052999999999997</v>
      </c>
      <c r="G69" s="83">
        <f t="shared" si="21"/>
        <v>53.052999999999997</v>
      </c>
      <c r="H69" s="42">
        <f t="shared" si="21"/>
        <v>56.98</v>
      </c>
      <c r="I69" s="43">
        <f t="shared" si="21"/>
        <v>58.253999999999998</v>
      </c>
      <c r="J69" s="43">
        <f t="shared" si="21"/>
        <v>14.406000000000001</v>
      </c>
      <c r="K69" s="43">
        <f t="shared" si="21"/>
        <v>55.247500000000002</v>
      </c>
      <c r="L69" s="43">
        <f t="shared" si="21"/>
        <v>56.055999999999997</v>
      </c>
      <c r="M69" s="83">
        <f t="shared" si="21"/>
        <v>56.055999999999997</v>
      </c>
      <c r="N69" s="42">
        <f t="shared" si="21"/>
        <v>57.036000000000001</v>
      </c>
      <c r="O69" s="43">
        <f t="shared" si="21"/>
        <v>59.472000000000001</v>
      </c>
      <c r="P69" s="43">
        <f t="shared" si="21"/>
        <v>14.455</v>
      </c>
      <c r="Q69" s="43">
        <f t="shared" si="21"/>
        <v>57.256500000000003</v>
      </c>
      <c r="R69" s="43">
        <f t="shared" si="21"/>
        <v>58.261000000000003</v>
      </c>
      <c r="S69" s="83">
        <f t="shared" si="21"/>
        <v>56.857500000000002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 t="shared" ref="B70:S70" si="22">+(B65/B67)/7*1000</f>
        <v>146.03174603174602</v>
      </c>
      <c r="C70" s="48">
        <f t="shared" si="22"/>
        <v>144.44444444444443</v>
      </c>
      <c r="D70" s="48">
        <f t="shared" si="22"/>
        <v>146.93877551020407</v>
      </c>
      <c r="E70" s="48">
        <f t="shared" si="22"/>
        <v>143.91534391534393</v>
      </c>
      <c r="F70" s="48">
        <f t="shared" si="22"/>
        <v>142.85714285714286</v>
      </c>
      <c r="G70" s="49">
        <f t="shared" si="22"/>
        <v>142.85714285714286</v>
      </c>
      <c r="H70" s="47">
        <f t="shared" si="22"/>
        <v>148.05194805194805</v>
      </c>
      <c r="I70" s="48">
        <f t="shared" si="22"/>
        <v>146.11528822055138</v>
      </c>
      <c r="J70" s="48">
        <f t="shared" si="22"/>
        <v>146.93877551020407</v>
      </c>
      <c r="K70" s="48">
        <f t="shared" si="22"/>
        <v>143.63636363636363</v>
      </c>
      <c r="L70" s="48">
        <f t="shared" si="22"/>
        <v>142.85714285714286</v>
      </c>
      <c r="M70" s="49">
        <f t="shared" si="22"/>
        <v>142.85714285714286</v>
      </c>
      <c r="N70" s="47">
        <f t="shared" si="22"/>
        <v>145.40816326530611</v>
      </c>
      <c r="O70" s="48">
        <f t="shared" si="22"/>
        <v>144.06779661016949</v>
      </c>
      <c r="P70" s="48">
        <f t="shared" si="22"/>
        <v>147.95918367346937</v>
      </c>
      <c r="Q70" s="48">
        <f t="shared" si="22"/>
        <v>143.35839598997492</v>
      </c>
      <c r="R70" s="48">
        <f t="shared" si="22"/>
        <v>143.59605911330047</v>
      </c>
      <c r="S70" s="49">
        <f t="shared" si="22"/>
        <v>142.60651629072683</v>
      </c>
      <c r="T70" s="50"/>
      <c r="AD70" s="3"/>
    </row>
    <row r="71" spans="1:41" ht="33.75" customHeight="1" x14ac:dyDescent="0.25"/>
    <row r="72" spans="1:41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41" ht="33.75" customHeight="1" x14ac:dyDescent="0.25"/>
    <row r="74" spans="1:41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J36"/>
    <mergeCell ref="N36:T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5" zoomScale="30" zoomScaleNormal="30" workbookViewId="0">
      <selection activeCell="J78" sqref="J77:K78"/>
    </sheetView>
  </sheetViews>
  <sheetFormatPr baseColWidth="10" defaultRowHeight="15" x14ac:dyDescent="0.25"/>
  <cols>
    <col min="1" max="1" width="52.42578125" style="19" bestFit="1" customWidth="1"/>
    <col min="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354"/>
      <c r="E3" s="354"/>
      <c r="F3" s="354"/>
      <c r="G3" s="354"/>
      <c r="H3" s="354"/>
      <c r="I3" s="354"/>
      <c r="J3" s="354"/>
      <c r="K3" s="354"/>
      <c r="L3" s="354"/>
      <c r="M3" s="354"/>
      <c r="N3" s="354"/>
      <c r="O3" s="354"/>
      <c r="P3" s="354"/>
      <c r="Q3" s="354"/>
      <c r="R3" s="354"/>
      <c r="S3" s="354"/>
      <c r="T3" s="354"/>
      <c r="U3" s="354"/>
      <c r="V3" s="354"/>
      <c r="W3" s="354"/>
      <c r="X3" s="354"/>
      <c r="Y3" s="2"/>
      <c r="Z3" s="2"/>
      <c r="AA3" s="2"/>
      <c r="AB3" s="2"/>
      <c r="AC3" s="2"/>
      <c r="AD3" s="3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54" t="s">
        <v>1</v>
      </c>
      <c r="B9" s="354"/>
      <c r="C9" s="354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54"/>
      <c r="B10" s="354"/>
      <c r="C10" s="3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54" t="s">
        <v>4</v>
      </c>
      <c r="B11" s="354"/>
      <c r="C11" s="354"/>
      <c r="D11" s="1"/>
      <c r="E11" s="355">
        <v>2</v>
      </c>
      <c r="F11" s="1"/>
      <c r="G11" s="1"/>
      <c r="H11" s="1"/>
      <c r="I11" s="1"/>
      <c r="J11" s="1"/>
      <c r="K11" s="628" t="s">
        <v>95</v>
      </c>
      <c r="L11" s="628"/>
      <c r="M11" s="356"/>
      <c r="N11" s="3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54"/>
      <c r="B12" s="354"/>
      <c r="C12" s="354"/>
      <c r="D12" s="1"/>
      <c r="E12" s="5"/>
      <c r="F12" s="1"/>
      <c r="G12" s="1"/>
      <c r="H12" s="1"/>
      <c r="I12" s="1"/>
      <c r="J12" s="1"/>
      <c r="K12" s="356"/>
      <c r="L12" s="356"/>
      <c r="M12" s="356"/>
      <c r="N12" s="3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54"/>
      <c r="B13" s="354"/>
      <c r="C13" s="354"/>
      <c r="D13" s="354"/>
      <c r="E13" s="354"/>
      <c r="F13" s="354"/>
      <c r="G13" s="354"/>
      <c r="H13" s="354"/>
      <c r="I13" s="354"/>
      <c r="J13" s="354"/>
      <c r="K13" s="354"/>
      <c r="L13" s="356"/>
      <c r="M13" s="356"/>
      <c r="N13" s="356"/>
      <c r="O13" s="356"/>
      <c r="P13" s="356"/>
      <c r="Q13" s="356"/>
      <c r="R13" s="356"/>
      <c r="S13" s="356"/>
      <c r="T13" s="356"/>
      <c r="U13" s="356"/>
      <c r="V13" s="356"/>
      <c r="W13" s="1"/>
      <c r="X13" s="1"/>
      <c r="Y13" s="1"/>
    </row>
    <row r="14" spans="1:30" s="3" customFormat="1" ht="27" thickBot="1" x14ac:dyDescent="0.3">
      <c r="A14" s="3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357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23">
        <v>99.026800000000009</v>
      </c>
      <c r="C18" s="24">
        <v>98.746080000000006</v>
      </c>
      <c r="D18" s="24">
        <v>26.200120000000005</v>
      </c>
      <c r="E18" s="24">
        <v>99.908960000000008</v>
      </c>
      <c r="F18" s="24">
        <v>99.48787999999999</v>
      </c>
      <c r="G18" s="25">
        <v>98.886440000000022</v>
      </c>
      <c r="H18" s="23">
        <v>102.05364000000002</v>
      </c>
      <c r="I18" s="24">
        <v>106.34371999999999</v>
      </c>
      <c r="J18" s="24">
        <v>23.233640000000001</v>
      </c>
      <c r="K18" s="24">
        <v>103.15616</v>
      </c>
      <c r="L18" s="24">
        <v>103.79759999999999</v>
      </c>
      <c r="M18" s="25">
        <v>103.15616</v>
      </c>
      <c r="N18" s="218">
        <v>104.45939999999999</v>
      </c>
      <c r="O18" s="24">
        <v>108.80911999999998</v>
      </c>
      <c r="P18" s="24">
        <v>24.436520000000002</v>
      </c>
      <c r="Q18" s="24">
        <v>107.06516000000002</v>
      </c>
      <c r="R18" s="24">
        <v>107.34588000000001</v>
      </c>
      <c r="S18" s="25">
        <v>105.36119999999998</v>
      </c>
      <c r="T18" s="26">
        <f t="shared" ref="T18:T25" si="0">SUM(B18:S18)</f>
        <v>1621.4744800000001</v>
      </c>
      <c r="V18" s="2"/>
      <c r="W18" s="20"/>
    </row>
    <row r="19" spans="1:30" ht="39.950000000000003" customHeight="1" x14ac:dyDescent="0.25">
      <c r="A19" s="123" t="s">
        <v>36</v>
      </c>
      <c r="B19" s="23">
        <v>99.026800000000009</v>
      </c>
      <c r="C19" s="24">
        <v>98.746080000000006</v>
      </c>
      <c r="D19" s="24">
        <v>26.200120000000005</v>
      </c>
      <c r="E19" s="24">
        <v>99.908960000000008</v>
      </c>
      <c r="F19" s="24">
        <v>99.48787999999999</v>
      </c>
      <c r="G19" s="25">
        <v>98.886440000000022</v>
      </c>
      <c r="H19" s="23">
        <v>102.05364000000002</v>
      </c>
      <c r="I19" s="24">
        <v>106.34371999999999</v>
      </c>
      <c r="J19" s="24">
        <v>23.233640000000001</v>
      </c>
      <c r="K19" s="24">
        <v>103.15616</v>
      </c>
      <c r="L19" s="24">
        <v>103.79759999999999</v>
      </c>
      <c r="M19" s="25">
        <v>103.15616</v>
      </c>
      <c r="N19" s="218">
        <v>104.45939999999999</v>
      </c>
      <c r="O19" s="24">
        <v>108.80911999999998</v>
      </c>
      <c r="P19" s="24">
        <v>24.436520000000002</v>
      </c>
      <c r="Q19" s="24">
        <v>107.06516000000002</v>
      </c>
      <c r="R19" s="24">
        <v>107.34588000000001</v>
      </c>
      <c r="S19" s="25">
        <v>105.36119999999998</v>
      </c>
      <c r="T19" s="26">
        <f t="shared" si="0"/>
        <v>1621.4744800000001</v>
      </c>
      <c r="V19" s="2"/>
      <c r="W19" s="20"/>
    </row>
    <row r="20" spans="1:30" ht="39.75" customHeight="1" x14ac:dyDescent="0.25">
      <c r="A20" s="122" t="s">
        <v>37</v>
      </c>
      <c r="B20" s="23">
        <v>98.247840000000025</v>
      </c>
      <c r="C20" s="24">
        <v>97.921087999999983</v>
      </c>
      <c r="D20" s="24">
        <v>25.521231999999998</v>
      </c>
      <c r="E20" s="24">
        <v>98.992576000000014</v>
      </c>
      <c r="F20" s="24">
        <v>98.941488000000007</v>
      </c>
      <c r="G20" s="25">
        <v>98.303984000000014</v>
      </c>
      <c r="H20" s="23">
        <v>101.20798400000002</v>
      </c>
      <c r="I20" s="24">
        <v>105.41899200000005</v>
      </c>
      <c r="J20" s="24">
        <v>23.415023999999995</v>
      </c>
      <c r="K20" s="24">
        <v>102.30361600000003</v>
      </c>
      <c r="L20" s="24">
        <v>103.14464000000002</v>
      </c>
      <c r="M20" s="25">
        <v>102.52313600000002</v>
      </c>
      <c r="N20" s="218">
        <v>103.97752000000006</v>
      </c>
      <c r="O20" s="24">
        <v>108.38419200000001</v>
      </c>
      <c r="P20" s="24">
        <v>24.250991999999997</v>
      </c>
      <c r="Q20" s="24">
        <v>106.00849600000001</v>
      </c>
      <c r="R20" s="24">
        <v>106.33524800000005</v>
      </c>
      <c r="S20" s="25">
        <v>104.93392000000006</v>
      </c>
      <c r="T20" s="26">
        <f t="shared" si="0"/>
        <v>1609.8319680000004</v>
      </c>
      <c r="V20" s="2"/>
      <c r="W20" s="20"/>
    </row>
    <row r="21" spans="1:30" ht="39.950000000000003" customHeight="1" x14ac:dyDescent="0.25">
      <c r="A21" s="122" t="s">
        <v>38</v>
      </c>
      <c r="B21" s="23">
        <v>98.247840000000025</v>
      </c>
      <c r="C21" s="24">
        <v>97.921087999999983</v>
      </c>
      <c r="D21" s="24">
        <v>25.521231999999998</v>
      </c>
      <c r="E21" s="24">
        <v>98.992576000000014</v>
      </c>
      <c r="F21" s="24">
        <v>98.941488000000007</v>
      </c>
      <c r="G21" s="25">
        <v>98.303984000000014</v>
      </c>
      <c r="H21" s="23">
        <v>101.20798400000002</v>
      </c>
      <c r="I21" s="24">
        <v>105.41899200000005</v>
      </c>
      <c r="J21" s="24">
        <v>23.415023999999995</v>
      </c>
      <c r="K21" s="24">
        <v>102.30361600000003</v>
      </c>
      <c r="L21" s="24">
        <v>103.14464000000002</v>
      </c>
      <c r="M21" s="25">
        <v>102.52313600000002</v>
      </c>
      <c r="N21" s="218">
        <v>103.97752000000006</v>
      </c>
      <c r="O21" s="24">
        <v>108.38419200000001</v>
      </c>
      <c r="P21" s="24">
        <v>24.250991999999997</v>
      </c>
      <c r="Q21" s="24">
        <v>106.00849600000001</v>
      </c>
      <c r="R21" s="24">
        <v>106.33524800000005</v>
      </c>
      <c r="S21" s="25">
        <v>104.93392000000006</v>
      </c>
      <c r="T21" s="26">
        <f t="shared" si="0"/>
        <v>1609.8319680000004</v>
      </c>
      <c r="V21" s="2"/>
      <c r="W21" s="20"/>
    </row>
    <row r="22" spans="1:30" ht="39.950000000000003" customHeight="1" x14ac:dyDescent="0.25">
      <c r="A22" s="123" t="s">
        <v>33</v>
      </c>
      <c r="B22" s="23">
        <v>98.247840000000025</v>
      </c>
      <c r="C22" s="24">
        <v>97.921087999999983</v>
      </c>
      <c r="D22" s="24">
        <v>25.521231999999998</v>
      </c>
      <c r="E22" s="24">
        <v>98.992576000000014</v>
      </c>
      <c r="F22" s="24">
        <v>98.941488000000007</v>
      </c>
      <c r="G22" s="25">
        <v>98.303984000000014</v>
      </c>
      <c r="H22" s="23">
        <v>101.20798400000002</v>
      </c>
      <c r="I22" s="24">
        <v>105.41899200000005</v>
      </c>
      <c r="J22" s="24">
        <v>23.415023999999995</v>
      </c>
      <c r="K22" s="24">
        <v>102.30361600000003</v>
      </c>
      <c r="L22" s="24">
        <v>103.14464000000002</v>
      </c>
      <c r="M22" s="25">
        <v>102.52313600000002</v>
      </c>
      <c r="N22" s="218">
        <v>103.97752000000006</v>
      </c>
      <c r="O22" s="24">
        <v>108.38419200000001</v>
      </c>
      <c r="P22" s="24">
        <v>24.250991999999997</v>
      </c>
      <c r="Q22" s="24">
        <v>106.00849600000001</v>
      </c>
      <c r="R22" s="24">
        <v>106.33524800000005</v>
      </c>
      <c r="S22" s="25">
        <v>104.93392000000006</v>
      </c>
      <c r="T22" s="26">
        <f t="shared" si="0"/>
        <v>1609.8319680000004</v>
      </c>
      <c r="V22" s="2"/>
      <c r="W22" s="20"/>
    </row>
    <row r="23" spans="1:30" ht="39.950000000000003" customHeight="1" x14ac:dyDescent="0.25">
      <c r="A23" s="122" t="s">
        <v>46</v>
      </c>
      <c r="B23" s="23">
        <v>98.247840000000025</v>
      </c>
      <c r="C23" s="24">
        <v>97.921087999999983</v>
      </c>
      <c r="D23" s="24">
        <v>25.521231999999998</v>
      </c>
      <c r="E23" s="24">
        <v>98.992576000000014</v>
      </c>
      <c r="F23" s="24">
        <v>98.941488000000007</v>
      </c>
      <c r="G23" s="25">
        <v>98.303984000000014</v>
      </c>
      <c r="H23" s="23">
        <v>101.20798400000002</v>
      </c>
      <c r="I23" s="24">
        <v>105.41899200000005</v>
      </c>
      <c r="J23" s="24">
        <v>23.415023999999995</v>
      </c>
      <c r="K23" s="24">
        <v>102.30361600000003</v>
      </c>
      <c r="L23" s="24">
        <v>103.14464000000002</v>
      </c>
      <c r="M23" s="25">
        <v>102.52313600000002</v>
      </c>
      <c r="N23" s="218">
        <v>103.97752000000006</v>
      </c>
      <c r="O23" s="24">
        <v>108.38419200000001</v>
      </c>
      <c r="P23" s="24">
        <v>24.250991999999997</v>
      </c>
      <c r="Q23" s="24">
        <v>106.00849600000001</v>
      </c>
      <c r="R23" s="24">
        <v>106.33524800000005</v>
      </c>
      <c r="S23" s="25">
        <v>104.93392000000006</v>
      </c>
      <c r="T23" s="26">
        <f t="shared" si="0"/>
        <v>1609.8319680000004</v>
      </c>
      <c r="V23" s="2"/>
      <c r="W23" s="20"/>
    </row>
    <row r="24" spans="1:30" ht="39.950000000000003" customHeight="1" x14ac:dyDescent="0.25">
      <c r="A24" s="122" t="s">
        <v>34</v>
      </c>
      <c r="B24" s="23">
        <v>98.247840000000025</v>
      </c>
      <c r="C24" s="24">
        <v>97.921087999999983</v>
      </c>
      <c r="D24" s="24">
        <v>25.521231999999998</v>
      </c>
      <c r="E24" s="24">
        <v>98.992576000000014</v>
      </c>
      <c r="F24" s="24">
        <v>98.941488000000007</v>
      </c>
      <c r="G24" s="25">
        <v>98.303984000000014</v>
      </c>
      <c r="H24" s="23">
        <v>101.20798400000002</v>
      </c>
      <c r="I24" s="24">
        <v>105.41899200000005</v>
      </c>
      <c r="J24" s="24">
        <v>23.415023999999995</v>
      </c>
      <c r="K24" s="24">
        <v>102.30361600000003</v>
      </c>
      <c r="L24" s="24">
        <v>103.14464000000002</v>
      </c>
      <c r="M24" s="25">
        <v>102.52313600000002</v>
      </c>
      <c r="N24" s="218">
        <v>103.97752000000006</v>
      </c>
      <c r="O24" s="24">
        <v>108.38419200000001</v>
      </c>
      <c r="P24" s="24">
        <v>24.250991999999997</v>
      </c>
      <c r="Q24" s="24">
        <v>106.00849600000001</v>
      </c>
      <c r="R24" s="24">
        <v>106.33524800000005</v>
      </c>
      <c r="S24" s="25">
        <v>104.93392000000006</v>
      </c>
      <c r="T24" s="26">
        <f t="shared" si="0"/>
        <v>1609.8319680000004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689.29280000000006</v>
      </c>
      <c r="C25" s="332">
        <f t="shared" si="1"/>
        <v>687.09759999999994</v>
      </c>
      <c r="D25" s="332">
        <f t="shared" si="1"/>
        <v>180.00639999999999</v>
      </c>
      <c r="E25" s="332">
        <f t="shared" si="1"/>
        <v>694.7808</v>
      </c>
      <c r="F25" s="332">
        <f t="shared" si="1"/>
        <v>693.68320000000006</v>
      </c>
      <c r="G25" s="333">
        <f t="shared" si="1"/>
        <v>689.29280000000006</v>
      </c>
      <c r="H25" s="331">
        <f t="shared" si="1"/>
        <v>710.14720000000011</v>
      </c>
      <c r="I25" s="332">
        <f t="shared" si="1"/>
        <v>739.78240000000017</v>
      </c>
      <c r="J25" s="332">
        <f t="shared" si="1"/>
        <v>163.54239999999996</v>
      </c>
      <c r="K25" s="332">
        <f t="shared" si="1"/>
        <v>717.83040000000017</v>
      </c>
      <c r="L25" s="332">
        <f t="shared" si="1"/>
        <v>723.3184</v>
      </c>
      <c r="M25" s="333">
        <f t="shared" si="1"/>
        <v>718.92800000000011</v>
      </c>
      <c r="N25" s="335">
        <f t="shared" si="1"/>
        <v>728.80640000000017</v>
      </c>
      <c r="O25" s="332">
        <f t="shared" si="1"/>
        <v>759.53919999999994</v>
      </c>
      <c r="P25" s="332">
        <f t="shared" si="1"/>
        <v>170.12799999999999</v>
      </c>
      <c r="Q25" s="332">
        <f t="shared" si="1"/>
        <v>744.17280000000017</v>
      </c>
      <c r="R25" s="332">
        <f t="shared" si="1"/>
        <v>746.36800000000039</v>
      </c>
      <c r="S25" s="333">
        <f t="shared" si="1"/>
        <v>735.39200000000028</v>
      </c>
      <c r="T25" s="320">
        <f t="shared" si="0"/>
        <v>11292.108800000002</v>
      </c>
    </row>
    <row r="26" spans="1:30" s="2" customFormat="1" ht="36.75" customHeight="1" x14ac:dyDescent="0.25">
      <c r="A26" s="321" t="s">
        <v>12</v>
      </c>
      <c r="B26" s="326">
        <v>156.80000000000001</v>
      </c>
      <c r="C26" s="327">
        <v>156.80000000000001</v>
      </c>
      <c r="D26" s="327">
        <v>156.80000000000001</v>
      </c>
      <c r="E26" s="327">
        <v>156.80000000000001</v>
      </c>
      <c r="F26" s="327">
        <v>156.80000000000001</v>
      </c>
      <c r="G26" s="328">
        <v>156.80000000000001</v>
      </c>
      <c r="H26" s="326">
        <v>156.80000000000001</v>
      </c>
      <c r="I26" s="327">
        <v>156.80000000000001</v>
      </c>
      <c r="J26" s="327">
        <v>156.80000000000001</v>
      </c>
      <c r="K26" s="327">
        <v>156.80000000000001</v>
      </c>
      <c r="L26" s="327">
        <v>156.80000000000001</v>
      </c>
      <c r="M26" s="328">
        <v>156.80000000000001</v>
      </c>
      <c r="N26" s="336">
        <v>156.80000000000001</v>
      </c>
      <c r="O26" s="327">
        <v>156.80000000000001</v>
      </c>
      <c r="P26" s="327">
        <v>156.80000000000001</v>
      </c>
      <c r="Q26" s="327">
        <v>156.80000000000001</v>
      </c>
      <c r="R26" s="327">
        <v>156.80000000000001</v>
      </c>
      <c r="S26" s="328">
        <v>156.80000000000001</v>
      </c>
      <c r="T26" s="325">
        <f>+((T25/T27)/7)*1000</f>
        <v>156.80000000000001</v>
      </c>
    </row>
    <row r="27" spans="1:30" s="2" customFormat="1" ht="33" customHeight="1" x14ac:dyDescent="0.25">
      <c r="A27" s="125" t="s">
        <v>13</v>
      </c>
      <c r="B27" s="34">
        <v>628</v>
      </c>
      <c r="C27" s="35">
        <v>626</v>
      </c>
      <c r="D27" s="35">
        <v>164</v>
      </c>
      <c r="E27" s="35">
        <v>633</v>
      </c>
      <c r="F27" s="35">
        <v>632</v>
      </c>
      <c r="G27" s="36">
        <v>628</v>
      </c>
      <c r="H27" s="34">
        <v>647</v>
      </c>
      <c r="I27" s="35">
        <v>674</v>
      </c>
      <c r="J27" s="35">
        <v>149</v>
      </c>
      <c r="K27" s="35">
        <v>654</v>
      </c>
      <c r="L27" s="35">
        <v>659</v>
      </c>
      <c r="M27" s="36">
        <v>655</v>
      </c>
      <c r="N27" s="79">
        <v>664</v>
      </c>
      <c r="O27" s="35">
        <v>692</v>
      </c>
      <c r="P27" s="35">
        <v>155</v>
      </c>
      <c r="Q27" s="35">
        <v>678</v>
      </c>
      <c r="R27" s="35">
        <v>680</v>
      </c>
      <c r="S27" s="36">
        <v>670</v>
      </c>
      <c r="T27" s="37">
        <f>SUM(B27:S27)</f>
        <v>10288</v>
      </c>
      <c r="U27" s="2">
        <f>((T25*1000)/T27)/7</f>
        <v>156.80000000000004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98.247840000000025</v>
      </c>
      <c r="C28" s="39">
        <f t="shared" si="2"/>
        <v>97.921087999999983</v>
      </c>
      <c r="D28" s="39">
        <f t="shared" si="2"/>
        <v>25.521231999999998</v>
      </c>
      <c r="E28" s="39">
        <f t="shared" si="2"/>
        <v>98.992576000000014</v>
      </c>
      <c r="F28" s="39">
        <f t="shared" si="2"/>
        <v>98.941488000000007</v>
      </c>
      <c r="G28" s="40">
        <f t="shared" si="2"/>
        <v>98.303984000000014</v>
      </c>
      <c r="H28" s="38">
        <f t="shared" si="2"/>
        <v>101.20798400000002</v>
      </c>
      <c r="I28" s="39">
        <f t="shared" si="2"/>
        <v>105.41899200000005</v>
      </c>
      <c r="J28" s="39">
        <f t="shared" si="2"/>
        <v>23.415023999999995</v>
      </c>
      <c r="K28" s="39">
        <f t="shared" si="2"/>
        <v>102.30361600000003</v>
      </c>
      <c r="L28" s="39">
        <f t="shared" si="2"/>
        <v>103.14464000000002</v>
      </c>
      <c r="M28" s="40">
        <f t="shared" si="2"/>
        <v>102.52313600000002</v>
      </c>
      <c r="N28" s="80">
        <f t="shared" si="2"/>
        <v>103.97752000000006</v>
      </c>
      <c r="O28" s="39">
        <f t="shared" si="2"/>
        <v>108.38419200000001</v>
      </c>
      <c r="P28" s="39">
        <f t="shared" si="2"/>
        <v>24.250991999999997</v>
      </c>
      <c r="Q28" s="39">
        <f t="shared" si="2"/>
        <v>106.00849600000001</v>
      </c>
      <c r="R28" s="39">
        <f t="shared" si="2"/>
        <v>106.33524800000005</v>
      </c>
      <c r="S28" s="40">
        <f t="shared" si="2"/>
        <v>104.93392000000006</v>
      </c>
      <c r="T28" s="41"/>
    </row>
    <row r="29" spans="1:30" ht="33.75" customHeight="1" x14ac:dyDescent="0.25">
      <c r="A29" s="127" t="s">
        <v>15</v>
      </c>
      <c r="B29" s="42">
        <f>((B27*B26)*7)/1000</f>
        <v>689.29280000000006</v>
      </c>
      <c r="C29" s="43">
        <f>((C27*C26)*7)/1000</f>
        <v>687.09759999999994</v>
      </c>
      <c r="D29" s="43">
        <f t="shared" ref="D29:S29" si="3">((D27*D26)*7)/1000</f>
        <v>180.00639999999999</v>
      </c>
      <c r="E29" s="43">
        <f t="shared" si="3"/>
        <v>694.7808</v>
      </c>
      <c r="F29" s="43">
        <f t="shared" si="3"/>
        <v>693.68320000000006</v>
      </c>
      <c r="G29" s="83">
        <f t="shared" si="3"/>
        <v>689.29280000000006</v>
      </c>
      <c r="H29" s="42">
        <f t="shared" si="3"/>
        <v>710.14720000000011</v>
      </c>
      <c r="I29" s="43">
        <f t="shared" si="3"/>
        <v>739.78240000000017</v>
      </c>
      <c r="J29" s="43">
        <f t="shared" si="3"/>
        <v>163.54239999999999</v>
      </c>
      <c r="K29" s="43">
        <f t="shared" si="3"/>
        <v>717.83040000000017</v>
      </c>
      <c r="L29" s="43">
        <f t="shared" si="3"/>
        <v>723.31840000000011</v>
      </c>
      <c r="M29" s="83">
        <f t="shared" si="3"/>
        <v>718.92800000000011</v>
      </c>
      <c r="N29" s="81">
        <f t="shared" si="3"/>
        <v>728.80640000000017</v>
      </c>
      <c r="O29" s="44">
        <f t="shared" si="3"/>
        <v>759.53920000000005</v>
      </c>
      <c r="P29" s="44">
        <f t="shared" si="3"/>
        <v>170.12799999999999</v>
      </c>
      <c r="Q29" s="44">
        <f t="shared" si="3"/>
        <v>744.17280000000005</v>
      </c>
      <c r="R29" s="44">
        <f t="shared" si="3"/>
        <v>746.36800000000017</v>
      </c>
      <c r="S29" s="45">
        <f t="shared" si="3"/>
        <v>735.39200000000017</v>
      </c>
      <c r="T29" s="46"/>
    </row>
    <row r="30" spans="1:30" ht="33.75" customHeight="1" thickBot="1" x14ac:dyDescent="0.3">
      <c r="A30" s="128" t="s">
        <v>16</v>
      </c>
      <c r="B30" s="47">
        <f>+(B25/B27)/7*1000</f>
        <v>156.80000000000001</v>
      </c>
      <c r="C30" s="48">
        <f t="shared" ref="C30:E30" si="4">+(C25/C27)/7*1000</f>
        <v>156.79999999999998</v>
      </c>
      <c r="D30" s="48">
        <f t="shared" si="4"/>
        <v>156.79999999999998</v>
      </c>
      <c r="E30" s="48">
        <f t="shared" si="4"/>
        <v>156.79999999999998</v>
      </c>
      <c r="F30" s="48">
        <f>+(F25/F27)/7*1000</f>
        <v>156.80000000000001</v>
      </c>
      <c r="G30" s="49">
        <f t="shared" ref="G30" si="5">+(G25/G27)/7*1000</f>
        <v>156.80000000000001</v>
      </c>
      <c r="H30" s="47">
        <f>+(H25/H27)/7*1000</f>
        <v>156.80000000000001</v>
      </c>
      <c r="I30" s="48">
        <f t="shared" ref="I30:K30" si="6">+(I25/I27)/7*1000</f>
        <v>156.80000000000004</v>
      </c>
      <c r="J30" s="48">
        <f t="shared" si="6"/>
        <v>156.79999999999995</v>
      </c>
      <c r="K30" s="48">
        <f t="shared" si="6"/>
        <v>156.80000000000004</v>
      </c>
      <c r="L30" s="48">
        <f>+(L25/L27)/7*1000</f>
        <v>156.79999999999998</v>
      </c>
      <c r="M30" s="49">
        <f t="shared" ref="M30:S30" si="7">+(M25/M27)/7*1000</f>
        <v>156.80000000000001</v>
      </c>
      <c r="N30" s="82">
        <f t="shared" si="7"/>
        <v>156.80000000000004</v>
      </c>
      <c r="O30" s="48">
        <f t="shared" si="7"/>
        <v>156.79999999999998</v>
      </c>
      <c r="P30" s="48">
        <f t="shared" si="7"/>
        <v>156.79999999999998</v>
      </c>
      <c r="Q30" s="48">
        <f t="shared" si="7"/>
        <v>156.80000000000004</v>
      </c>
      <c r="R30" s="48">
        <f t="shared" si="7"/>
        <v>156.80000000000007</v>
      </c>
      <c r="S30" s="49">
        <f t="shared" si="7"/>
        <v>156.80000000000004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2"/>
      <c r="T36" s="643"/>
      <c r="U36" s="55"/>
      <c r="V36" s="55"/>
      <c r="W36" s="56"/>
      <c r="X36" s="3"/>
      <c r="Y36" s="55"/>
      <c r="Z36" s="55"/>
      <c r="AA36" s="55"/>
      <c r="AB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3"/>
      <c r="T37" s="199" t="s">
        <v>10</v>
      </c>
      <c r="U37" s="58"/>
      <c r="V37" s="58"/>
      <c r="W37" s="3"/>
      <c r="X37" s="56"/>
      <c r="Y37" s="3"/>
      <c r="Z37" s="55"/>
      <c r="AA37" s="55"/>
      <c r="AB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57">
        <v>6</v>
      </c>
      <c r="T38" s="96"/>
      <c r="U38" s="58"/>
      <c r="V38" s="58"/>
      <c r="W38" s="59"/>
      <c r="X38" s="59"/>
      <c r="Y38" s="2"/>
      <c r="Z38" s="2"/>
      <c r="AA38" s="2"/>
      <c r="AB38" s="2"/>
    </row>
    <row r="39" spans="1:30" ht="33.75" customHeight="1" x14ac:dyDescent="0.25">
      <c r="A39" s="87" t="s">
        <v>35</v>
      </c>
      <c r="B39" s="23">
        <v>98.4</v>
      </c>
      <c r="C39" s="218">
        <v>99.3</v>
      </c>
      <c r="D39" s="218">
        <v>23.5</v>
      </c>
      <c r="E39" s="218">
        <v>99.1</v>
      </c>
      <c r="F39" s="218">
        <v>96.8</v>
      </c>
      <c r="G39" s="218">
        <v>96</v>
      </c>
      <c r="H39" s="218"/>
      <c r="I39" s="218"/>
      <c r="J39" s="97">
        <f t="shared" ref="J39:J46" si="8">SUM(B39:I39)</f>
        <v>513.09999999999991</v>
      </c>
      <c r="K39" s="138"/>
      <c r="L39" s="137"/>
      <c r="M39" s="87" t="s">
        <v>35</v>
      </c>
      <c r="N39" s="218">
        <v>7.1</v>
      </c>
      <c r="O39" s="218">
        <v>7.4</v>
      </c>
      <c r="P39" s="218">
        <v>1.6</v>
      </c>
      <c r="Q39" s="218">
        <v>7.2</v>
      </c>
      <c r="R39" s="218">
        <v>7.2</v>
      </c>
      <c r="S39" s="218">
        <v>7.3</v>
      </c>
      <c r="T39" s="97">
        <f t="shared" ref="T39:T46" si="9">SUM(N39:S39)</f>
        <v>37.799999999999997</v>
      </c>
      <c r="U39" s="2"/>
      <c r="V39" s="60"/>
      <c r="W39" s="59"/>
      <c r="X39" s="59"/>
      <c r="Y39" s="2"/>
      <c r="Z39" s="2"/>
      <c r="AA39" s="2"/>
      <c r="AB39" s="2"/>
    </row>
    <row r="40" spans="1:30" ht="33.75" customHeight="1" x14ac:dyDescent="0.25">
      <c r="A40" s="88" t="s">
        <v>36</v>
      </c>
      <c r="B40" s="23">
        <v>98.4</v>
      </c>
      <c r="C40" s="218">
        <v>99.3</v>
      </c>
      <c r="D40" s="218">
        <v>23.5</v>
      </c>
      <c r="E40" s="218">
        <v>99.1</v>
      </c>
      <c r="F40" s="218">
        <v>96.8</v>
      </c>
      <c r="G40" s="218">
        <v>96</v>
      </c>
      <c r="H40" s="218"/>
      <c r="I40" s="218"/>
      <c r="J40" s="97">
        <f t="shared" si="8"/>
        <v>513.09999999999991</v>
      </c>
      <c r="K40" s="133"/>
      <c r="L40" s="137"/>
      <c r="M40" s="88" t="s">
        <v>36</v>
      </c>
      <c r="N40" s="218">
        <v>7.1</v>
      </c>
      <c r="O40" s="218">
        <v>7.4</v>
      </c>
      <c r="P40" s="218">
        <v>1.6</v>
      </c>
      <c r="Q40" s="218">
        <v>7.2</v>
      </c>
      <c r="R40" s="218">
        <v>7.2</v>
      </c>
      <c r="S40" s="218">
        <v>7.3</v>
      </c>
      <c r="T40" s="97">
        <f t="shared" si="9"/>
        <v>37.799999999999997</v>
      </c>
      <c r="U40" s="2"/>
      <c r="V40" s="60"/>
      <c r="W40" s="59"/>
      <c r="X40" s="59"/>
      <c r="Y40" s="2"/>
      <c r="Z40" s="2"/>
      <c r="AA40" s="2"/>
      <c r="AB40" s="2"/>
    </row>
    <row r="41" spans="1:30" ht="33.75" customHeight="1" x14ac:dyDescent="0.25">
      <c r="A41" s="87" t="s">
        <v>37</v>
      </c>
      <c r="B41" s="23">
        <v>98.2</v>
      </c>
      <c r="C41" s="218">
        <v>99.1</v>
      </c>
      <c r="D41" s="218">
        <v>23.5</v>
      </c>
      <c r="E41" s="218">
        <v>99</v>
      </c>
      <c r="F41" s="218">
        <v>96.6</v>
      </c>
      <c r="G41" s="218">
        <v>96</v>
      </c>
      <c r="H41" s="218"/>
      <c r="I41" s="218"/>
      <c r="J41" s="97">
        <f t="shared" si="8"/>
        <v>512.4</v>
      </c>
      <c r="K41" s="133"/>
      <c r="L41" s="137"/>
      <c r="M41" s="87" t="s">
        <v>37</v>
      </c>
      <c r="N41" s="218">
        <v>7</v>
      </c>
      <c r="O41" s="218">
        <v>7.4</v>
      </c>
      <c r="P41" s="218">
        <v>1.6</v>
      </c>
      <c r="Q41" s="218">
        <v>7.2</v>
      </c>
      <c r="R41" s="218">
        <v>7.1</v>
      </c>
      <c r="S41" s="218">
        <v>7.2</v>
      </c>
      <c r="T41" s="97">
        <f t="shared" si="9"/>
        <v>37.5</v>
      </c>
      <c r="U41" s="2"/>
      <c r="V41" s="60"/>
      <c r="W41" s="59"/>
      <c r="X41" s="59"/>
      <c r="Y41" s="2"/>
      <c r="Z41" s="2"/>
      <c r="AA41" s="2"/>
      <c r="AB41" s="2"/>
    </row>
    <row r="42" spans="1:30" ht="33.75" customHeight="1" x14ac:dyDescent="0.25">
      <c r="A42" s="87" t="s">
        <v>38</v>
      </c>
      <c r="B42" s="23">
        <v>98</v>
      </c>
      <c r="C42" s="218">
        <v>99.1</v>
      </c>
      <c r="D42" s="218">
        <v>22.9</v>
      </c>
      <c r="E42" s="218">
        <v>98.7</v>
      </c>
      <c r="F42" s="218">
        <v>96.6</v>
      </c>
      <c r="G42" s="218">
        <v>96</v>
      </c>
      <c r="H42" s="218"/>
      <c r="I42" s="218"/>
      <c r="J42" s="97">
        <f t="shared" si="8"/>
        <v>511.29999999999995</v>
      </c>
      <c r="K42" s="133"/>
      <c r="L42" s="137"/>
      <c r="M42" s="87" t="s">
        <v>38</v>
      </c>
      <c r="N42" s="218">
        <v>7</v>
      </c>
      <c r="O42" s="218">
        <v>7.4</v>
      </c>
      <c r="P42" s="218">
        <v>1.6</v>
      </c>
      <c r="Q42" s="218">
        <v>7.2</v>
      </c>
      <c r="R42" s="218">
        <v>7.1</v>
      </c>
      <c r="S42" s="218">
        <v>7.2</v>
      </c>
      <c r="T42" s="97">
        <f t="shared" si="9"/>
        <v>37.5</v>
      </c>
      <c r="U42" s="2"/>
      <c r="V42" s="60"/>
      <c r="W42" s="59"/>
      <c r="X42" s="59"/>
      <c r="Y42" s="2"/>
      <c r="Z42" s="2"/>
      <c r="AA42" s="2"/>
      <c r="AB42" s="2"/>
    </row>
    <row r="43" spans="1:30" ht="33.75" customHeight="1" x14ac:dyDescent="0.25">
      <c r="A43" s="88" t="s">
        <v>33</v>
      </c>
      <c r="B43" s="23">
        <v>98</v>
      </c>
      <c r="C43" s="218">
        <v>99.1</v>
      </c>
      <c r="D43" s="218">
        <v>22.9</v>
      </c>
      <c r="E43" s="218">
        <v>98.5</v>
      </c>
      <c r="F43" s="218">
        <v>96.4</v>
      </c>
      <c r="G43" s="218">
        <v>95.8</v>
      </c>
      <c r="H43" s="218"/>
      <c r="I43" s="218"/>
      <c r="J43" s="97">
        <f t="shared" si="8"/>
        <v>510.7</v>
      </c>
      <c r="K43" s="133"/>
      <c r="L43" s="137"/>
      <c r="M43" s="88" t="s">
        <v>33</v>
      </c>
      <c r="N43" s="218">
        <v>7</v>
      </c>
      <c r="O43" s="218">
        <v>7.4</v>
      </c>
      <c r="P43" s="218">
        <v>1.6</v>
      </c>
      <c r="Q43" s="218">
        <v>7.2</v>
      </c>
      <c r="R43" s="218">
        <v>7.1</v>
      </c>
      <c r="S43" s="218">
        <v>7.3</v>
      </c>
      <c r="T43" s="97">
        <f t="shared" si="9"/>
        <v>37.599999999999994</v>
      </c>
      <c r="U43" s="2"/>
      <c r="V43" s="60"/>
      <c r="W43" s="59"/>
      <c r="X43" s="59"/>
      <c r="Y43" s="2"/>
      <c r="Z43" s="2"/>
      <c r="AA43" s="2"/>
      <c r="AB43" s="2"/>
    </row>
    <row r="44" spans="1:30" ht="33.75" customHeight="1" x14ac:dyDescent="0.25">
      <c r="A44" s="87" t="s">
        <v>46</v>
      </c>
      <c r="B44" s="23">
        <v>98</v>
      </c>
      <c r="C44" s="218">
        <v>99.1</v>
      </c>
      <c r="D44" s="218">
        <v>22.9</v>
      </c>
      <c r="E44" s="218">
        <v>98.3</v>
      </c>
      <c r="F44" s="218">
        <v>96.4</v>
      </c>
      <c r="G44" s="218">
        <v>95.6</v>
      </c>
      <c r="H44" s="218"/>
      <c r="I44" s="218"/>
      <c r="J44" s="97">
        <f t="shared" si="8"/>
        <v>510.30000000000007</v>
      </c>
      <c r="K44" s="133"/>
      <c r="L44" s="137"/>
      <c r="M44" s="87" t="s">
        <v>46</v>
      </c>
      <c r="N44" s="218">
        <v>7.1</v>
      </c>
      <c r="O44" s="218">
        <v>7.4</v>
      </c>
      <c r="P44" s="218">
        <v>1.6</v>
      </c>
      <c r="Q44" s="218">
        <v>7.2</v>
      </c>
      <c r="R44" s="218">
        <v>7.1</v>
      </c>
      <c r="S44" s="218">
        <v>7.3</v>
      </c>
      <c r="T44" s="97">
        <f t="shared" si="9"/>
        <v>37.699999999999996</v>
      </c>
      <c r="U44" s="2"/>
      <c r="V44" s="60"/>
      <c r="W44" s="59"/>
      <c r="X44" s="59"/>
      <c r="Y44" s="2"/>
      <c r="Z44" s="2"/>
      <c r="AA44" s="2"/>
      <c r="AB44" s="2"/>
    </row>
    <row r="45" spans="1:30" ht="33.75" customHeight="1" x14ac:dyDescent="0.25">
      <c r="A45" s="87" t="s">
        <v>34</v>
      </c>
      <c r="B45" s="23">
        <v>98</v>
      </c>
      <c r="C45" s="218">
        <v>99.1</v>
      </c>
      <c r="D45" s="218">
        <v>22.9</v>
      </c>
      <c r="E45" s="218">
        <v>98.3</v>
      </c>
      <c r="F45" s="218">
        <v>96.4</v>
      </c>
      <c r="G45" s="218">
        <v>95.6</v>
      </c>
      <c r="H45" s="218"/>
      <c r="I45" s="218"/>
      <c r="J45" s="97">
        <f t="shared" si="8"/>
        <v>510.30000000000007</v>
      </c>
      <c r="K45" s="133"/>
      <c r="L45" s="137"/>
      <c r="M45" s="87" t="s">
        <v>34</v>
      </c>
      <c r="N45" s="218">
        <v>7.1</v>
      </c>
      <c r="O45" s="218">
        <v>7.4</v>
      </c>
      <c r="P45" s="218">
        <v>1.6</v>
      </c>
      <c r="Q45" s="218">
        <v>7.2</v>
      </c>
      <c r="R45" s="218">
        <v>7.2</v>
      </c>
      <c r="S45" s="218">
        <v>7.3</v>
      </c>
      <c r="T45" s="97">
        <f t="shared" si="9"/>
        <v>37.799999999999997</v>
      </c>
      <c r="U45" s="2"/>
      <c r="V45" s="60"/>
      <c r="W45" s="59"/>
      <c r="X45" s="59"/>
      <c r="Y45" s="59"/>
      <c r="Z45" s="59"/>
      <c r="AA45" s="2"/>
      <c r="AB45" s="2"/>
      <c r="AC45" s="2"/>
      <c r="AD45" s="2"/>
    </row>
    <row r="46" spans="1:30" ht="33.75" customHeight="1" x14ac:dyDescent="0.25">
      <c r="A46" s="88" t="s">
        <v>10</v>
      </c>
      <c r="B46" s="27">
        <f t="shared" ref="B46:I46" si="10">SUM(B39:B45)</f>
        <v>687</v>
      </c>
      <c r="C46" s="77">
        <f t="shared" si="10"/>
        <v>694.1</v>
      </c>
      <c r="D46" s="28">
        <f t="shared" si="10"/>
        <v>162.10000000000002</v>
      </c>
      <c r="E46" s="28">
        <f t="shared" si="10"/>
        <v>690.99999999999989</v>
      </c>
      <c r="F46" s="28">
        <f t="shared" si="10"/>
        <v>675.99999999999989</v>
      </c>
      <c r="G46" s="28">
        <f t="shared" si="10"/>
        <v>671</v>
      </c>
      <c r="H46" s="28">
        <f t="shared" si="10"/>
        <v>0</v>
      </c>
      <c r="I46" s="28">
        <f t="shared" si="10"/>
        <v>0</v>
      </c>
      <c r="J46" s="97">
        <f t="shared" si="8"/>
        <v>3581.2</v>
      </c>
      <c r="K46" s="60"/>
      <c r="M46" s="73" t="s">
        <v>10</v>
      </c>
      <c r="N46" s="77">
        <f t="shared" ref="N46:S46" si="11">SUM(N39:N45)</f>
        <v>49.400000000000006</v>
      </c>
      <c r="O46" s="28">
        <f t="shared" si="11"/>
        <v>51.8</v>
      </c>
      <c r="P46" s="28">
        <f t="shared" si="11"/>
        <v>11.2</v>
      </c>
      <c r="Q46" s="28">
        <f t="shared" si="11"/>
        <v>50.400000000000006</v>
      </c>
      <c r="R46" s="28">
        <f t="shared" si="11"/>
        <v>50.000000000000007</v>
      </c>
      <c r="S46" s="28">
        <f t="shared" si="11"/>
        <v>50.899999999999991</v>
      </c>
      <c r="T46" s="97">
        <f t="shared" si="9"/>
        <v>263.7</v>
      </c>
      <c r="U46" s="60"/>
      <c r="V46" s="60"/>
      <c r="W46" s="2"/>
      <c r="X46" s="2"/>
      <c r="Y46" s="2"/>
      <c r="Z46" s="2"/>
      <c r="AA46" s="2"/>
      <c r="AB46" s="2"/>
      <c r="AC46" s="2"/>
      <c r="AD46" s="2"/>
    </row>
    <row r="47" spans="1:30" ht="33.75" customHeight="1" x14ac:dyDescent="0.25">
      <c r="A47" s="89" t="s">
        <v>12</v>
      </c>
      <c r="B47" s="30">
        <v>156.69999999999999</v>
      </c>
      <c r="C47" s="78">
        <v>156.69999999999999</v>
      </c>
      <c r="D47" s="31">
        <v>156.69999999999999</v>
      </c>
      <c r="E47" s="31">
        <v>156.69999999999999</v>
      </c>
      <c r="F47" s="31">
        <v>156.69999999999999</v>
      </c>
      <c r="G47" s="31">
        <v>156.69999999999999</v>
      </c>
      <c r="H47" s="31"/>
      <c r="I47" s="31"/>
      <c r="J47" s="98">
        <f>+((J46/J48)/7)*1000</f>
        <v>156.3569682151589</v>
      </c>
      <c r="K47" s="60"/>
      <c r="M47" s="129" t="s">
        <v>12</v>
      </c>
      <c r="N47" s="78">
        <v>147</v>
      </c>
      <c r="O47" s="31">
        <v>145</v>
      </c>
      <c r="P47" s="31">
        <v>145.5</v>
      </c>
      <c r="Q47" s="31">
        <v>144</v>
      </c>
      <c r="R47" s="31">
        <v>143</v>
      </c>
      <c r="S47" s="31">
        <v>142.5</v>
      </c>
      <c r="T47" s="98">
        <f>+((T46/T48)/7)*1000</f>
        <v>144.33497536945811</v>
      </c>
      <c r="U47" s="61"/>
      <c r="V47" s="61"/>
    </row>
    <row r="48" spans="1:30" ht="33.75" customHeight="1" x14ac:dyDescent="0.25">
      <c r="A48" s="90" t="s">
        <v>13</v>
      </c>
      <c r="B48" s="34">
        <v>627</v>
      </c>
      <c r="C48" s="79">
        <v>633</v>
      </c>
      <c r="D48" s="35">
        <v>150</v>
      </c>
      <c r="E48" s="35">
        <v>632</v>
      </c>
      <c r="F48" s="35">
        <v>617</v>
      </c>
      <c r="G48" s="35">
        <v>613</v>
      </c>
      <c r="H48" s="35"/>
      <c r="I48" s="35"/>
      <c r="J48" s="99">
        <f>SUM(B48:I48)</f>
        <v>3272</v>
      </c>
      <c r="K48" s="60"/>
      <c r="L48" s="62"/>
      <c r="M48" s="90" t="s">
        <v>13</v>
      </c>
      <c r="N48" s="102">
        <v>48</v>
      </c>
      <c r="O48" s="102">
        <v>51</v>
      </c>
      <c r="P48" s="102">
        <v>11</v>
      </c>
      <c r="Q48" s="102">
        <v>50</v>
      </c>
      <c r="R48" s="102">
        <v>50</v>
      </c>
      <c r="S48" s="102">
        <v>51</v>
      </c>
      <c r="T48" s="106">
        <f>SUM(N48:S48)</f>
        <v>261</v>
      </c>
      <c r="U48" s="63"/>
      <c r="V48" s="63"/>
    </row>
    <row r="49" spans="1:43" ht="33.75" customHeight="1" x14ac:dyDescent="0.25">
      <c r="A49" s="91" t="s">
        <v>14</v>
      </c>
      <c r="B49" s="38">
        <f t="shared" ref="B49:I49" si="12">((B48*B47)*7/1000-B40-B39)/5</f>
        <v>98.191259999999986</v>
      </c>
      <c r="C49" s="80">
        <f t="shared" si="12"/>
        <v>99.147539999999992</v>
      </c>
      <c r="D49" s="80">
        <f t="shared" si="12"/>
        <v>23.506999999999998</v>
      </c>
      <c r="E49" s="80">
        <f t="shared" si="12"/>
        <v>99.008159999999975</v>
      </c>
      <c r="F49" s="80">
        <f t="shared" si="12"/>
        <v>96.637460000000004</v>
      </c>
      <c r="G49" s="80">
        <f t="shared" si="12"/>
        <v>96.079939999999993</v>
      </c>
      <c r="H49" s="80">
        <f t="shared" si="12"/>
        <v>0</v>
      </c>
      <c r="I49" s="80">
        <f t="shared" si="12"/>
        <v>0</v>
      </c>
      <c r="J49" s="100">
        <f>((J46*1000)/J48)/7</f>
        <v>156.35696821515893</v>
      </c>
      <c r="K49" s="60"/>
      <c r="M49" s="91" t="s">
        <v>14</v>
      </c>
      <c r="N49" s="80">
        <f t="shared" ref="N49:S49" si="13">((N48*N47)*7/1000-N40-N39)/5</f>
        <v>7.0384000000000002</v>
      </c>
      <c r="O49" s="39">
        <f t="shared" si="13"/>
        <v>7.3930000000000007</v>
      </c>
      <c r="P49" s="39">
        <f t="shared" si="13"/>
        <v>1.6007000000000002</v>
      </c>
      <c r="Q49" s="39">
        <f t="shared" si="13"/>
        <v>7.1999999999999984</v>
      </c>
      <c r="R49" s="39">
        <f t="shared" si="13"/>
        <v>7.1299999999999981</v>
      </c>
      <c r="S49" s="39">
        <f t="shared" si="13"/>
        <v>7.2545000000000019</v>
      </c>
      <c r="T49" s="107">
        <f>((T46*1000)/T48)/7</f>
        <v>144.33497536945814</v>
      </c>
      <c r="U49" s="63"/>
      <c r="V49" s="63"/>
    </row>
    <row r="50" spans="1:43" ht="33.75" customHeight="1" x14ac:dyDescent="0.25">
      <c r="A50" s="92" t="s">
        <v>15</v>
      </c>
      <c r="B50" s="42">
        <f t="shared" ref="B50:I50" si="14">((B48*B47)*7)/1000</f>
        <v>687.7562999999999</v>
      </c>
      <c r="C50" s="81">
        <f t="shared" si="14"/>
        <v>694.33769999999993</v>
      </c>
      <c r="D50" s="43">
        <f t="shared" si="14"/>
        <v>164.535</v>
      </c>
      <c r="E50" s="43">
        <f t="shared" si="14"/>
        <v>693.24079999999992</v>
      </c>
      <c r="F50" s="43">
        <f t="shared" si="14"/>
        <v>676.78729999999996</v>
      </c>
      <c r="G50" s="43">
        <f t="shared" si="14"/>
        <v>672.39969999999994</v>
      </c>
      <c r="H50" s="43">
        <f t="shared" si="14"/>
        <v>0</v>
      </c>
      <c r="I50" s="43">
        <f t="shared" si="14"/>
        <v>0</v>
      </c>
      <c r="J50" s="83"/>
      <c r="K50" s="60"/>
      <c r="M50" s="92" t="s">
        <v>15</v>
      </c>
      <c r="N50" s="81">
        <f t="shared" ref="N50:S50" si="15">((N48*N47)*7)/1000</f>
        <v>49.392000000000003</v>
      </c>
      <c r="O50" s="43">
        <f t="shared" si="15"/>
        <v>51.765000000000001</v>
      </c>
      <c r="P50" s="43">
        <f t="shared" si="15"/>
        <v>11.2035</v>
      </c>
      <c r="Q50" s="43">
        <f t="shared" si="15"/>
        <v>50.4</v>
      </c>
      <c r="R50" s="43">
        <f t="shared" si="15"/>
        <v>50.05</v>
      </c>
      <c r="S50" s="43">
        <f t="shared" si="15"/>
        <v>50.872500000000002</v>
      </c>
      <c r="T50" s="108"/>
    </row>
    <row r="51" spans="1:43" ht="33.75" customHeight="1" thickBot="1" x14ac:dyDescent="0.3">
      <c r="A51" s="93" t="s">
        <v>16</v>
      </c>
      <c r="B51" s="47">
        <f t="shared" ref="B51:I51" si="16">+(B46/B48)/7*1000</f>
        <v>156.52768284347232</v>
      </c>
      <c r="C51" s="82">
        <f t="shared" si="16"/>
        <v>156.64635522455427</v>
      </c>
      <c r="D51" s="48">
        <f t="shared" si="16"/>
        <v>154.38095238095244</v>
      </c>
      <c r="E51" s="48">
        <f t="shared" si="16"/>
        <v>156.19349005424951</v>
      </c>
      <c r="F51" s="48">
        <f t="shared" si="16"/>
        <v>156.51771243343362</v>
      </c>
      <c r="G51" s="48">
        <f t="shared" si="16"/>
        <v>156.37380563971104</v>
      </c>
      <c r="H51" s="48" t="e">
        <f t="shared" si="16"/>
        <v>#DIV/0!</v>
      </c>
      <c r="I51" s="48" t="e">
        <f t="shared" si="16"/>
        <v>#DIV/0!</v>
      </c>
      <c r="J51" s="101"/>
      <c r="K51" s="60"/>
      <c r="L51" s="51"/>
      <c r="M51" s="93" t="s">
        <v>16</v>
      </c>
      <c r="N51" s="82">
        <f t="shared" ref="N51:S51" si="17">+(N46/N48)/7*1000</f>
        <v>147.02380952380952</v>
      </c>
      <c r="O51" s="48">
        <f t="shared" si="17"/>
        <v>145.09803921568627</v>
      </c>
      <c r="P51" s="48">
        <f t="shared" si="17"/>
        <v>145.45454545454544</v>
      </c>
      <c r="Q51" s="48">
        <f t="shared" si="17"/>
        <v>144</v>
      </c>
      <c r="R51" s="48">
        <f t="shared" si="17"/>
        <v>142.85714285714289</v>
      </c>
      <c r="S51" s="48">
        <f t="shared" si="17"/>
        <v>142.57703081232489</v>
      </c>
      <c r="T51" s="49"/>
      <c r="U51" s="52"/>
      <c r="V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67"/>
      <c r="W55" s="68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55"/>
      <c r="W56" s="55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55"/>
      <c r="W57" s="55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23">
        <v>7.9</v>
      </c>
      <c r="C58" s="218">
        <v>7.8</v>
      </c>
      <c r="D58" s="218">
        <v>2.1</v>
      </c>
      <c r="E58" s="218">
        <v>7.8</v>
      </c>
      <c r="F58" s="218">
        <v>7.6</v>
      </c>
      <c r="G58" s="150">
        <v>7.6</v>
      </c>
      <c r="H58" s="23">
        <v>8.1999999999999993</v>
      </c>
      <c r="I58" s="218">
        <v>8.3000000000000007</v>
      </c>
      <c r="J58" s="218">
        <v>2.1</v>
      </c>
      <c r="K58" s="218">
        <v>7.9</v>
      </c>
      <c r="L58" s="218">
        <v>8</v>
      </c>
      <c r="M58" s="150">
        <v>8</v>
      </c>
      <c r="N58" s="23">
        <v>8.1999999999999993</v>
      </c>
      <c r="O58" s="218">
        <v>8.5</v>
      </c>
      <c r="P58" s="218">
        <v>2.1</v>
      </c>
      <c r="Q58" s="218">
        <v>8.1999999999999993</v>
      </c>
      <c r="R58" s="218">
        <v>8.1</v>
      </c>
      <c r="S58" s="150">
        <v>8.1</v>
      </c>
      <c r="T58" s="26">
        <f t="shared" ref="T58:T65" si="18">SUM(B58:S58)</f>
        <v>126.49999999999999</v>
      </c>
      <c r="U58" s="71"/>
      <c r="V58" s="60"/>
      <c r="W58" s="20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23">
        <v>7.9</v>
      </c>
      <c r="C59" s="218">
        <v>7.8</v>
      </c>
      <c r="D59" s="218">
        <v>2.1</v>
      </c>
      <c r="E59" s="218">
        <v>7.8</v>
      </c>
      <c r="F59" s="218">
        <v>7.6</v>
      </c>
      <c r="G59" s="150">
        <v>7.6</v>
      </c>
      <c r="H59" s="23">
        <v>8.1999999999999993</v>
      </c>
      <c r="I59" s="218">
        <v>8.3000000000000007</v>
      </c>
      <c r="J59" s="218">
        <v>2.1</v>
      </c>
      <c r="K59" s="218">
        <v>7.9</v>
      </c>
      <c r="L59" s="218">
        <v>8</v>
      </c>
      <c r="M59" s="150">
        <v>8</v>
      </c>
      <c r="N59" s="23">
        <v>8.1999999999999993</v>
      </c>
      <c r="O59" s="218">
        <v>8.5</v>
      </c>
      <c r="P59" s="218">
        <v>2.1</v>
      </c>
      <c r="Q59" s="218">
        <v>8.1999999999999993</v>
      </c>
      <c r="R59" s="218">
        <v>8.1</v>
      </c>
      <c r="S59" s="150">
        <v>8.1</v>
      </c>
      <c r="T59" s="26">
        <f t="shared" si="18"/>
        <v>126.49999999999999</v>
      </c>
      <c r="U59" s="71"/>
      <c r="V59" s="60"/>
      <c r="W59" s="20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23">
        <v>7.8</v>
      </c>
      <c r="C60" s="218">
        <v>7.8</v>
      </c>
      <c r="D60" s="218">
        <v>2</v>
      </c>
      <c r="E60" s="218">
        <v>7.7</v>
      </c>
      <c r="F60" s="218">
        <v>7.5</v>
      </c>
      <c r="G60" s="150">
        <v>7.5</v>
      </c>
      <c r="H60" s="23">
        <v>8.1</v>
      </c>
      <c r="I60" s="218">
        <v>8.3000000000000007</v>
      </c>
      <c r="J60" s="218">
        <v>2</v>
      </c>
      <c r="K60" s="218">
        <v>7.9</v>
      </c>
      <c r="L60" s="218">
        <v>8</v>
      </c>
      <c r="M60" s="150">
        <v>8</v>
      </c>
      <c r="N60" s="23">
        <v>8.1</v>
      </c>
      <c r="O60" s="218">
        <v>8.5</v>
      </c>
      <c r="P60" s="218">
        <v>2</v>
      </c>
      <c r="Q60" s="218">
        <v>8.1</v>
      </c>
      <c r="R60" s="218">
        <v>8.1999999999999993</v>
      </c>
      <c r="S60" s="150">
        <v>8.1</v>
      </c>
      <c r="T60" s="26">
        <f t="shared" si="18"/>
        <v>125.6</v>
      </c>
      <c r="U60" s="71"/>
      <c r="V60" s="60"/>
      <c r="W60" s="20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23">
        <v>7.9</v>
      </c>
      <c r="C61" s="218">
        <v>7.8</v>
      </c>
      <c r="D61" s="218">
        <v>2</v>
      </c>
      <c r="E61" s="218">
        <v>7.7</v>
      </c>
      <c r="F61" s="218">
        <v>7.5</v>
      </c>
      <c r="G61" s="150">
        <v>7.5</v>
      </c>
      <c r="H61" s="23">
        <v>8.1</v>
      </c>
      <c r="I61" s="218">
        <v>8.3000000000000007</v>
      </c>
      <c r="J61" s="218">
        <v>2</v>
      </c>
      <c r="K61" s="218">
        <v>7.9</v>
      </c>
      <c r="L61" s="218">
        <v>8</v>
      </c>
      <c r="M61" s="150">
        <v>8</v>
      </c>
      <c r="N61" s="23">
        <v>8.1</v>
      </c>
      <c r="O61" s="218">
        <v>8.5</v>
      </c>
      <c r="P61" s="218">
        <v>2</v>
      </c>
      <c r="Q61" s="218">
        <v>8.1</v>
      </c>
      <c r="R61" s="218">
        <v>8.1999999999999993</v>
      </c>
      <c r="S61" s="150">
        <v>8.1</v>
      </c>
      <c r="T61" s="26">
        <f t="shared" si="18"/>
        <v>125.69999999999999</v>
      </c>
      <c r="U61" s="71"/>
      <c r="V61" s="60"/>
      <c r="W61" s="55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23">
        <v>7.9</v>
      </c>
      <c r="C62" s="218">
        <v>7.8</v>
      </c>
      <c r="D62" s="218">
        <v>2</v>
      </c>
      <c r="E62" s="218">
        <v>7.8</v>
      </c>
      <c r="F62" s="218">
        <v>7.6</v>
      </c>
      <c r="G62" s="150">
        <v>7.6</v>
      </c>
      <c r="H62" s="23">
        <v>8.1</v>
      </c>
      <c r="I62" s="218">
        <v>8.3000000000000007</v>
      </c>
      <c r="J62" s="218">
        <v>2</v>
      </c>
      <c r="K62" s="218">
        <v>7.9</v>
      </c>
      <c r="L62" s="218">
        <v>8</v>
      </c>
      <c r="M62" s="150">
        <v>8</v>
      </c>
      <c r="N62" s="23">
        <v>8.1</v>
      </c>
      <c r="O62" s="218">
        <v>8.5</v>
      </c>
      <c r="P62" s="218">
        <v>2</v>
      </c>
      <c r="Q62" s="218">
        <v>8.1999999999999993</v>
      </c>
      <c r="R62" s="218">
        <v>8.1999999999999993</v>
      </c>
      <c r="S62" s="150">
        <v>8.1</v>
      </c>
      <c r="T62" s="26">
        <f t="shared" si="18"/>
        <v>126.10000000000001</v>
      </c>
      <c r="U62" s="71"/>
      <c r="V62" s="60"/>
      <c r="W62" s="55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23">
        <v>7.9</v>
      </c>
      <c r="C63" s="218">
        <v>7.8</v>
      </c>
      <c r="D63" s="218">
        <v>2.1</v>
      </c>
      <c r="E63" s="218">
        <v>7.8</v>
      </c>
      <c r="F63" s="218">
        <v>7.6</v>
      </c>
      <c r="G63" s="150">
        <v>7.6</v>
      </c>
      <c r="H63" s="23">
        <v>8.1</v>
      </c>
      <c r="I63" s="218">
        <v>8.4</v>
      </c>
      <c r="J63" s="218">
        <v>2.1</v>
      </c>
      <c r="K63" s="218">
        <v>7.9</v>
      </c>
      <c r="L63" s="218">
        <v>8</v>
      </c>
      <c r="M63" s="150">
        <v>8</v>
      </c>
      <c r="N63" s="23">
        <v>8.1</v>
      </c>
      <c r="O63" s="218">
        <v>8.5</v>
      </c>
      <c r="P63" s="218">
        <v>2.1</v>
      </c>
      <c r="Q63" s="218">
        <v>8.1999999999999993</v>
      </c>
      <c r="R63" s="218">
        <v>8.1999999999999993</v>
      </c>
      <c r="S63" s="150">
        <v>8.1999999999999993</v>
      </c>
      <c r="T63" s="26">
        <f t="shared" si="18"/>
        <v>126.60000000000001</v>
      </c>
      <c r="U63" s="71"/>
      <c r="V63" s="60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23">
        <v>7.9</v>
      </c>
      <c r="C64" s="218">
        <v>7.8</v>
      </c>
      <c r="D64" s="218">
        <v>2.1</v>
      </c>
      <c r="E64" s="218">
        <v>7.8</v>
      </c>
      <c r="F64" s="218">
        <v>7.6</v>
      </c>
      <c r="G64" s="150">
        <v>7.6</v>
      </c>
      <c r="H64" s="23">
        <v>8.1999999999999993</v>
      </c>
      <c r="I64" s="218">
        <v>8.4</v>
      </c>
      <c r="J64" s="218">
        <v>2.1</v>
      </c>
      <c r="K64" s="218">
        <v>7.9</v>
      </c>
      <c r="L64" s="218">
        <v>8</v>
      </c>
      <c r="M64" s="150">
        <v>8</v>
      </c>
      <c r="N64" s="23">
        <v>8.1999999999999993</v>
      </c>
      <c r="O64" s="218">
        <v>8.5</v>
      </c>
      <c r="P64" s="218">
        <v>2.1</v>
      </c>
      <c r="Q64" s="218">
        <v>8.1999999999999993</v>
      </c>
      <c r="R64" s="218">
        <v>8.1999999999999993</v>
      </c>
      <c r="S64" s="150">
        <v>8.1999999999999993</v>
      </c>
      <c r="T64" s="26">
        <f t="shared" si="18"/>
        <v>126.80000000000001</v>
      </c>
      <c r="U64" s="71"/>
      <c r="V64" s="60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55.199999999999996</v>
      </c>
      <c r="C65" s="28">
        <f>SUM(C58:C64)</f>
        <v>54.599999999999994</v>
      </c>
      <c r="D65" s="28">
        <f>SUM(D58:D64)</f>
        <v>14.399999999999999</v>
      </c>
      <c r="E65" s="28">
        <f>SUM(E58:E64)</f>
        <v>54.399999999999991</v>
      </c>
      <c r="F65" s="28">
        <f t="shared" ref="F65:Q65" si="19">SUM(F58:F64)</f>
        <v>53</v>
      </c>
      <c r="G65" s="29">
        <f t="shared" si="19"/>
        <v>53</v>
      </c>
      <c r="H65" s="27">
        <f t="shared" si="19"/>
        <v>57</v>
      </c>
      <c r="I65" s="28">
        <f t="shared" si="19"/>
        <v>58.3</v>
      </c>
      <c r="J65" s="28">
        <f t="shared" si="19"/>
        <v>14.399999999999999</v>
      </c>
      <c r="K65" s="28">
        <f t="shared" si="19"/>
        <v>55.3</v>
      </c>
      <c r="L65" s="28">
        <f t="shared" si="19"/>
        <v>56</v>
      </c>
      <c r="M65" s="29">
        <f t="shared" si="19"/>
        <v>56</v>
      </c>
      <c r="N65" s="27">
        <f t="shared" si="19"/>
        <v>57</v>
      </c>
      <c r="O65" s="28">
        <f t="shared" si="19"/>
        <v>59.5</v>
      </c>
      <c r="P65" s="28">
        <f t="shared" si="19"/>
        <v>14.399999999999999</v>
      </c>
      <c r="Q65" s="28">
        <f t="shared" si="19"/>
        <v>57.2</v>
      </c>
      <c r="R65" s="28">
        <f>SUM(R58:R64)</f>
        <v>57.2</v>
      </c>
      <c r="S65" s="29">
        <f>SUM(S58:S64)</f>
        <v>56.900000000000006</v>
      </c>
      <c r="T65" s="26">
        <f t="shared" si="18"/>
        <v>883.8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146</v>
      </c>
      <c r="C66" s="31">
        <v>144.5</v>
      </c>
      <c r="D66" s="31">
        <v>146.5</v>
      </c>
      <c r="E66" s="31">
        <v>144</v>
      </c>
      <c r="F66" s="31">
        <v>143</v>
      </c>
      <c r="G66" s="32">
        <v>143</v>
      </c>
      <c r="H66" s="30">
        <v>148</v>
      </c>
      <c r="I66" s="31">
        <v>146</v>
      </c>
      <c r="J66" s="31">
        <v>147</v>
      </c>
      <c r="K66" s="31">
        <v>143.5</v>
      </c>
      <c r="L66" s="31">
        <v>143</v>
      </c>
      <c r="M66" s="32">
        <v>143</v>
      </c>
      <c r="N66" s="30">
        <v>145.5</v>
      </c>
      <c r="O66" s="31">
        <v>144</v>
      </c>
      <c r="P66" s="31">
        <v>147.5</v>
      </c>
      <c r="Q66" s="31">
        <v>143.5</v>
      </c>
      <c r="R66" s="31">
        <v>143.5</v>
      </c>
      <c r="S66" s="32">
        <v>142.5</v>
      </c>
      <c r="T66" s="261">
        <f>+((T65/T67)/7)*1000</f>
        <v>144.29387755102039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54</v>
      </c>
      <c r="C67" s="102">
        <v>54</v>
      </c>
      <c r="D67" s="102">
        <v>14</v>
      </c>
      <c r="E67" s="102">
        <v>54</v>
      </c>
      <c r="F67" s="102">
        <v>53</v>
      </c>
      <c r="G67" s="259">
        <v>53</v>
      </c>
      <c r="H67" s="258">
        <v>55</v>
      </c>
      <c r="I67" s="102">
        <v>57</v>
      </c>
      <c r="J67" s="102">
        <v>14</v>
      </c>
      <c r="K67" s="102">
        <v>55</v>
      </c>
      <c r="L67" s="102">
        <v>56</v>
      </c>
      <c r="M67" s="259">
        <v>56</v>
      </c>
      <c r="N67" s="258">
        <v>56</v>
      </c>
      <c r="O67" s="102">
        <v>59</v>
      </c>
      <c r="P67" s="102">
        <v>14</v>
      </c>
      <c r="Q67" s="102">
        <v>57</v>
      </c>
      <c r="R67" s="102">
        <v>57</v>
      </c>
      <c r="S67" s="259">
        <v>57</v>
      </c>
      <c r="T67" s="262">
        <f>SUM(B67:S67)</f>
        <v>875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7.877600000000001</v>
      </c>
      <c r="C68" s="80">
        <f t="shared" si="20"/>
        <v>7.8042000000000016</v>
      </c>
      <c r="D68" s="80">
        <f t="shared" si="20"/>
        <v>2.0314000000000001</v>
      </c>
      <c r="E68" s="80">
        <f t="shared" si="20"/>
        <v>7.7664000000000017</v>
      </c>
      <c r="F68" s="80">
        <f t="shared" si="20"/>
        <v>7.5705999999999989</v>
      </c>
      <c r="G68" s="154">
        <f t="shared" si="20"/>
        <v>7.5705999999999989</v>
      </c>
      <c r="H68" s="38">
        <f t="shared" si="20"/>
        <v>8.1159999999999997</v>
      </c>
      <c r="I68" s="80">
        <f t="shared" si="20"/>
        <v>8.3308</v>
      </c>
      <c r="J68" s="80">
        <f t="shared" si="20"/>
        <v>2.0412000000000003</v>
      </c>
      <c r="K68" s="80">
        <f t="shared" si="20"/>
        <v>7.8895000000000008</v>
      </c>
      <c r="L68" s="80">
        <f t="shared" si="20"/>
        <v>8.0111999999999988</v>
      </c>
      <c r="M68" s="154">
        <f t="shared" si="20"/>
        <v>8.0111999999999988</v>
      </c>
      <c r="N68" s="38">
        <f t="shared" si="20"/>
        <v>8.1271999999999984</v>
      </c>
      <c r="O68" s="80">
        <f t="shared" si="20"/>
        <v>8.4944000000000006</v>
      </c>
      <c r="P68" s="80">
        <f t="shared" si="20"/>
        <v>2.0510000000000002</v>
      </c>
      <c r="Q68" s="80">
        <f t="shared" si="20"/>
        <v>8.1712999999999987</v>
      </c>
      <c r="R68" s="80">
        <f t="shared" si="20"/>
        <v>8.2112999999999996</v>
      </c>
      <c r="S68" s="154">
        <f t="shared" si="20"/>
        <v>8.1314999999999991</v>
      </c>
      <c r="T68" s="263">
        <f>((T65*1000)/T67)/7</f>
        <v>144.29387755102042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55.188000000000002</v>
      </c>
      <c r="C69" s="43">
        <f t="shared" si="21"/>
        <v>54.621000000000002</v>
      </c>
      <c r="D69" s="43">
        <f t="shared" si="21"/>
        <v>14.356999999999999</v>
      </c>
      <c r="E69" s="43">
        <f t="shared" si="21"/>
        <v>54.432000000000002</v>
      </c>
      <c r="F69" s="43">
        <f t="shared" si="21"/>
        <v>53.052999999999997</v>
      </c>
      <c r="G69" s="83">
        <f t="shared" si="21"/>
        <v>53.052999999999997</v>
      </c>
      <c r="H69" s="42">
        <f t="shared" si="21"/>
        <v>56.98</v>
      </c>
      <c r="I69" s="43">
        <f t="shared" si="21"/>
        <v>58.253999999999998</v>
      </c>
      <c r="J69" s="43">
        <f t="shared" si="21"/>
        <v>14.406000000000001</v>
      </c>
      <c r="K69" s="43">
        <f t="shared" si="21"/>
        <v>55.247500000000002</v>
      </c>
      <c r="L69" s="43">
        <f t="shared" si="21"/>
        <v>56.055999999999997</v>
      </c>
      <c r="M69" s="83">
        <f t="shared" si="21"/>
        <v>56.055999999999997</v>
      </c>
      <c r="N69" s="42">
        <f t="shared" si="21"/>
        <v>57.036000000000001</v>
      </c>
      <c r="O69" s="43">
        <f t="shared" si="21"/>
        <v>59.472000000000001</v>
      </c>
      <c r="P69" s="43">
        <f t="shared" si="21"/>
        <v>14.455</v>
      </c>
      <c r="Q69" s="43">
        <f t="shared" si="21"/>
        <v>57.256500000000003</v>
      </c>
      <c r="R69" s="43">
        <f t="shared" si="21"/>
        <v>57.256500000000003</v>
      </c>
      <c r="S69" s="83">
        <f t="shared" si="21"/>
        <v>56.857500000000002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 t="shared" ref="B70:S70" si="22">+(B65/B67)/7*1000</f>
        <v>146.03174603174602</v>
      </c>
      <c r="C70" s="48">
        <f t="shared" si="22"/>
        <v>144.44444444444443</v>
      </c>
      <c r="D70" s="48">
        <f t="shared" si="22"/>
        <v>146.93877551020407</v>
      </c>
      <c r="E70" s="48">
        <f t="shared" si="22"/>
        <v>143.91534391534393</v>
      </c>
      <c r="F70" s="48">
        <f t="shared" si="22"/>
        <v>142.85714285714286</v>
      </c>
      <c r="G70" s="49">
        <f t="shared" si="22"/>
        <v>142.85714285714286</v>
      </c>
      <c r="H70" s="47">
        <f t="shared" si="22"/>
        <v>148.05194805194805</v>
      </c>
      <c r="I70" s="48">
        <f t="shared" si="22"/>
        <v>146.11528822055138</v>
      </c>
      <c r="J70" s="48">
        <f t="shared" si="22"/>
        <v>146.93877551020407</v>
      </c>
      <c r="K70" s="48">
        <f t="shared" si="22"/>
        <v>143.63636363636363</v>
      </c>
      <c r="L70" s="48">
        <f t="shared" si="22"/>
        <v>142.85714285714286</v>
      </c>
      <c r="M70" s="49">
        <f t="shared" si="22"/>
        <v>142.85714285714286</v>
      </c>
      <c r="N70" s="47">
        <f t="shared" si="22"/>
        <v>145.40816326530611</v>
      </c>
      <c r="O70" s="48">
        <f t="shared" si="22"/>
        <v>144.06779661016949</v>
      </c>
      <c r="P70" s="48">
        <f t="shared" si="22"/>
        <v>146.93877551020407</v>
      </c>
      <c r="Q70" s="48">
        <f t="shared" si="22"/>
        <v>143.35839598997492</v>
      </c>
      <c r="R70" s="48">
        <f t="shared" si="22"/>
        <v>143.35839598997492</v>
      </c>
      <c r="S70" s="49">
        <f t="shared" si="22"/>
        <v>142.60651629072683</v>
      </c>
      <c r="T70" s="50"/>
      <c r="AD70" s="3"/>
    </row>
    <row r="71" spans="1:41" ht="33.75" customHeight="1" x14ac:dyDescent="0.25"/>
    <row r="72" spans="1:41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41" ht="33.75" customHeight="1" x14ac:dyDescent="0.25"/>
    <row r="74" spans="1:41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J36"/>
    <mergeCell ref="N36:T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30" zoomScaleNormal="30" workbookViewId="0">
      <selection activeCell="W48" sqref="W48"/>
    </sheetView>
  </sheetViews>
  <sheetFormatPr baseColWidth="10" defaultRowHeight="15" x14ac:dyDescent="0.25"/>
  <cols>
    <col min="1" max="1" width="52.42578125" style="19" bestFit="1" customWidth="1"/>
    <col min="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358"/>
      <c r="E3" s="358"/>
      <c r="F3" s="358"/>
      <c r="G3" s="358"/>
      <c r="H3" s="358"/>
      <c r="I3" s="358"/>
      <c r="J3" s="358"/>
      <c r="K3" s="358"/>
      <c r="L3" s="358"/>
      <c r="M3" s="358"/>
      <c r="N3" s="358"/>
      <c r="O3" s="358"/>
      <c r="P3" s="358"/>
      <c r="Q3" s="358"/>
      <c r="R3" s="358"/>
      <c r="S3" s="358"/>
      <c r="T3" s="358"/>
      <c r="U3" s="358"/>
      <c r="V3" s="358"/>
      <c r="W3" s="358"/>
      <c r="X3" s="358"/>
      <c r="Y3" s="2"/>
      <c r="Z3" s="2"/>
      <c r="AA3" s="2"/>
      <c r="AB3" s="2"/>
      <c r="AC3" s="2"/>
      <c r="AD3" s="3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58" t="s">
        <v>1</v>
      </c>
      <c r="B9" s="358"/>
      <c r="C9" s="358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58"/>
      <c r="B10" s="358"/>
      <c r="C10" s="3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58" t="s">
        <v>4</v>
      </c>
      <c r="B11" s="358"/>
      <c r="C11" s="358"/>
      <c r="D11" s="1"/>
      <c r="E11" s="359">
        <v>2</v>
      </c>
      <c r="F11" s="1"/>
      <c r="G11" s="1"/>
      <c r="H11" s="1"/>
      <c r="I11" s="1"/>
      <c r="J11" s="1"/>
      <c r="K11" s="628" t="s">
        <v>96</v>
      </c>
      <c r="L11" s="628"/>
      <c r="M11" s="360"/>
      <c r="N11" s="3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58"/>
      <c r="B12" s="358"/>
      <c r="C12" s="358"/>
      <c r="D12" s="1"/>
      <c r="E12" s="5"/>
      <c r="F12" s="1"/>
      <c r="G12" s="1"/>
      <c r="H12" s="1"/>
      <c r="I12" s="1"/>
      <c r="J12" s="1"/>
      <c r="K12" s="360"/>
      <c r="L12" s="360"/>
      <c r="M12" s="360"/>
      <c r="N12" s="3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58"/>
      <c r="B13" s="358"/>
      <c r="C13" s="358"/>
      <c r="D13" s="358"/>
      <c r="E13" s="358"/>
      <c r="F13" s="358"/>
      <c r="G13" s="358"/>
      <c r="H13" s="358"/>
      <c r="I13" s="358"/>
      <c r="J13" s="358"/>
      <c r="K13" s="358"/>
      <c r="L13" s="360"/>
      <c r="M13" s="360"/>
      <c r="N13" s="360"/>
      <c r="O13" s="360"/>
      <c r="P13" s="360"/>
      <c r="Q13" s="360"/>
      <c r="R13" s="360"/>
      <c r="S13" s="360"/>
      <c r="T13" s="360"/>
      <c r="U13" s="360"/>
      <c r="V13" s="360"/>
      <c r="W13" s="1"/>
      <c r="X13" s="1"/>
      <c r="Y13" s="1"/>
    </row>
    <row r="14" spans="1:30" s="3" customFormat="1" ht="27" thickBot="1" x14ac:dyDescent="0.3">
      <c r="A14" s="35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361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23">
        <v>98.247840000000025</v>
      </c>
      <c r="C18" s="24">
        <v>97.921087999999983</v>
      </c>
      <c r="D18" s="24">
        <v>25.521231999999998</v>
      </c>
      <c r="E18" s="24">
        <v>98.992576000000014</v>
      </c>
      <c r="F18" s="24">
        <v>98.941488000000007</v>
      </c>
      <c r="G18" s="25">
        <v>98.303984000000014</v>
      </c>
      <c r="H18" s="23">
        <v>101.20798400000002</v>
      </c>
      <c r="I18" s="24">
        <v>105.41899200000005</v>
      </c>
      <c r="J18" s="24">
        <v>23.415023999999995</v>
      </c>
      <c r="K18" s="24">
        <v>102.30361600000003</v>
      </c>
      <c r="L18" s="24">
        <v>103.14464000000002</v>
      </c>
      <c r="M18" s="25">
        <v>102.52313600000002</v>
      </c>
      <c r="N18" s="218">
        <v>103.97752000000006</v>
      </c>
      <c r="O18" s="24">
        <v>108.38419200000001</v>
      </c>
      <c r="P18" s="24">
        <v>24.250991999999997</v>
      </c>
      <c r="Q18" s="24">
        <v>106.00849600000001</v>
      </c>
      <c r="R18" s="24">
        <v>106.33524800000005</v>
      </c>
      <c r="S18" s="25">
        <v>104.93392000000006</v>
      </c>
      <c r="T18" s="26">
        <f t="shared" ref="T18:T25" si="0">SUM(B18:S18)</f>
        <v>1609.8319680000004</v>
      </c>
      <c r="V18" s="2"/>
      <c r="W18" s="20"/>
    </row>
    <row r="19" spans="1:30" ht="39.950000000000003" customHeight="1" x14ac:dyDescent="0.25">
      <c r="A19" s="123" t="s">
        <v>36</v>
      </c>
      <c r="B19" s="23">
        <v>98.247840000000025</v>
      </c>
      <c r="C19" s="24">
        <v>97.921087999999983</v>
      </c>
      <c r="D19" s="24">
        <v>25.521231999999998</v>
      </c>
      <c r="E19" s="24">
        <v>98.992576000000014</v>
      </c>
      <c r="F19" s="24">
        <v>98.941488000000007</v>
      </c>
      <c r="G19" s="25">
        <v>98.303984000000014</v>
      </c>
      <c r="H19" s="23">
        <v>101.20798400000002</v>
      </c>
      <c r="I19" s="24">
        <v>105.41899200000005</v>
      </c>
      <c r="J19" s="24">
        <v>23.415023999999995</v>
      </c>
      <c r="K19" s="24">
        <v>102.30361600000003</v>
      </c>
      <c r="L19" s="24">
        <v>103.14464000000002</v>
      </c>
      <c r="M19" s="25">
        <v>102.52313600000002</v>
      </c>
      <c r="N19" s="218">
        <v>103.97752000000006</v>
      </c>
      <c r="O19" s="24">
        <v>108.38419200000001</v>
      </c>
      <c r="P19" s="24">
        <v>24.250991999999997</v>
      </c>
      <c r="Q19" s="24">
        <v>106.00849600000001</v>
      </c>
      <c r="R19" s="24">
        <v>106.33524800000005</v>
      </c>
      <c r="S19" s="25">
        <v>104.93392000000006</v>
      </c>
      <c r="T19" s="26">
        <f t="shared" si="0"/>
        <v>1609.8319680000004</v>
      </c>
      <c r="V19" s="2"/>
      <c r="W19" s="20"/>
    </row>
    <row r="20" spans="1:30" ht="39.75" customHeight="1" x14ac:dyDescent="0.25">
      <c r="A20" s="122" t="s">
        <v>37</v>
      </c>
      <c r="B20" s="23">
        <v>97.6</v>
      </c>
      <c r="C20" s="24">
        <v>97.1</v>
      </c>
      <c r="D20" s="24">
        <v>25.4</v>
      </c>
      <c r="E20" s="24">
        <v>98.8</v>
      </c>
      <c r="F20" s="24">
        <v>98.6</v>
      </c>
      <c r="G20" s="25">
        <v>98</v>
      </c>
      <c r="H20" s="23">
        <v>101</v>
      </c>
      <c r="I20" s="24">
        <v>105.2</v>
      </c>
      <c r="J20" s="24">
        <v>22.8</v>
      </c>
      <c r="K20" s="24">
        <v>101.9</v>
      </c>
      <c r="L20" s="24">
        <v>102.6</v>
      </c>
      <c r="M20" s="25">
        <v>101.6</v>
      </c>
      <c r="N20" s="218">
        <v>102.5</v>
      </c>
      <c r="O20" s="24">
        <v>107.5</v>
      </c>
      <c r="P20" s="24">
        <v>23.3</v>
      </c>
      <c r="Q20" s="24">
        <v>105.6</v>
      </c>
      <c r="R20" s="24">
        <v>105.1</v>
      </c>
      <c r="S20" s="25">
        <v>104.3</v>
      </c>
      <c r="T20" s="26">
        <f t="shared" si="0"/>
        <v>1598.8999999999996</v>
      </c>
      <c r="V20" s="2"/>
      <c r="W20" s="20"/>
    </row>
    <row r="21" spans="1:30" ht="39.950000000000003" customHeight="1" x14ac:dyDescent="0.25">
      <c r="A21" s="122" t="s">
        <v>38</v>
      </c>
      <c r="B21" s="23">
        <v>97.6</v>
      </c>
      <c r="C21" s="24">
        <v>97.1</v>
      </c>
      <c r="D21" s="24">
        <v>25.4</v>
      </c>
      <c r="E21" s="24">
        <v>98.8</v>
      </c>
      <c r="F21" s="24">
        <v>98.6</v>
      </c>
      <c r="G21" s="25">
        <v>98</v>
      </c>
      <c r="H21" s="23">
        <v>101</v>
      </c>
      <c r="I21" s="24">
        <v>105.2</v>
      </c>
      <c r="J21" s="24">
        <v>22.8</v>
      </c>
      <c r="K21" s="24">
        <v>101.9</v>
      </c>
      <c r="L21" s="24">
        <v>102.6</v>
      </c>
      <c r="M21" s="25">
        <v>101.6</v>
      </c>
      <c r="N21" s="218">
        <v>102.5</v>
      </c>
      <c r="O21" s="24">
        <v>107.5</v>
      </c>
      <c r="P21" s="24">
        <v>23.3</v>
      </c>
      <c r="Q21" s="24">
        <v>105.6</v>
      </c>
      <c r="R21" s="24">
        <v>105.1</v>
      </c>
      <c r="S21" s="25">
        <v>104.3</v>
      </c>
      <c r="T21" s="26">
        <f t="shared" si="0"/>
        <v>1598.8999999999996</v>
      </c>
      <c r="V21" s="2"/>
      <c r="W21" s="20"/>
    </row>
    <row r="22" spans="1:30" ht="39.950000000000003" customHeight="1" x14ac:dyDescent="0.25">
      <c r="A22" s="123" t="s">
        <v>33</v>
      </c>
      <c r="B22" s="23">
        <v>97.6</v>
      </c>
      <c r="C22" s="24">
        <v>97.1</v>
      </c>
      <c r="D22" s="24">
        <v>25.4</v>
      </c>
      <c r="E22" s="24">
        <v>98.8</v>
      </c>
      <c r="F22" s="24">
        <v>98.6</v>
      </c>
      <c r="G22" s="25">
        <v>98</v>
      </c>
      <c r="H22" s="23">
        <v>101</v>
      </c>
      <c r="I22" s="24">
        <v>105.2</v>
      </c>
      <c r="J22" s="24">
        <v>22.8</v>
      </c>
      <c r="K22" s="24">
        <v>101.9</v>
      </c>
      <c r="L22" s="24">
        <v>102.6</v>
      </c>
      <c r="M22" s="25">
        <v>101.6</v>
      </c>
      <c r="N22" s="218">
        <v>102.5</v>
      </c>
      <c r="O22" s="24">
        <v>107.5</v>
      </c>
      <c r="P22" s="24">
        <v>23.3</v>
      </c>
      <c r="Q22" s="24">
        <v>105.6</v>
      </c>
      <c r="R22" s="24">
        <v>105.1</v>
      </c>
      <c r="S22" s="25">
        <v>104.3</v>
      </c>
      <c r="T22" s="26">
        <f t="shared" si="0"/>
        <v>1598.8999999999996</v>
      </c>
      <c r="V22" s="2"/>
      <c r="W22" s="20"/>
    </row>
    <row r="23" spans="1:30" ht="39.950000000000003" customHeight="1" x14ac:dyDescent="0.25">
      <c r="A23" s="122" t="s">
        <v>46</v>
      </c>
      <c r="B23" s="23">
        <v>97.6</v>
      </c>
      <c r="C23" s="24">
        <v>97.1</v>
      </c>
      <c r="D23" s="24">
        <v>25.4</v>
      </c>
      <c r="E23" s="24">
        <v>98.8</v>
      </c>
      <c r="F23" s="24">
        <v>98.6</v>
      </c>
      <c r="G23" s="25">
        <v>98</v>
      </c>
      <c r="H23" s="23">
        <v>101</v>
      </c>
      <c r="I23" s="24">
        <v>105.2</v>
      </c>
      <c r="J23" s="24">
        <v>22.8</v>
      </c>
      <c r="K23" s="24">
        <v>101.9</v>
      </c>
      <c r="L23" s="24">
        <v>102.6</v>
      </c>
      <c r="M23" s="25">
        <v>101.6</v>
      </c>
      <c r="N23" s="218">
        <v>102.5</v>
      </c>
      <c r="O23" s="24">
        <v>107.5</v>
      </c>
      <c r="P23" s="24">
        <v>23.3</v>
      </c>
      <c r="Q23" s="24">
        <v>105.6</v>
      </c>
      <c r="R23" s="24">
        <v>105.1</v>
      </c>
      <c r="S23" s="25">
        <v>104.3</v>
      </c>
      <c r="T23" s="26">
        <f t="shared" si="0"/>
        <v>1598.8999999999996</v>
      </c>
      <c r="V23" s="2"/>
      <c r="W23" s="20"/>
    </row>
    <row r="24" spans="1:30" ht="39.950000000000003" customHeight="1" x14ac:dyDescent="0.25">
      <c r="A24" s="122" t="s">
        <v>34</v>
      </c>
      <c r="B24" s="23">
        <v>97.6</v>
      </c>
      <c r="C24" s="24">
        <v>97.1</v>
      </c>
      <c r="D24" s="24">
        <v>25.4</v>
      </c>
      <c r="E24" s="24">
        <v>98.8</v>
      </c>
      <c r="F24" s="24">
        <v>98.6</v>
      </c>
      <c r="G24" s="25">
        <v>98</v>
      </c>
      <c r="H24" s="23">
        <v>101</v>
      </c>
      <c r="I24" s="24">
        <v>105.2</v>
      </c>
      <c r="J24" s="24">
        <v>22.8</v>
      </c>
      <c r="K24" s="24">
        <v>101.9</v>
      </c>
      <c r="L24" s="24">
        <v>102.6</v>
      </c>
      <c r="M24" s="25">
        <v>101.6</v>
      </c>
      <c r="N24" s="218">
        <v>102.5</v>
      </c>
      <c r="O24" s="24">
        <v>107.5</v>
      </c>
      <c r="P24" s="24">
        <v>23.3</v>
      </c>
      <c r="Q24" s="24">
        <v>105.6</v>
      </c>
      <c r="R24" s="24">
        <v>105.1</v>
      </c>
      <c r="S24" s="25">
        <v>104.3</v>
      </c>
      <c r="T24" s="26">
        <f t="shared" si="0"/>
        <v>1598.8999999999996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684.49568000000011</v>
      </c>
      <c r="C25" s="332">
        <f t="shared" si="1"/>
        <v>681.34217599999999</v>
      </c>
      <c r="D25" s="332">
        <f t="shared" si="1"/>
        <v>178.04246400000002</v>
      </c>
      <c r="E25" s="332">
        <f t="shared" si="1"/>
        <v>691.98515199999997</v>
      </c>
      <c r="F25" s="332">
        <f t="shared" si="1"/>
        <v>690.8829760000001</v>
      </c>
      <c r="G25" s="333">
        <f t="shared" si="1"/>
        <v>686.60796800000003</v>
      </c>
      <c r="H25" s="331">
        <f t="shared" si="1"/>
        <v>707.41596800000002</v>
      </c>
      <c r="I25" s="332">
        <f t="shared" si="1"/>
        <v>736.83798400000023</v>
      </c>
      <c r="J25" s="332">
        <f t="shared" si="1"/>
        <v>160.83004800000001</v>
      </c>
      <c r="K25" s="332">
        <f t="shared" si="1"/>
        <v>714.10723199999995</v>
      </c>
      <c r="L25" s="332">
        <f t="shared" si="1"/>
        <v>719.28928000000008</v>
      </c>
      <c r="M25" s="333">
        <f t="shared" si="1"/>
        <v>713.04627200000016</v>
      </c>
      <c r="N25" s="335">
        <f t="shared" si="1"/>
        <v>720.45504000000005</v>
      </c>
      <c r="O25" s="332">
        <f t="shared" si="1"/>
        <v>754.26838399999997</v>
      </c>
      <c r="P25" s="332">
        <f t="shared" si="1"/>
        <v>165.00198399999999</v>
      </c>
      <c r="Q25" s="332">
        <f t="shared" si="1"/>
        <v>740.01699200000007</v>
      </c>
      <c r="R25" s="332">
        <f t="shared" si="1"/>
        <v>738.17049600000018</v>
      </c>
      <c r="S25" s="333">
        <f t="shared" si="1"/>
        <v>731.36784</v>
      </c>
      <c r="T25" s="320">
        <f t="shared" si="0"/>
        <v>11214.163936000004</v>
      </c>
    </row>
    <row r="26" spans="1:30" s="2" customFormat="1" ht="36.75" customHeight="1" x14ac:dyDescent="0.25">
      <c r="A26" s="321" t="s">
        <v>12</v>
      </c>
      <c r="B26" s="326">
        <v>156.19999999999999</v>
      </c>
      <c r="C26" s="327">
        <v>156.19999999999999</v>
      </c>
      <c r="D26" s="327">
        <v>156.19999999999999</v>
      </c>
      <c r="E26" s="327">
        <v>156.19999999999999</v>
      </c>
      <c r="F26" s="327">
        <v>156.19999999999999</v>
      </c>
      <c r="G26" s="328">
        <v>156.19999999999999</v>
      </c>
      <c r="H26" s="326">
        <v>156.19999999999999</v>
      </c>
      <c r="I26" s="327">
        <v>156.19999999999999</v>
      </c>
      <c r="J26" s="327">
        <v>156.19999999999999</v>
      </c>
      <c r="K26" s="327">
        <v>156.19999999999999</v>
      </c>
      <c r="L26" s="327">
        <v>156.19999999999999</v>
      </c>
      <c r="M26" s="328">
        <v>156.19999999999999</v>
      </c>
      <c r="N26" s="336">
        <v>156.19999999999999</v>
      </c>
      <c r="O26" s="327">
        <v>156.19999999999999</v>
      </c>
      <c r="P26" s="327">
        <v>156.19999999999999</v>
      </c>
      <c r="Q26" s="327">
        <v>156.19999999999999</v>
      </c>
      <c r="R26" s="327">
        <v>156.19999999999999</v>
      </c>
      <c r="S26" s="328">
        <v>156.19999999999999</v>
      </c>
      <c r="T26" s="325">
        <f>+((T25/T27)/7)*1000</f>
        <v>156.18830256688818</v>
      </c>
    </row>
    <row r="27" spans="1:30" s="2" customFormat="1" ht="33" customHeight="1" x14ac:dyDescent="0.25">
      <c r="A27" s="125" t="s">
        <v>13</v>
      </c>
      <c r="B27" s="34">
        <v>626</v>
      </c>
      <c r="C27" s="35">
        <v>623</v>
      </c>
      <c r="D27" s="35">
        <v>163</v>
      </c>
      <c r="E27" s="35">
        <v>633</v>
      </c>
      <c r="F27" s="35">
        <v>632</v>
      </c>
      <c r="G27" s="36">
        <v>628</v>
      </c>
      <c r="H27" s="34">
        <v>647</v>
      </c>
      <c r="I27" s="35">
        <v>674</v>
      </c>
      <c r="J27" s="35">
        <v>147</v>
      </c>
      <c r="K27" s="35">
        <v>653</v>
      </c>
      <c r="L27" s="35">
        <v>658</v>
      </c>
      <c r="M27" s="36">
        <v>652</v>
      </c>
      <c r="N27" s="79">
        <v>659</v>
      </c>
      <c r="O27" s="35">
        <v>690</v>
      </c>
      <c r="P27" s="35">
        <v>151</v>
      </c>
      <c r="Q27" s="35">
        <v>677</v>
      </c>
      <c r="R27" s="35">
        <v>675</v>
      </c>
      <c r="S27" s="36">
        <v>669</v>
      </c>
      <c r="T27" s="37">
        <f>SUM(B27:S27)</f>
        <v>10257</v>
      </c>
      <c r="U27" s="2">
        <f>((T25*1000)/T27)/7</f>
        <v>156.18830256688815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97.594543999999999</v>
      </c>
      <c r="C28" s="39">
        <f t="shared" si="2"/>
        <v>97.069204799999994</v>
      </c>
      <c r="D28" s="39">
        <f t="shared" si="2"/>
        <v>25.4363472</v>
      </c>
      <c r="E28" s="39">
        <f t="shared" si="2"/>
        <v>98.827409599999982</v>
      </c>
      <c r="F28" s="39">
        <f t="shared" si="2"/>
        <v>98.629164799999984</v>
      </c>
      <c r="G28" s="40">
        <f t="shared" si="2"/>
        <v>98.009446399999973</v>
      </c>
      <c r="H28" s="38">
        <f t="shared" si="2"/>
        <v>101.00276639999997</v>
      </c>
      <c r="I28" s="39">
        <f t="shared" si="2"/>
        <v>105.22272319999998</v>
      </c>
      <c r="J28" s="39">
        <f t="shared" si="2"/>
        <v>22.779950400000001</v>
      </c>
      <c r="K28" s="39">
        <f t="shared" si="2"/>
        <v>101.87659359999998</v>
      </c>
      <c r="L28" s="39">
        <f t="shared" si="2"/>
        <v>102.633584</v>
      </c>
      <c r="M28" s="40">
        <f t="shared" si="2"/>
        <v>101.57010559999999</v>
      </c>
      <c r="N28" s="80">
        <f t="shared" si="2"/>
        <v>102.51911199999995</v>
      </c>
      <c r="O28" s="39">
        <f t="shared" si="2"/>
        <v>107.53552319999999</v>
      </c>
      <c r="P28" s="39">
        <f t="shared" si="2"/>
        <v>23.320283199999995</v>
      </c>
      <c r="Q28" s="39">
        <f t="shared" si="2"/>
        <v>105.64296159999996</v>
      </c>
      <c r="R28" s="39">
        <f t="shared" si="2"/>
        <v>105.07490079999994</v>
      </c>
      <c r="S28" s="40">
        <f t="shared" si="2"/>
        <v>104.32335199999996</v>
      </c>
      <c r="T28" s="41"/>
    </row>
    <row r="29" spans="1:30" ht="33.75" customHeight="1" x14ac:dyDescent="0.25">
      <c r="A29" s="127" t="s">
        <v>15</v>
      </c>
      <c r="B29" s="42">
        <f>((B27*B26)*7)/1000</f>
        <v>684.46839999999997</v>
      </c>
      <c r="C29" s="43">
        <f>((C27*C26)*7)/1000</f>
        <v>681.18819999999994</v>
      </c>
      <c r="D29" s="43">
        <f t="shared" ref="D29:S29" si="3">((D27*D26)*7)/1000</f>
        <v>178.2242</v>
      </c>
      <c r="E29" s="43">
        <f t="shared" si="3"/>
        <v>692.12219999999991</v>
      </c>
      <c r="F29" s="43">
        <f t="shared" si="3"/>
        <v>691.02879999999993</v>
      </c>
      <c r="G29" s="83">
        <f t="shared" si="3"/>
        <v>686.65519999999992</v>
      </c>
      <c r="H29" s="42">
        <f t="shared" si="3"/>
        <v>707.42979999999989</v>
      </c>
      <c r="I29" s="43">
        <f t="shared" si="3"/>
        <v>736.95159999999987</v>
      </c>
      <c r="J29" s="43">
        <f t="shared" si="3"/>
        <v>160.72979999999998</v>
      </c>
      <c r="K29" s="43">
        <f t="shared" si="3"/>
        <v>713.99019999999996</v>
      </c>
      <c r="L29" s="43">
        <f t="shared" si="3"/>
        <v>719.45719999999994</v>
      </c>
      <c r="M29" s="83">
        <f t="shared" si="3"/>
        <v>712.89679999999998</v>
      </c>
      <c r="N29" s="81">
        <f t="shared" si="3"/>
        <v>720.5505999999998</v>
      </c>
      <c r="O29" s="44">
        <f t="shared" si="3"/>
        <v>754.44599999999991</v>
      </c>
      <c r="P29" s="44">
        <f t="shared" si="3"/>
        <v>165.10339999999997</v>
      </c>
      <c r="Q29" s="44">
        <f t="shared" si="3"/>
        <v>740.23179999999991</v>
      </c>
      <c r="R29" s="44">
        <f t="shared" si="3"/>
        <v>738.04499999999985</v>
      </c>
      <c r="S29" s="45">
        <f t="shared" si="3"/>
        <v>731.48459999999989</v>
      </c>
      <c r="T29" s="46"/>
    </row>
    <row r="30" spans="1:30" ht="33.75" customHeight="1" thickBot="1" x14ac:dyDescent="0.3">
      <c r="A30" s="128" t="s">
        <v>16</v>
      </c>
      <c r="B30" s="47">
        <f>+(B25/B27)/7*1000</f>
        <v>156.20622546782292</v>
      </c>
      <c r="C30" s="48">
        <f t="shared" ref="C30:E30" si="4">+(C25/C27)/7*1000</f>
        <v>156.23530749828021</v>
      </c>
      <c r="D30" s="48">
        <f t="shared" si="4"/>
        <v>156.040722173532</v>
      </c>
      <c r="E30" s="48">
        <f t="shared" si="4"/>
        <v>156.16907063868203</v>
      </c>
      <c r="F30" s="48">
        <f>+(F25/F27)/7*1000</f>
        <v>156.16703797468355</v>
      </c>
      <c r="G30" s="49">
        <f t="shared" ref="G30" si="5">+(G25/G27)/7*1000</f>
        <v>156.18925568698819</v>
      </c>
      <c r="H30" s="47">
        <f>+(H25/H27)/7*1000</f>
        <v>156.19694590417313</v>
      </c>
      <c r="I30" s="48">
        <f t="shared" ref="I30:K30" si="6">+(I25/I27)/7*1000</f>
        <v>156.17591860958038</v>
      </c>
      <c r="J30" s="48">
        <f t="shared" si="6"/>
        <v>156.29742274052478</v>
      </c>
      <c r="K30" s="48">
        <f t="shared" si="6"/>
        <v>156.22560315029531</v>
      </c>
      <c r="L30" s="48">
        <f>+(L25/L27)/7*1000</f>
        <v>156.16354320451586</v>
      </c>
      <c r="M30" s="49">
        <f t="shared" ref="M30:S30" si="7">+(M25/M27)/7*1000</f>
        <v>156.23275021910607</v>
      </c>
      <c r="N30" s="82">
        <f t="shared" si="7"/>
        <v>156.17928463039237</v>
      </c>
      <c r="O30" s="48">
        <f t="shared" si="7"/>
        <v>156.16322650103518</v>
      </c>
      <c r="P30" s="48">
        <f t="shared" si="7"/>
        <v>156.10405298013245</v>
      </c>
      <c r="Q30" s="48">
        <f t="shared" si="7"/>
        <v>156.15467229373286</v>
      </c>
      <c r="R30" s="48">
        <f t="shared" si="7"/>
        <v>156.22656000000003</v>
      </c>
      <c r="S30" s="49">
        <f t="shared" si="7"/>
        <v>156.17506726457401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2"/>
      <c r="I36" s="642"/>
      <c r="J36" s="643"/>
      <c r="K36" s="134"/>
      <c r="L36" s="135"/>
      <c r="M36" s="112" t="s">
        <v>19</v>
      </c>
      <c r="N36" s="641" t="s">
        <v>8</v>
      </c>
      <c r="O36" s="642"/>
      <c r="P36" s="642"/>
      <c r="Q36" s="642"/>
      <c r="R36" s="642"/>
      <c r="S36" s="642"/>
      <c r="T36" s="643"/>
      <c r="U36" s="55"/>
      <c r="V36" s="55"/>
      <c r="W36" s="56"/>
      <c r="X36" s="3"/>
      <c r="Y36" s="55"/>
      <c r="Z36" s="55"/>
      <c r="AA36" s="55"/>
      <c r="AB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3"/>
      <c r="I37" s="193"/>
      <c r="J37" s="199" t="s">
        <v>10</v>
      </c>
      <c r="K37" s="136"/>
      <c r="L37" s="136"/>
      <c r="M37" s="103"/>
      <c r="N37" s="200"/>
      <c r="O37" s="193"/>
      <c r="P37" s="193"/>
      <c r="Q37" s="193"/>
      <c r="R37" s="193"/>
      <c r="S37" s="193"/>
      <c r="T37" s="199" t="s">
        <v>10</v>
      </c>
      <c r="U37" s="58"/>
      <c r="V37" s="58"/>
      <c r="W37" s="3"/>
      <c r="X37" s="56"/>
      <c r="Y37" s="3"/>
      <c r="Z37" s="55"/>
      <c r="AA37" s="55"/>
      <c r="AB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96"/>
      <c r="K38" s="133"/>
      <c r="L38" s="137"/>
      <c r="M38" s="104" t="s">
        <v>11</v>
      </c>
      <c r="N38" s="94">
        <v>1</v>
      </c>
      <c r="O38" s="57">
        <v>2</v>
      </c>
      <c r="P38" s="57">
        <v>3</v>
      </c>
      <c r="Q38" s="57">
        <v>4</v>
      </c>
      <c r="R38" s="57">
        <v>5</v>
      </c>
      <c r="S38" s="57">
        <v>6</v>
      </c>
      <c r="T38" s="96"/>
      <c r="U38" s="58"/>
      <c r="V38" s="58"/>
      <c r="W38" s="59"/>
      <c r="X38" s="59"/>
      <c r="Y38" s="2"/>
      <c r="Z38" s="2"/>
      <c r="AA38" s="2"/>
      <c r="AB38" s="2"/>
    </row>
    <row r="39" spans="1:30" ht="33.75" customHeight="1" x14ac:dyDescent="0.25">
      <c r="A39" s="87" t="s">
        <v>35</v>
      </c>
      <c r="B39" s="23">
        <v>97.8</v>
      </c>
      <c r="C39" s="218">
        <v>99.1</v>
      </c>
      <c r="D39" s="218">
        <v>22.9</v>
      </c>
      <c r="E39" s="218">
        <v>98.3</v>
      </c>
      <c r="F39" s="218">
        <v>96.4</v>
      </c>
      <c r="G39" s="218">
        <v>95.4</v>
      </c>
      <c r="H39" s="218"/>
      <c r="I39" s="218"/>
      <c r="J39" s="97">
        <f t="shared" ref="J39:J46" si="8">SUM(B39:I39)</f>
        <v>509.9</v>
      </c>
      <c r="K39" s="138"/>
      <c r="L39" s="137"/>
      <c r="M39" s="87" t="s">
        <v>35</v>
      </c>
      <c r="N39" s="218">
        <v>7.1</v>
      </c>
      <c r="O39" s="218">
        <v>7.4</v>
      </c>
      <c r="P39" s="218">
        <v>1.4</v>
      </c>
      <c r="Q39" s="218">
        <v>7.2</v>
      </c>
      <c r="R39" s="218">
        <v>7.2</v>
      </c>
      <c r="S39" s="218">
        <v>7.3</v>
      </c>
      <c r="T39" s="97">
        <f t="shared" ref="T39:T46" si="9">SUM(N39:S39)</f>
        <v>37.6</v>
      </c>
      <c r="U39" s="2"/>
      <c r="V39" s="60"/>
      <c r="W39" s="59"/>
      <c r="X39" s="59"/>
      <c r="Y39" s="2"/>
      <c r="Z39" s="2"/>
      <c r="AA39" s="2"/>
      <c r="AB39" s="2"/>
    </row>
    <row r="40" spans="1:30" ht="33.75" customHeight="1" x14ac:dyDescent="0.25">
      <c r="A40" s="88" t="s">
        <v>36</v>
      </c>
      <c r="B40" s="23">
        <v>97.8</v>
      </c>
      <c r="C40" s="218">
        <v>99.1</v>
      </c>
      <c r="D40" s="218">
        <v>22.9</v>
      </c>
      <c r="E40" s="218">
        <v>98.3</v>
      </c>
      <c r="F40" s="218">
        <v>96.4</v>
      </c>
      <c r="G40" s="218">
        <v>95.4</v>
      </c>
      <c r="H40" s="218"/>
      <c r="I40" s="218"/>
      <c r="J40" s="97">
        <f t="shared" si="8"/>
        <v>509.9</v>
      </c>
      <c r="K40" s="133"/>
      <c r="L40" s="137"/>
      <c r="M40" s="88" t="s">
        <v>36</v>
      </c>
      <c r="N40" s="218">
        <v>7.1</v>
      </c>
      <c r="O40" s="218">
        <v>7.4</v>
      </c>
      <c r="P40" s="218">
        <v>1.4</v>
      </c>
      <c r="Q40" s="218">
        <v>7.2</v>
      </c>
      <c r="R40" s="218">
        <v>7.2</v>
      </c>
      <c r="S40" s="218">
        <v>7.3</v>
      </c>
      <c r="T40" s="97">
        <f t="shared" si="9"/>
        <v>37.6</v>
      </c>
      <c r="U40" s="2"/>
      <c r="V40" s="60"/>
      <c r="W40" s="59"/>
      <c r="X40" s="59"/>
      <c r="Y40" s="2"/>
      <c r="Z40" s="2"/>
      <c r="AA40" s="2"/>
      <c r="AB40" s="2"/>
    </row>
    <row r="41" spans="1:30" ht="33.75" customHeight="1" x14ac:dyDescent="0.25">
      <c r="A41" s="87" t="s">
        <v>37</v>
      </c>
      <c r="B41" s="23">
        <v>97.7</v>
      </c>
      <c r="C41" s="218">
        <v>99</v>
      </c>
      <c r="D41" s="218">
        <v>22.8</v>
      </c>
      <c r="E41" s="218">
        <v>98</v>
      </c>
      <c r="F41" s="218">
        <v>96.3</v>
      </c>
      <c r="G41" s="218">
        <v>95.4</v>
      </c>
      <c r="H41" s="218"/>
      <c r="I41" s="218"/>
      <c r="J41" s="97">
        <f t="shared" si="8"/>
        <v>509.20000000000005</v>
      </c>
      <c r="K41" s="133"/>
      <c r="L41" s="137"/>
      <c r="M41" s="87" t="s">
        <v>37</v>
      </c>
      <c r="N41" s="218">
        <v>7.1</v>
      </c>
      <c r="O41" s="218">
        <v>7.4</v>
      </c>
      <c r="P41" s="218">
        <v>1.4</v>
      </c>
      <c r="Q41" s="218">
        <v>7.2</v>
      </c>
      <c r="R41" s="218">
        <v>7.2</v>
      </c>
      <c r="S41" s="218">
        <v>7.3</v>
      </c>
      <c r="T41" s="97">
        <f t="shared" si="9"/>
        <v>37.6</v>
      </c>
      <c r="U41" s="2"/>
      <c r="V41" s="60"/>
      <c r="W41" s="59"/>
      <c r="X41" s="59"/>
      <c r="Y41" s="2"/>
      <c r="Z41" s="2"/>
      <c r="AA41" s="2"/>
      <c r="AB41" s="2"/>
    </row>
    <row r="42" spans="1:30" ht="33.75" customHeight="1" x14ac:dyDescent="0.25">
      <c r="A42" s="87" t="s">
        <v>38</v>
      </c>
      <c r="B42" s="23">
        <v>97.7</v>
      </c>
      <c r="C42" s="218">
        <v>99</v>
      </c>
      <c r="D42" s="218">
        <v>22.8</v>
      </c>
      <c r="E42" s="218">
        <v>98</v>
      </c>
      <c r="F42" s="218">
        <v>96.3</v>
      </c>
      <c r="G42" s="218">
        <v>95.4</v>
      </c>
      <c r="H42" s="218"/>
      <c r="I42" s="218"/>
      <c r="J42" s="97">
        <f t="shared" si="8"/>
        <v>509.20000000000005</v>
      </c>
      <c r="K42" s="133"/>
      <c r="L42" s="137"/>
      <c r="M42" s="87" t="s">
        <v>38</v>
      </c>
      <c r="N42" s="218">
        <v>7.1</v>
      </c>
      <c r="O42" s="218">
        <v>7.4</v>
      </c>
      <c r="P42" s="218">
        <v>1.5</v>
      </c>
      <c r="Q42" s="218">
        <v>7.3</v>
      </c>
      <c r="R42" s="218">
        <v>7.2</v>
      </c>
      <c r="S42" s="218">
        <v>7.3</v>
      </c>
      <c r="T42" s="97">
        <f t="shared" si="9"/>
        <v>37.799999999999997</v>
      </c>
      <c r="U42" s="2"/>
      <c r="V42" s="60"/>
      <c r="W42" s="59"/>
      <c r="X42" s="59"/>
      <c r="Y42" s="2"/>
      <c r="Z42" s="2"/>
      <c r="AA42" s="2"/>
      <c r="AB42" s="2"/>
    </row>
    <row r="43" spans="1:30" ht="33.75" customHeight="1" x14ac:dyDescent="0.25">
      <c r="A43" s="88" t="s">
        <v>33</v>
      </c>
      <c r="B43" s="23">
        <v>97.7</v>
      </c>
      <c r="C43" s="218">
        <v>99</v>
      </c>
      <c r="D43" s="218">
        <v>22.8</v>
      </c>
      <c r="E43" s="218">
        <v>98</v>
      </c>
      <c r="F43" s="218">
        <v>96.3</v>
      </c>
      <c r="G43" s="218">
        <v>95.4</v>
      </c>
      <c r="H43" s="218"/>
      <c r="I43" s="218"/>
      <c r="J43" s="97">
        <f t="shared" si="8"/>
        <v>509.20000000000005</v>
      </c>
      <c r="K43" s="133"/>
      <c r="L43" s="137"/>
      <c r="M43" s="88" t="s">
        <v>33</v>
      </c>
      <c r="N43" s="218">
        <v>7.1</v>
      </c>
      <c r="O43" s="218">
        <v>7.5</v>
      </c>
      <c r="P43" s="218">
        <v>1.5</v>
      </c>
      <c r="Q43" s="218">
        <v>7.3</v>
      </c>
      <c r="R43" s="218">
        <v>7.2</v>
      </c>
      <c r="S43" s="218">
        <v>7.3</v>
      </c>
      <c r="T43" s="97">
        <f t="shared" si="9"/>
        <v>37.9</v>
      </c>
      <c r="U43" s="2"/>
      <c r="V43" s="60"/>
      <c r="W43" s="59"/>
      <c r="X43" s="59"/>
      <c r="Y43" s="2"/>
      <c r="Z43" s="2"/>
      <c r="AA43" s="2"/>
      <c r="AB43" s="2"/>
    </row>
    <row r="44" spans="1:30" ht="33.75" customHeight="1" x14ac:dyDescent="0.25">
      <c r="A44" s="87" t="s">
        <v>46</v>
      </c>
      <c r="B44" s="23">
        <v>97.7</v>
      </c>
      <c r="C44" s="218">
        <v>99</v>
      </c>
      <c r="D44" s="218">
        <v>22.8</v>
      </c>
      <c r="E44" s="218">
        <v>98</v>
      </c>
      <c r="F44" s="218">
        <v>96.3</v>
      </c>
      <c r="G44" s="218">
        <v>95.4</v>
      </c>
      <c r="H44" s="218"/>
      <c r="I44" s="218"/>
      <c r="J44" s="97">
        <f t="shared" si="8"/>
        <v>509.20000000000005</v>
      </c>
      <c r="K44" s="133"/>
      <c r="L44" s="137"/>
      <c r="M44" s="87" t="s">
        <v>46</v>
      </c>
      <c r="N44" s="218">
        <v>7.1</v>
      </c>
      <c r="O44" s="218">
        <v>7.5</v>
      </c>
      <c r="P44" s="218">
        <v>1.5</v>
      </c>
      <c r="Q44" s="218">
        <v>7.3</v>
      </c>
      <c r="R44" s="218">
        <v>7.2</v>
      </c>
      <c r="S44" s="218">
        <v>7.3</v>
      </c>
      <c r="T44" s="97">
        <f t="shared" si="9"/>
        <v>37.9</v>
      </c>
      <c r="U44" s="2"/>
      <c r="V44" s="60"/>
      <c r="W44" s="59"/>
      <c r="X44" s="59"/>
      <c r="Y44" s="2"/>
      <c r="Z44" s="2"/>
      <c r="AA44" s="2"/>
      <c r="AB44" s="2"/>
    </row>
    <row r="45" spans="1:30" ht="33.75" customHeight="1" x14ac:dyDescent="0.25">
      <c r="A45" s="87" t="s">
        <v>34</v>
      </c>
      <c r="B45" s="23">
        <v>97.7</v>
      </c>
      <c r="C45" s="218">
        <v>99</v>
      </c>
      <c r="D45" s="218">
        <v>22.8</v>
      </c>
      <c r="E45" s="218">
        <v>98</v>
      </c>
      <c r="F45" s="218">
        <v>96.3</v>
      </c>
      <c r="G45" s="218">
        <v>95.4</v>
      </c>
      <c r="H45" s="218"/>
      <c r="I45" s="218"/>
      <c r="J45" s="97">
        <f t="shared" si="8"/>
        <v>509.20000000000005</v>
      </c>
      <c r="K45" s="133"/>
      <c r="L45" s="137"/>
      <c r="M45" s="87" t="s">
        <v>34</v>
      </c>
      <c r="N45" s="218">
        <v>7.1</v>
      </c>
      <c r="O45" s="218">
        <v>7.5</v>
      </c>
      <c r="P45" s="218">
        <v>1.6</v>
      </c>
      <c r="Q45" s="218">
        <v>7.3</v>
      </c>
      <c r="R45" s="218">
        <v>7.2</v>
      </c>
      <c r="S45" s="218">
        <v>7.4</v>
      </c>
      <c r="T45" s="97">
        <f t="shared" si="9"/>
        <v>38.1</v>
      </c>
      <c r="U45" s="2"/>
      <c r="V45" s="60"/>
      <c r="W45" s="59"/>
      <c r="X45" s="59"/>
      <c r="Y45" s="59"/>
      <c r="Z45" s="59"/>
      <c r="AA45" s="2"/>
      <c r="AB45" s="2"/>
      <c r="AC45" s="2"/>
      <c r="AD45" s="2"/>
    </row>
    <row r="46" spans="1:30" ht="33.75" customHeight="1" x14ac:dyDescent="0.25">
      <c r="A46" s="88" t="s">
        <v>10</v>
      </c>
      <c r="B46" s="27">
        <f t="shared" ref="B46:I46" si="10">SUM(B39:B45)</f>
        <v>684.1</v>
      </c>
      <c r="C46" s="77">
        <f t="shared" si="10"/>
        <v>693.2</v>
      </c>
      <c r="D46" s="28">
        <f t="shared" si="10"/>
        <v>159.80000000000001</v>
      </c>
      <c r="E46" s="28">
        <f t="shared" si="10"/>
        <v>686.6</v>
      </c>
      <c r="F46" s="28">
        <f t="shared" si="10"/>
        <v>674.3</v>
      </c>
      <c r="G46" s="28">
        <f t="shared" si="10"/>
        <v>667.8</v>
      </c>
      <c r="H46" s="28">
        <f t="shared" si="10"/>
        <v>0</v>
      </c>
      <c r="I46" s="28">
        <f t="shared" si="10"/>
        <v>0</v>
      </c>
      <c r="J46" s="97">
        <f t="shared" si="8"/>
        <v>3565.8</v>
      </c>
      <c r="K46" s="60"/>
      <c r="M46" s="73" t="s">
        <v>10</v>
      </c>
      <c r="N46" s="77">
        <f t="shared" ref="N46:S46" si="11">SUM(N39:N45)</f>
        <v>49.7</v>
      </c>
      <c r="O46" s="28">
        <f t="shared" si="11"/>
        <v>52.1</v>
      </c>
      <c r="P46" s="28">
        <f t="shared" si="11"/>
        <v>10.299999999999999</v>
      </c>
      <c r="Q46" s="28">
        <f t="shared" si="11"/>
        <v>50.8</v>
      </c>
      <c r="R46" s="28">
        <f t="shared" si="11"/>
        <v>50.400000000000006</v>
      </c>
      <c r="S46" s="28">
        <f t="shared" si="11"/>
        <v>51.199999999999996</v>
      </c>
      <c r="T46" s="97">
        <f t="shared" si="9"/>
        <v>264.5</v>
      </c>
      <c r="U46" s="60"/>
      <c r="V46" s="60"/>
      <c r="W46" s="2"/>
      <c r="X46" s="2"/>
      <c r="Y46" s="2"/>
      <c r="Z46" s="2"/>
      <c r="AA46" s="2"/>
      <c r="AB46" s="2"/>
      <c r="AC46" s="2"/>
      <c r="AD46" s="2"/>
    </row>
    <row r="47" spans="1:30" ht="33.75" customHeight="1" x14ac:dyDescent="0.25">
      <c r="A47" s="89" t="s">
        <v>12</v>
      </c>
      <c r="B47" s="30">
        <v>156.4</v>
      </c>
      <c r="C47" s="78">
        <v>156.4</v>
      </c>
      <c r="D47" s="31">
        <v>156.4</v>
      </c>
      <c r="E47" s="31">
        <v>156.4</v>
      </c>
      <c r="F47" s="31">
        <v>156.4</v>
      </c>
      <c r="G47" s="31">
        <v>156.4</v>
      </c>
      <c r="H47" s="31"/>
      <c r="I47" s="31"/>
      <c r="J47" s="98">
        <f>+((J46/J48)/7)*1000</f>
        <v>156.35359116022099</v>
      </c>
      <c r="K47" s="60"/>
      <c r="M47" s="129" t="s">
        <v>12</v>
      </c>
      <c r="N47" s="78">
        <v>148</v>
      </c>
      <c r="O47" s="31">
        <v>146</v>
      </c>
      <c r="P47" s="31">
        <v>146.5</v>
      </c>
      <c r="Q47" s="31">
        <v>145</v>
      </c>
      <c r="R47" s="31">
        <v>144</v>
      </c>
      <c r="S47" s="31">
        <v>143.5</v>
      </c>
      <c r="T47" s="98">
        <f>+((T46/T48)/7)*1000</f>
        <v>145.32967032967031</v>
      </c>
      <c r="U47" s="61"/>
      <c r="V47" s="61"/>
    </row>
    <row r="48" spans="1:30" ht="33.75" customHeight="1" x14ac:dyDescent="0.25">
      <c r="A48" s="90" t="s">
        <v>13</v>
      </c>
      <c r="B48" s="34">
        <v>625</v>
      </c>
      <c r="C48" s="79">
        <v>633</v>
      </c>
      <c r="D48" s="35">
        <v>146</v>
      </c>
      <c r="E48" s="35">
        <v>627</v>
      </c>
      <c r="F48" s="35">
        <v>616</v>
      </c>
      <c r="G48" s="35">
        <v>611</v>
      </c>
      <c r="H48" s="35"/>
      <c r="I48" s="35"/>
      <c r="J48" s="99">
        <f>SUM(B48:I48)</f>
        <v>3258</v>
      </c>
      <c r="K48" s="60"/>
      <c r="L48" s="62"/>
      <c r="M48" s="90" t="s">
        <v>13</v>
      </c>
      <c r="N48" s="102">
        <v>48</v>
      </c>
      <c r="O48" s="102">
        <v>51</v>
      </c>
      <c r="P48" s="102">
        <v>10</v>
      </c>
      <c r="Q48" s="102">
        <v>50</v>
      </c>
      <c r="R48" s="102">
        <v>50</v>
      </c>
      <c r="S48" s="102">
        <v>51</v>
      </c>
      <c r="T48" s="106">
        <f>SUM(N48:S48)</f>
        <v>260</v>
      </c>
      <c r="U48" s="63"/>
      <c r="V48" s="63"/>
    </row>
    <row r="49" spans="1:43" ht="33.75" customHeight="1" x14ac:dyDescent="0.25">
      <c r="A49" s="91" t="s">
        <v>14</v>
      </c>
      <c r="B49" s="38">
        <f t="shared" ref="B49:I49" si="12">((B48*B47)*7/1000-B40-B39)/5</f>
        <v>97.73</v>
      </c>
      <c r="C49" s="80">
        <f t="shared" si="12"/>
        <v>98.961680000000001</v>
      </c>
      <c r="D49" s="80">
        <f t="shared" si="12"/>
        <v>22.808160000000004</v>
      </c>
      <c r="E49" s="80">
        <f t="shared" si="12"/>
        <v>97.967919999999992</v>
      </c>
      <c r="F49" s="80">
        <f t="shared" si="12"/>
        <v>96.319360000000032</v>
      </c>
      <c r="G49" s="80">
        <f t="shared" si="12"/>
        <v>95.624560000000017</v>
      </c>
      <c r="H49" s="80">
        <f t="shared" si="12"/>
        <v>0</v>
      </c>
      <c r="I49" s="80">
        <f t="shared" si="12"/>
        <v>0</v>
      </c>
      <c r="J49" s="100">
        <f>((J46*1000)/J48)/7</f>
        <v>156.35359116022099</v>
      </c>
      <c r="K49" s="60"/>
      <c r="M49" s="91" t="s">
        <v>14</v>
      </c>
      <c r="N49" s="80">
        <f t="shared" ref="N49:S49" si="13">((N48*N47)*7/1000-N40-N39)/5</f>
        <v>7.1055999999999999</v>
      </c>
      <c r="O49" s="39">
        <f t="shared" si="13"/>
        <v>7.4644000000000004</v>
      </c>
      <c r="P49" s="39">
        <f t="shared" si="13"/>
        <v>1.4910000000000001</v>
      </c>
      <c r="Q49" s="39">
        <f t="shared" si="13"/>
        <v>7.2699999999999987</v>
      </c>
      <c r="R49" s="39">
        <f t="shared" si="13"/>
        <v>7.1999999999999984</v>
      </c>
      <c r="S49" s="39">
        <f t="shared" si="13"/>
        <v>7.3259000000000016</v>
      </c>
      <c r="T49" s="107">
        <f>((T46*1000)/T48)/7</f>
        <v>145.32967032967034</v>
      </c>
      <c r="U49" s="63"/>
      <c r="V49" s="63"/>
    </row>
    <row r="50" spans="1:43" ht="33.75" customHeight="1" x14ac:dyDescent="0.25">
      <c r="A50" s="92" t="s">
        <v>15</v>
      </c>
      <c r="B50" s="42">
        <f t="shared" ref="B50:I50" si="14">((B48*B47)*7)/1000</f>
        <v>684.25</v>
      </c>
      <c r="C50" s="81">
        <f t="shared" si="14"/>
        <v>693.00840000000005</v>
      </c>
      <c r="D50" s="43">
        <f t="shared" si="14"/>
        <v>159.84080000000003</v>
      </c>
      <c r="E50" s="43">
        <f t="shared" si="14"/>
        <v>686.43959999999993</v>
      </c>
      <c r="F50" s="43">
        <f t="shared" si="14"/>
        <v>674.3968000000001</v>
      </c>
      <c r="G50" s="43">
        <f t="shared" si="14"/>
        <v>668.92280000000005</v>
      </c>
      <c r="H50" s="43">
        <f t="shared" si="14"/>
        <v>0</v>
      </c>
      <c r="I50" s="43">
        <f t="shared" si="14"/>
        <v>0</v>
      </c>
      <c r="J50" s="83"/>
      <c r="K50" s="60"/>
      <c r="M50" s="92" t="s">
        <v>15</v>
      </c>
      <c r="N50" s="81">
        <f t="shared" ref="N50:S50" si="15">((N48*N47)*7)/1000</f>
        <v>49.728000000000002</v>
      </c>
      <c r="O50" s="43">
        <f t="shared" si="15"/>
        <v>52.122</v>
      </c>
      <c r="P50" s="43">
        <f t="shared" si="15"/>
        <v>10.255000000000001</v>
      </c>
      <c r="Q50" s="43">
        <f t="shared" si="15"/>
        <v>50.75</v>
      </c>
      <c r="R50" s="43">
        <f t="shared" si="15"/>
        <v>50.4</v>
      </c>
      <c r="S50" s="43">
        <f t="shared" si="15"/>
        <v>51.229500000000002</v>
      </c>
      <c r="T50" s="108"/>
    </row>
    <row r="51" spans="1:43" ht="33.75" customHeight="1" thickBot="1" x14ac:dyDescent="0.3">
      <c r="A51" s="93" t="s">
        <v>16</v>
      </c>
      <c r="B51" s="47">
        <f t="shared" ref="B51:I51" si="16">+(B46/B48)/7*1000</f>
        <v>156.36571428571426</v>
      </c>
      <c r="C51" s="82">
        <f t="shared" si="16"/>
        <v>156.4432408034304</v>
      </c>
      <c r="D51" s="48">
        <f t="shared" si="16"/>
        <v>156.36007827788652</v>
      </c>
      <c r="E51" s="48">
        <f t="shared" si="16"/>
        <v>156.43654591023014</v>
      </c>
      <c r="F51" s="48">
        <f t="shared" si="16"/>
        <v>156.37755102040816</v>
      </c>
      <c r="G51" s="48">
        <f t="shared" si="16"/>
        <v>156.13747954173488</v>
      </c>
      <c r="H51" s="48" t="e">
        <f t="shared" si="16"/>
        <v>#DIV/0!</v>
      </c>
      <c r="I51" s="48" t="e">
        <f t="shared" si="16"/>
        <v>#DIV/0!</v>
      </c>
      <c r="J51" s="101"/>
      <c r="K51" s="60"/>
      <c r="L51" s="51"/>
      <c r="M51" s="93" t="s">
        <v>16</v>
      </c>
      <c r="N51" s="82">
        <f t="shared" ref="N51:S51" si="17">+(N46/N48)/7*1000</f>
        <v>147.91666666666666</v>
      </c>
      <c r="O51" s="48">
        <f t="shared" si="17"/>
        <v>145.93837535014003</v>
      </c>
      <c r="P51" s="48">
        <f t="shared" si="17"/>
        <v>147.14285714285711</v>
      </c>
      <c r="Q51" s="48">
        <f t="shared" si="17"/>
        <v>145.14285714285717</v>
      </c>
      <c r="R51" s="48">
        <f t="shared" si="17"/>
        <v>144</v>
      </c>
      <c r="S51" s="48">
        <f t="shared" si="17"/>
        <v>143.41736694677871</v>
      </c>
      <c r="T51" s="49"/>
      <c r="U51" s="52"/>
      <c r="V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67"/>
      <c r="W55" s="68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55"/>
      <c r="W56" s="55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55"/>
      <c r="W57" s="55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23">
        <v>7.9</v>
      </c>
      <c r="C58" s="218">
        <v>7.8</v>
      </c>
      <c r="D58" s="218">
        <v>2.1</v>
      </c>
      <c r="E58" s="218">
        <v>7.8</v>
      </c>
      <c r="F58" s="218">
        <v>7.6</v>
      </c>
      <c r="G58" s="150">
        <v>7.6</v>
      </c>
      <c r="H58" s="23">
        <v>8.1999999999999993</v>
      </c>
      <c r="I58" s="218">
        <v>8.4</v>
      </c>
      <c r="J58" s="218">
        <v>2.1</v>
      </c>
      <c r="K58" s="218">
        <v>7.9</v>
      </c>
      <c r="L58" s="218">
        <v>8</v>
      </c>
      <c r="M58" s="150">
        <v>8</v>
      </c>
      <c r="N58" s="23">
        <v>8.1999999999999993</v>
      </c>
      <c r="O58" s="218">
        <v>8.5</v>
      </c>
      <c r="P58" s="218">
        <v>2.1</v>
      </c>
      <c r="Q58" s="218">
        <v>8.1999999999999993</v>
      </c>
      <c r="R58" s="218">
        <v>8.1999999999999993</v>
      </c>
      <c r="S58" s="150">
        <v>8.1999999999999993</v>
      </c>
      <c r="T58" s="26">
        <f t="shared" ref="T58:T65" si="18">SUM(B58:S58)</f>
        <v>126.80000000000001</v>
      </c>
      <c r="U58" s="71"/>
      <c r="V58" s="60"/>
      <c r="W58" s="20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23">
        <v>7.9</v>
      </c>
      <c r="C59" s="218">
        <v>7.8</v>
      </c>
      <c r="D59" s="218">
        <v>2.1</v>
      </c>
      <c r="E59" s="218">
        <v>7.8</v>
      </c>
      <c r="F59" s="218">
        <v>7.6</v>
      </c>
      <c r="G59" s="150">
        <v>7.6</v>
      </c>
      <c r="H59" s="23">
        <v>8.1999999999999993</v>
      </c>
      <c r="I59" s="218">
        <v>8.4</v>
      </c>
      <c r="J59" s="218">
        <v>2.1</v>
      </c>
      <c r="K59" s="218">
        <v>7.9</v>
      </c>
      <c r="L59" s="218">
        <v>8</v>
      </c>
      <c r="M59" s="150">
        <v>8</v>
      </c>
      <c r="N59" s="23">
        <v>8.1999999999999993</v>
      </c>
      <c r="O59" s="218">
        <v>8.5</v>
      </c>
      <c r="P59" s="218">
        <v>2.1</v>
      </c>
      <c r="Q59" s="218">
        <v>8.1999999999999993</v>
      </c>
      <c r="R59" s="218">
        <v>8.1999999999999993</v>
      </c>
      <c r="S59" s="150">
        <v>8.1999999999999993</v>
      </c>
      <c r="T59" s="26">
        <f t="shared" si="18"/>
        <v>126.80000000000001</v>
      </c>
      <c r="U59" s="71"/>
      <c r="V59" s="60"/>
      <c r="W59" s="20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23">
        <v>7.9</v>
      </c>
      <c r="C60" s="218">
        <v>7.8</v>
      </c>
      <c r="D60" s="218">
        <v>2</v>
      </c>
      <c r="E60" s="218">
        <v>7.8</v>
      </c>
      <c r="F60" s="218">
        <v>7.6</v>
      </c>
      <c r="G60" s="150">
        <v>7.6</v>
      </c>
      <c r="H60" s="23">
        <v>8.1999999999999993</v>
      </c>
      <c r="I60" s="218">
        <v>8.3000000000000007</v>
      </c>
      <c r="J60" s="218">
        <v>2</v>
      </c>
      <c r="K60" s="218">
        <v>7.9</v>
      </c>
      <c r="L60" s="218">
        <v>8</v>
      </c>
      <c r="M60" s="150">
        <v>8</v>
      </c>
      <c r="N60" s="23">
        <v>8.1999999999999993</v>
      </c>
      <c r="O60" s="218">
        <v>8.5</v>
      </c>
      <c r="P60" s="218">
        <v>2</v>
      </c>
      <c r="Q60" s="218">
        <v>8.1999999999999993</v>
      </c>
      <c r="R60" s="218">
        <v>8.1999999999999993</v>
      </c>
      <c r="S60" s="150">
        <v>8.1</v>
      </c>
      <c r="T60" s="26">
        <f t="shared" si="18"/>
        <v>126.30000000000001</v>
      </c>
      <c r="U60" s="71"/>
      <c r="V60" s="60"/>
      <c r="W60" s="20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23">
        <v>7.9</v>
      </c>
      <c r="C61" s="218">
        <v>7.9</v>
      </c>
      <c r="D61" s="218">
        <v>2</v>
      </c>
      <c r="E61" s="218">
        <v>7.8</v>
      </c>
      <c r="F61" s="218">
        <v>7.6</v>
      </c>
      <c r="G61" s="150">
        <v>7.6</v>
      </c>
      <c r="H61" s="23">
        <v>8.1999999999999993</v>
      </c>
      <c r="I61" s="218">
        <v>8.3000000000000007</v>
      </c>
      <c r="J61" s="218">
        <v>2</v>
      </c>
      <c r="K61" s="218">
        <v>7.9</v>
      </c>
      <c r="L61" s="218">
        <v>8.1</v>
      </c>
      <c r="M61" s="150">
        <v>8.1</v>
      </c>
      <c r="N61" s="23">
        <v>8.1999999999999993</v>
      </c>
      <c r="O61" s="218">
        <v>8.6</v>
      </c>
      <c r="P61" s="218">
        <v>2.1</v>
      </c>
      <c r="Q61" s="218">
        <v>8.1999999999999993</v>
      </c>
      <c r="R61" s="218">
        <v>8.1999999999999993</v>
      </c>
      <c r="S61" s="150">
        <v>8.1</v>
      </c>
      <c r="T61" s="26">
        <f t="shared" si="18"/>
        <v>126.79999999999998</v>
      </c>
      <c r="U61" s="71"/>
      <c r="V61" s="60"/>
      <c r="W61" s="55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23">
        <v>8</v>
      </c>
      <c r="C62" s="218">
        <v>7.9</v>
      </c>
      <c r="D62" s="218">
        <v>2.1</v>
      </c>
      <c r="E62" s="218">
        <v>7.8</v>
      </c>
      <c r="F62" s="218">
        <v>7.6</v>
      </c>
      <c r="G62" s="150">
        <v>7.6</v>
      </c>
      <c r="H62" s="23">
        <v>8.1999999999999993</v>
      </c>
      <c r="I62" s="218">
        <v>8.4</v>
      </c>
      <c r="J62" s="218">
        <v>2.1</v>
      </c>
      <c r="K62" s="218">
        <v>8</v>
      </c>
      <c r="L62" s="218">
        <v>8.1</v>
      </c>
      <c r="M62" s="150">
        <v>8.1</v>
      </c>
      <c r="N62" s="23">
        <v>8.1999999999999993</v>
      </c>
      <c r="O62" s="218">
        <v>8.6</v>
      </c>
      <c r="P62" s="218">
        <v>2.1</v>
      </c>
      <c r="Q62" s="218">
        <v>8.1999999999999993</v>
      </c>
      <c r="R62" s="218">
        <v>8.1999999999999993</v>
      </c>
      <c r="S62" s="150">
        <v>8.1999999999999993</v>
      </c>
      <c r="T62" s="26">
        <f t="shared" si="18"/>
        <v>127.39999999999999</v>
      </c>
      <c r="U62" s="71"/>
      <c r="V62" s="60"/>
      <c r="W62" s="55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23">
        <v>8</v>
      </c>
      <c r="C63" s="218">
        <v>7.9</v>
      </c>
      <c r="D63" s="218">
        <v>2.1</v>
      </c>
      <c r="E63" s="218">
        <v>7.9</v>
      </c>
      <c r="F63" s="218">
        <v>7.7</v>
      </c>
      <c r="G63" s="150">
        <v>7.7</v>
      </c>
      <c r="H63" s="23">
        <v>8.1999999999999993</v>
      </c>
      <c r="I63" s="218">
        <v>8.4</v>
      </c>
      <c r="J63" s="218">
        <v>2.1</v>
      </c>
      <c r="K63" s="218">
        <v>8</v>
      </c>
      <c r="L63" s="218">
        <v>8.1</v>
      </c>
      <c r="M63" s="150">
        <v>8.1</v>
      </c>
      <c r="N63" s="23">
        <v>8.1999999999999993</v>
      </c>
      <c r="O63" s="218">
        <v>8.6</v>
      </c>
      <c r="P63" s="218">
        <v>2.1</v>
      </c>
      <c r="Q63" s="218">
        <v>8.3000000000000007</v>
      </c>
      <c r="R63" s="218">
        <v>8.3000000000000007</v>
      </c>
      <c r="S63" s="150">
        <v>8.1999999999999993</v>
      </c>
      <c r="T63" s="26">
        <f t="shared" si="18"/>
        <v>127.89999999999998</v>
      </c>
      <c r="U63" s="71"/>
      <c r="V63" s="60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23">
        <v>8</v>
      </c>
      <c r="C64" s="218">
        <v>7.9</v>
      </c>
      <c r="D64" s="218">
        <v>2.1</v>
      </c>
      <c r="E64" s="218">
        <v>7.9</v>
      </c>
      <c r="F64" s="218">
        <v>7.7</v>
      </c>
      <c r="G64" s="150">
        <v>7.7</v>
      </c>
      <c r="H64" s="23">
        <v>8.1999999999999993</v>
      </c>
      <c r="I64" s="218">
        <v>8.4</v>
      </c>
      <c r="J64" s="218">
        <v>2.1</v>
      </c>
      <c r="K64" s="218">
        <v>8</v>
      </c>
      <c r="L64" s="218">
        <v>8.1</v>
      </c>
      <c r="M64" s="150">
        <v>8.1</v>
      </c>
      <c r="N64" s="23">
        <v>8.1999999999999993</v>
      </c>
      <c r="O64" s="218">
        <v>8.6</v>
      </c>
      <c r="P64" s="218">
        <v>2.1</v>
      </c>
      <c r="Q64" s="218">
        <v>8.3000000000000007</v>
      </c>
      <c r="R64" s="218">
        <v>8.3000000000000007</v>
      </c>
      <c r="S64" s="150">
        <v>8.1999999999999993</v>
      </c>
      <c r="T64" s="26">
        <f t="shared" si="18"/>
        <v>127.89999999999998</v>
      </c>
      <c r="U64" s="71"/>
      <c r="V64" s="60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55.6</v>
      </c>
      <c r="C65" s="28">
        <f>SUM(C58:C64)</f>
        <v>54.999999999999993</v>
      </c>
      <c r="D65" s="28">
        <f>SUM(D58:D64)</f>
        <v>14.499999999999998</v>
      </c>
      <c r="E65" s="28">
        <f>SUM(E58:E64)</f>
        <v>54.8</v>
      </c>
      <c r="F65" s="28">
        <f t="shared" ref="F65:Q65" si="19">SUM(F58:F64)</f>
        <v>53.400000000000006</v>
      </c>
      <c r="G65" s="29">
        <f t="shared" si="19"/>
        <v>53.400000000000006</v>
      </c>
      <c r="H65" s="27">
        <f t="shared" si="19"/>
        <v>57.400000000000006</v>
      </c>
      <c r="I65" s="28">
        <f t="shared" si="19"/>
        <v>58.6</v>
      </c>
      <c r="J65" s="28">
        <f t="shared" si="19"/>
        <v>14.499999999999998</v>
      </c>
      <c r="K65" s="28">
        <f t="shared" si="19"/>
        <v>55.6</v>
      </c>
      <c r="L65" s="28">
        <f t="shared" si="19"/>
        <v>56.400000000000006</v>
      </c>
      <c r="M65" s="29">
        <f t="shared" si="19"/>
        <v>56.400000000000006</v>
      </c>
      <c r="N65" s="27">
        <f t="shared" si="19"/>
        <v>57.400000000000006</v>
      </c>
      <c r="O65" s="28">
        <f t="shared" si="19"/>
        <v>59.900000000000006</v>
      </c>
      <c r="P65" s="28">
        <f t="shared" si="19"/>
        <v>14.6</v>
      </c>
      <c r="Q65" s="28">
        <f t="shared" si="19"/>
        <v>57.599999999999994</v>
      </c>
      <c r="R65" s="28">
        <f>SUM(R58:R64)</f>
        <v>57.599999999999994</v>
      </c>
      <c r="S65" s="29">
        <f>SUM(S58:S64)</f>
        <v>57.2</v>
      </c>
      <c r="T65" s="26">
        <f t="shared" si="18"/>
        <v>889.90000000000009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147</v>
      </c>
      <c r="C66" s="31">
        <v>145.5</v>
      </c>
      <c r="D66" s="31">
        <v>147.5</v>
      </c>
      <c r="E66" s="31">
        <v>145</v>
      </c>
      <c r="F66" s="31">
        <v>144</v>
      </c>
      <c r="G66" s="32">
        <v>144</v>
      </c>
      <c r="H66" s="30">
        <v>149</v>
      </c>
      <c r="I66" s="31">
        <v>147</v>
      </c>
      <c r="J66" s="31">
        <v>148</v>
      </c>
      <c r="K66" s="31">
        <v>144.5</v>
      </c>
      <c r="L66" s="31">
        <v>144</v>
      </c>
      <c r="M66" s="32">
        <v>144</v>
      </c>
      <c r="N66" s="30">
        <v>146.5</v>
      </c>
      <c r="O66" s="31">
        <v>145</v>
      </c>
      <c r="P66" s="31">
        <v>148.5</v>
      </c>
      <c r="Q66" s="31">
        <v>144.5</v>
      </c>
      <c r="R66" s="31">
        <v>144.5</v>
      </c>
      <c r="S66" s="32">
        <v>143.5</v>
      </c>
      <c r="T66" s="261">
        <f>+((T65/T67)/7)*1000</f>
        <v>145.28979591836739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54</v>
      </c>
      <c r="C67" s="102">
        <v>54</v>
      </c>
      <c r="D67" s="102">
        <v>14</v>
      </c>
      <c r="E67" s="102">
        <v>54</v>
      </c>
      <c r="F67" s="102">
        <v>53</v>
      </c>
      <c r="G67" s="259">
        <v>53</v>
      </c>
      <c r="H67" s="258">
        <v>55</v>
      </c>
      <c r="I67" s="102">
        <v>57</v>
      </c>
      <c r="J67" s="102">
        <v>14</v>
      </c>
      <c r="K67" s="102">
        <v>55</v>
      </c>
      <c r="L67" s="102">
        <v>56</v>
      </c>
      <c r="M67" s="259">
        <v>56</v>
      </c>
      <c r="N67" s="258">
        <v>56</v>
      </c>
      <c r="O67" s="102">
        <v>59</v>
      </c>
      <c r="P67" s="102">
        <v>14</v>
      </c>
      <c r="Q67" s="102">
        <v>57</v>
      </c>
      <c r="R67" s="102">
        <v>57</v>
      </c>
      <c r="S67" s="259">
        <v>57</v>
      </c>
      <c r="T67" s="262">
        <f>SUM(B67:S67)</f>
        <v>875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7.9532000000000007</v>
      </c>
      <c r="C68" s="80">
        <f t="shared" si="20"/>
        <v>7.8798000000000012</v>
      </c>
      <c r="D68" s="80">
        <f t="shared" si="20"/>
        <v>2.0510000000000002</v>
      </c>
      <c r="E68" s="80">
        <f t="shared" si="20"/>
        <v>7.8420000000000014</v>
      </c>
      <c r="F68" s="80">
        <f t="shared" si="20"/>
        <v>7.6447999999999992</v>
      </c>
      <c r="G68" s="154">
        <f t="shared" si="20"/>
        <v>7.6447999999999992</v>
      </c>
      <c r="H68" s="38">
        <f t="shared" si="20"/>
        <v>8.1930000000000014</v>
      </c>
      <c r="I68" s="80">
        <f t="shared" si="20"/>
        <v>8.3705999999999996</v>
      </c>
      <c r="J68" s="80">
        <f t="shared" si="20"/>
        <v>2.0608</v>
      </c>
      <c r="K68" s="80">
        <f t="shared" si="20"/>
        <v>7.9665000000000008</v>
      </c>
      <c r="L68" s="80">
        <f t="shared" si="20"/>
        <v>8.0896000000000008</v>
      </c>
      <c r="M68" s="154">
        <f t="shared" si="20"/>
        <v>8.0896000000000008</v>
      </c>
      <c r="N68" s="38">
        <f t="shared" si="20"/>
        <v>8.2055999999999987</v>
      </c>
      <c r="O68" s="80">
        <f t="shared" si="20"/>
        <v>8.577</v>
      </c>
      <c r="P68" s="80">
        <f t="shared" si="20"/>
        <v>2.0706000000000002</v>
      </c>
      <c r="Q68" s="80">
        <f t="shared" si="20"/>
        <v>8.2510999999999992</v>
      </c>
      <c r="R68" s="80">
        <f t="shared" si="20"/>
        <v>8.2510999999999992</v>
      </c>
      <c r="S68" s="154">
        <f t="shared" si="20"/>
        <v>8.1712999999999987</v>
      </c>
      <c r="T68" s="263">
        <f>((T65*1000)/T67)/7</f>
        <v>145.28979591836736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55.566000000000003</v>
      </c>
      <c r="C69" s="43">
        <f t="shared" si="21"/>
        <v>54.999000000000002</v>
      </c>
      <c r="D69" s="43">
        <f t="shared" si="21"/>
        <v>14.455</v>
      </c>
      <c r="E69" s="43">
        <f t="shared" si="21"/>
        <v>54.81</v>
      </c>
      <c r="F69" s="43">
        <f t="shared" si="21"/>
        <v>53.423999999999999</v>
      </c>
      <c r="G69" s="83">
        <f t="shared" si="21"/>
        <v>53.423999999999999</v>
      </c>
      <c r="H69" s="42">
        <f t="shared" si="21"/>
        <v>57.365000000000002</v>
      </c>
      <c r="I69" s="43">
        <f t="shared" si="21"/>
        <v>58.652999999999999</v>
      </c>
      <c r="J69" s="43">
        <f t="shared" si="21"/>
        <v>14.504</v>
      </c>
      <c r="K69" s="43">
        <f t="shared" si="21"/>
        <v>55.6325</v>
      </c>
      <c r="L69" s="43">
        <f t="shared" si="21"/>
        <v>56.448</v>
      </c>
      <c r="M69" s="83">
        <f t="shared" si="21"/>
        <v>56.448</v>
      </c>
      <c r="N69" s="42">
        <f t="shared" si="21"/>
        <v>57.427999999999997</v>
      </c>
      <c r="O69" s="43">
        <f t="shared" si="21"/>
        <v>59.884999999999998</v>
      </c>
      <c r="P69" s="43">
        <f t="shared" si="21"/>
        <v>14.553000000000001</v>
      </c>
      <c r="Q69" s="43">
        <f t="shared" si="21"/>
        <v>57.655500000000004</v>
      </c>
      <c r="R69" s="43">
        <f t="shared" si="21"/>
        <v>57.655500000000004</v>
      </c>
      <c r="S69" s="83">
        <f t="shared" si="21"/>
        <v>57.256500000000003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 t="shared" ref="B70:S70" si="22">+(B65/B67)/7*1000</f>
        <v>147.08994708994712</v>
      </c>
      <c r="C70" s="48">
        <f t="shared" si="22"/>
        <v>145.50264550264549</v>
      </c>
      <c r="D70" s="48">
        <f t="shared" si="22"/>
        <v>147.95918367346937</v>
      </c>
      <c r="E70" s="48">
        <f t="shared" si="22"/>
        <v>144.97354497354499</v>
      </c>
      <c r="F70" s="48">
        <f t="shared" si="22"/>
        <v>143.93530997304583</v>
      </c>
      <c r="G70" s="49">
        <f t="shared" si="22"/>
        <v>143.93530997304583</v>
      </c>
      <c r="H70" s="47">
        <f t="shared" si="22"/>
        <v>149.09090909090909</v>
      </c>
      <c r="I70" s="48">
        <f t="shared" si="22"/>
        <v>146.8671679197995</v>
      </c>
      <c r="J70" s="48">
        <f t="shared" si="22"/>
        <v>147.95918367346937</v>
      </c>
      <c r="K70" s="48">
        <f t="shared" si="22"/>
        <v>144.41558441558442</v>
      </c>
      <c r="L70" s="48">
        <f t="shared" si="22"/>
        <v>143.87755102040819</v>
      </c>
      <c r="M70" s="49">
        <f t="shared" si="22"/>
        <v>143.87755102040819</v>
      </c>
      <c r="N70" s="47">
        <f t="shared" si="22"/>
        <v>146.42857142857144</v>
      </c>
      <c r="O70" s="48">
        <f t="shared" si="22"/>
        <v>145.0363196125908</v>
      </c>
      <c r="P70" s="48">
        <f t="shared" si="22"/>
        <v>148.9795918367347</v>
      </c>
      <c r="Q70" s="48">
        <f t="shared" si="22"/>
        <v>144.36090225563908</v>
      </c>
      <c r="R70" s="48">
        <f t="shared" si="22"/>
        <v>144.36090225563908</v>
      </c>
      <c r="S70" s="49">
        <f t="shared" si="22"/>
        <v>143.35839598997492</v>
      </c>
      <c r="T70" s="50"/>
      <c r="AD70" s="3"/>
    </row>
    <row r="71" spans="1:41" ht="33.75" customHeight="1" x14ac:dyDescent="0.25"/>
    <row r="72" spans="1:41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41" ht="33.75" customHeight="1" x14ac:dyDescent="0.25"/>
    <row r="74" spans="1:41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J36"/>
    <mergeCell ref="N36:T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10" width="22.42578125" style="19" customWidth="1"/>
    <col min="11" max="11" width="33.42578125" style="19" bestFit="1" customWidth="1"/>
    <col min="1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362"/>
      <c r="E3" s="362"/>
      <c r="F3" s="362"/>
      <c r="G3" s="362"/>
      <c r="H3" s="362"/>
      <c r="I3" s="362"/>
      <c r="J3" s="362"/>
      <c r="K3" s="362"/>
      <c r="L3" s="362"/>
      <c r="M3" s="362"/>
      <c r="N3" s="362"/>
      <c r="O3" s="362"/>
      <c r="P3" s="362"/>
      <c r="Q3" s="362"/>
      <c r="R3" s="362"/>
      <c r="S3" s="362"/>
      <c r="T3" s="362"/>
      <c r="U3" s="362"/>
      <c r="V3" s="362"/>
      <c r="W3" s="362"/>
      <c r="X3" s="362"/>
      <c r="Y3" s="2"/>
      <c r="Z3" s="2"/>
      <c r="AA3" s="2"/>
      <c r="AB3" s="2"/>
      <c r="AC3" s="2"/>
      <c r="AD3" s="3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62" t="s">
        <v>1</v>
      </c>
      <c r="B9" s="362"/>
      <c r="C9" s="362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62"/>
      <c r="B10" s="362"/>
      <c r="C10" s="3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62" t="s">
        <v>4</v>
      </c>
      <c r="B11" s="362"/>
      <c r="C11" s="362"/>
      <c r="D11" s="1"/>
      <c r="E11" s="363">
        <v>2</v>
      </c>
      <c r="F11" s="1"/>
      <c r="G11" s="1"/>
      <c r="H11" s="1"/>
      <c r="I11" s="1"/>
      <c r="J11" s="1"/>
      <c r="K11" s="628" t="s">
        <v>97</v>
      </c>
      <c r="L11" s="628"/>
      <c r="M11" s="364"/>
      <c r="N11" s="3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62"/>
      <c r="B12" s="362"/>
      <c r="C12" s="362"/>
      <c r="D12" s="1"/>
      <c r="E12" s="5"/>
      <c r="F12" s="1"/>
      <c r="G12" s="1"/>
      <c r="H12" s="1"/>
      <c r="I12" s="1"/>
      <c r="J12" s="1"/>
      <c r="K12" s="364"/>
      <c r="L12" s="364"/>
      <c r="M12" s="364"/>
      <c r="N12" s="3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62"/>
      <c r="B13" s="362"/>
      <c r="C13" s="362"/>
      <c r="D13" s="362"/>
      <c r="E13" s="362"/>
      <c r="F13" s="362"/>
      <c r="G13" s="362"/>
      <c r="H13" s="362"/>
      <c r="I13" s="362"/>
      <c r="J13" s="362"/>
      <c r="K13" s="362"/>
      <c r="L13" s="364"/>
      <c r="M13" s="364"/>
      <c r="N13" s="364"/>
      <c r="O13" s="364"/>
      <c r="P13" s="364"/>
      <c r="Q13" s="364"/>
      <c r="R13" s="364"/>
      <c r="S13" s="364"/>
      <c r="T13" s="364"/>
      <c r="U13" s="364"/>
      <c r="V13" s="364"/>
      <c r="W13" s="1"/>
      <c r="X13" s="1"/>
      <c r="Y13" s="1"/>
    </row>
    <row r="14" spans="1:30" s="3" customFormat="1" ht="27" thickBot="1" x14ac:dyDescent="0.3">
      <c r="A14" s="36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365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23">
        <v>97.6</v>
      </c>
      <c r="C18" s="24">
        <v>97.1</v>
      </c>
      <c r="D18" s="24">
        <v>25.4</v>
      </c>
      <c r="E18" s="24">
        <v>98.8</v>
      </c>
      <c r="F18" s="24">
        <v>98.6</v>
      </c>
      <c r="G18" s="25">
        <v>98</v>
      </c>
      <c r="H18" s="23">
        <v>101</v>
      </c>
      <c r="I18" s="24">
        <v>105.2</v>
      </c>
      <c r="J18" s="24">
        <v>22.8</v>
      </c>
      <c r="K18" s="24">
        <v>101.9</v>
      </c>
      <c r="L18" s="24">
        <v>102.6</v>
      </c>
      <c r="M18" s="25">
        <v>101.6</v>
      </c>
      <c r="N18" s="218">
        <v>102.5</v>
      </c>
      <c r="O18" s="24">
        <v>107.5</v>
      </c>
      <c r="P18" s="24">
        <v>23.3</v>
      </c>
      <c r="Q18" s="24">
        <v>105.6</v>
      </c>
      <c r="R18" s="24">
        <v>105.1</v>
      </c>
      <c r="S18" s="25">
        <v>104.3</v>
      </c>
      <c r="T18" s="26">
        <f t="shared" ref="T18:T25" si="0">SUM(B18:S18)</f>
        <v>1598.8999999999996</v>
      </c>
      <c r="V18" s="2"/>
      <c r="W18" s="20"/>
    </row>
    <row r="19" spans="1:30" ht="39.950000000000003" customHeight="1" x14ac:dyDescent="0.25">
      <c r="A19" s="123" t="s">
        <v>36</v>
      </c>
      <c r="B19" s="23">
        <v>97.6</v>
      </c>
      <c r="C19" s="24">
        <v>97.1</v>
      </c>
      <c r="D19" s="24">
        <v>25.4</v>
      </c>
      <c r="E19" s="24">
        <v>98.8</v>
      </c>
      <c r="F19" s="24">
        <v>98.6</v>
      </c>
      <c r="G19" s="25">
        <v>98</v>
      </c>
      <c r="H19" s="23">
        <v>101</v>
      </c>
      <c r="I19" s="24">
        <v>105.2</v>
      </c>
      <c r="J19" s="24">
        <v>22.8</v>
      </c>
      <c r="K19" s="24">
        <v>101.9</v>
      </c>
      <c r="L19" s="24">
        <v>102.6</v>
      </c>
      <c r="M19" s="25">
        <v>101.6</v>
      </c>
      <c r="N19" s="218">
        <v>102.5</v>
      </c>
      <c r="O19" s="24">
        <v>107.5</v>
      </c>
      <c r="P19" s="24">
        <v>23.3</v>
      </c>
      <c r="Q19" s="24">
        <v>105.6</v>
      </c>
      <c r="R19" s="24">
        <v>105.1</v>
      </c>
      <c r="S19" s="25">
        <v>104.3</v>
      </c>
      <c r="T19" s="26">
        <f t="shared" si="0"/>
        <v>1598.8999999999996</v>
      </c>
      <c r="V19" s="2"/>
      <c r="W19" s="20"/>
    </row>
    <row r="20" spans="1:30" ht="39.75" customHeight="1" x14ac:dyDescent="0.25">
      <c r="A20" s="122" t="s">
        <v>37</v>
      </c>
      <c r="B20" s="23">
        <v>97.3</v>
      </c>
      <c r="C20" s="24">
        <v>96.9</v>
      </c>
      <c r="D20" s="24">
        <v>24.7</v>
      </c>
      <c r="E20" s="24">
        <v>98.2</v>
      </c>
      <c r="F20" s="24">
        <v>97.6</v>
      </c>
      <c r="G20" s="25">
        <v>97.6</v>
      </c>
      <c r="H20" s="23">
        <v>100.3</v>
      </c>
      <c r="I20" s="24">
        <v>104.3</v>
      </c>
      <c r="J20" s="24">
        <v>22</v>
      </c>
      <c r="K20" s="24">
        <v>101.3</v>
      </c>
      <c r="L20" s="24">
        <v>101.6</v>
      </c>
      <c r="M20" s="25">
        <v>101</v>
      </c>
      <c r="N20" s="218">
        <v>102.3</v>
      </c>
      <c r="O20" s="24">
        <v>107.3</v>
      </c>
      <c r="P20" s="24">
        <v>22.5</v>
      </c>
      <c r="Q20" s="24">
        <v>105.2</v>
      </c>
      <c r="R20" s="24">
        <v>104.8</v>
      </c>
      <c r="S20" s="25">
        <v>103.6</v>
      </c>
      <c r="T20" s="26">
        <f t="shared" si="0"/>
        <v>1588.4999999999995</v>
      </c>
      <c r="V20" s="2"/>
      <c r="W20" s="20"/>
    </row>
    <row r="21" spans="1:30" ht="39.950000000000003" customHeight="1" x14ac:dyDescent="0.25">
      <c r="A21" s="122" t="s">
        <v>38</v>
      </c>
      <c r="B21" s="23">
        <v>97.3</v>
      </c>
      <c r="C21" s="24">
        <v>96.9</v>
      </c>
      <c r="D21" s="24">
        <v>24.7</v>
      </c>
      <c r="E21" s="24">
        <v>98.2</v>
      </c>
      <c r="F21" s="24">
        <v>97.6</v>
      </c>
      <c r="G21" s="25">
        <v>97.6</v>
      </c>
      <c r="H21" s="23">
        <v>100.3</v>
      </c>
      <c r="I21" s="24">
        <v>104.3</v>
      </c>
      <c r="J21" s="24">
        <v>22</v>
      </c>
      <c r="K21" s="24">
        <v>101.3</v>
      </c>
      <c r="L21" s="24">
        <v>101.6</v>
      </c>
      <c r="M21" s="25">
        <v>101</v>
      </c>
      <c r="N21" s="218">
        <v>102.3</v>
      </c>
      <c r="O21" s="24">
        <v>107.3</v>
      </c>
      <c r="P21" s="24">
        <v>22.5</v>
      </c>
      <c r="Q21" s="24">
        <v>105.2</v>
      </c>
      <c r="R21" s="24">
        <v>104.8</v>
      </c>
      <c r="S21" s="25">
        <v>103.6</v>
      </c>
      <c r="T21" s="26">
        <f t="shared" si="0"/>
        <v>1588.4999999999995</v>
      </c>
      <c r="V21" s="2"/>
      <c r="W21" s="20"/>
    </row>
    <row r="22" spans="1:30" ht="39.950000000000003" customHeight="1" x14ac:dyDescent="0.25">
      <c r="A22" s="123" t="s">
        <v>33</v>
      </c>
      <c r="B22" s="23">
        <v>97.3</v>
      </c>
      <c r="C22" s="24">
        <v>96.9</v>
      </c>
      <c r="D22" s="24">
        <v>24.7</v>
      </c>
      <c r="E22" s="24">
        <v>98.2</v>
      </c>
      <c r="F22" s="24">
        <v>97.6</v>
      </c>
      <c r="G22" s="25">
        <v>97.6</v>
      </c>
      <c r="H22" s="23">
        <v>100.3</v>
      </c>
      <c r="I22" s="24">
        <v>104.3</v>
      </c>
      <c r="J22" s="24">
        <v>22</v>
      </c>
      <c r="K22" s="24">
        <v>101.3</v>
      </c>
      <c r="L22" s="24">
        <v>101.6</v>
      </c>
      <c r="M22" s="25">
        <v>101</v>
      </c>
      <c r="N22" s="218">
        <v>102.3</v>
      </c>
      <c r="O22" s="24">
        <v>107.3</v>
      </c>
      <c r="P22" s="24">
        <v>22.5</v>
      </c>
      <c r="Q22" s="24">
        <v>105.2</v>
      </c>
      <c r="R22" s="24">
        <v>104.8</v>
      </c>
      <c r="S22" s="25">
        <v>103.6</v>
      </c>
      <c r="T22" s="26">
        <f t="shared" si="0"/>
        <v>1588.4999999999995</v>
      </c>
      <c r="V22" s="2"/>
      <c r="W22" s="20"/>
    </row>
    <row r="23" spans="1:30" ht="39.950000000000003" customHeight="1" x14ac:dyDescent="0.25">
      <c r="A23" s="122" t="s">
        <v>46</v>
      </c>
      <c r="B23" s="23">
        <v>97.3</v>
      </c>
      <c r="C23" s="24">
        <v>96.9</v>
      </c>
      <c r="D23" s="24">
        <v>24.7</v>
      </c>
      <c r="E23" s="24">
        <v>98.2</v>
      </c>
      <c r="F23" s="24">
        <v>97.6</v>
      </c>
      <c r="G23" s="25">
        <v>97.6</v>
      </c>
      <c r="H23" s="23">
        <v>100.3</v>
      </c>
      <c r="I23" s="24">
        <v>104.3</v>
      </c>
      <c r="J23" s="24">
        <v>22</v>
      </c>
      <c r="K23" s="24">
        <v>101.3</v>
      </c>
      <c r="L23" s="24">
        <v>101.6</v>
      </c>
      <c r="M23" s="25">
        <v>101</v>
      </c>
      <c r="N23" s="218">
        <v>102.3</v>
      </c>
      <c r="O23" s="24">
        <v>107.3</v>
      </c>
      <c r="P23" s="24">
        <v>22.5</v>
      </c>
      <c r="Q23" s="24">
        <v>105.2</v>
      </c>
      <c r="R23" s="24">
        <v>104.8</v>
      </c>
      <c r="S23" s="25">
        <v>103.6</v>
      </c>
      <c r="T23" s="26">
        <f t="shared" si="0"/>
        <v>1588.4999999999995</v>
      </c>
      <c r="V23" s="2"/>
      <c r="W23" s="20"/>
    </row>
    <row r="24" spans="1:30" ht="39.950000000000003" customHeight="1" x14ac:dyDescent="0.25">
      <c r="A24" s="122" t="s">
        <v>34</v>
      </c>
      <c r="B24" s="23">
        <v>97.3</v>
      </c>
      <c r="C24" s="24">
        <v>96.9</v>
      </c>
      <c r="D24" s="24">
        <v>24.7</v>
      </c>
      <c r="E24" s="24">
        <v>98.2</v>
      </c>
      <c r="F24" s="24">
        <v>97.6</v>
      </c>
      <c r="G24" s="25">
        <v>97.6</v>
      </c>
      <c r="H24" s="23">
        <v>100.3</v>
      </c>
      <c r="I24" s="24">
        <v>104.3</v>
      </c>
      <c r="J24" s="24">
        <v>22</v>
      </c>
      <c r="K24" s="24">
        <v>101.3</v>
      </c>
      <c r="L24" s="24">
        <v>101.6</v>
      </c>
      <c r="M24" s="25">
        <v>101</v>
      </c>
      <c r="N24" s="218">
        <v>102.3</v>
      </c>
      <c r="O24" s="24">
        <v>107.3</v>
      </c>
      <c r="P24" s="24">
        <v>22.5</v>
      </c>
      <c r="Q24" s="24">
        <v>105.2</v>
      </c>
      <c r="R24" s="24">
        <v>104.8</v>
      </c>
      <c r="S24" s="25">
        <v>103.6</v>
      </c>
      <c r="T24" s="26">
        <f t="shared" si="0"/>
        <v>1588.4999999999995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681.69999999999993</v>
      </c>
      <c r="C25" s="332">
        <f t="shared" si="1"/>
        <v>678.69999999999993</v>
      </c>
      <c r="D25" s="332">
        <f t="shared" si="1"/>
        <v>174.29999999999998</v>
      </c>
      <c r="E25" s="332">
        <f t="shared" si="1"/>
        <v>688.6</v>
      </c>
      <c r="F25" s="332">
        <f t="shared" si="1"/>
        <v>685.2</v>
      </c>
      <c r="G25" s="333">
        <f t="shared" si="1"/>
        <v>684.00000000000011</v>
      </c>
      <c r="H25" s="331">
        <f t="shared" si="1"/>
        <v>703.5</v>
      </c>
      <c r="I25" s="332">
        <f t="shared" si="1"/>
        <v>731.89999999999986</v>
      </c>
      <c r="J25" s="332">
        <f t="shared" si="1"/>
        <v>155.6</v>
      </c>
      <c r="K25" s="332">
        <f t="shared" si="1"/>
        <v>710.3</v>
      </c>
      <c r="L25" s="332">
        <f t="shared" si="1"/>
        <v>713.2</v>
      </c>
      <c r="M25" s="333">
        <f t="shared" si="1"/>
        <v>708.2</v>
      </c>
      <c r="N25" s="335">
        <f t="shared" si="1"/>
        <v>716.5</v>
      </c>
      <c r="O25" s="332">
        <f t="shared" si="1"/>
        <v>751.49999999999989</v>
      </c>
      <c r="P25" s="332">
        <f t="shared" si="1"/>
        <v>159.1</v>
      </c>
      <c r="Q25" s="332">
        <f t="shared" si="1"/>
        <v>737.2</v>
      </c>
      <c r="R25" s="332">
        <f t="shared" si="1"/>
        <v>734.19999999999993</v>
      </c>
      <c r="S25" s="333">
        <f t="shared" si="1"/>
        <v>726.6</v>
      </c>
      <c r="T25" s="320">
        <f t="shared" si="0"/>
        <v>11140.300000000001</v>
      </c>
    </row>
    <row r="26" spans="1:30" s="2" customFormat="1" ht="36.75" customHeight="1" x14ac:dyDescent="0.25">
      <c r="A26" s="321" t="s">
        <v>12</v>
      </c>
      <c r="B26" s="326">
        <v>155.6</v>
      </c>
      <c r="C26" s="327">
        <v>155.6</v>
      </c>
      <c r="D26" s="327">
        <v>155.6</v>
      </c>
      <c r="E26" s="327">
        <v>155.6</v>
      </c>
      <c r="F26" s="327">
        <v>155.6</v>
      </c>
      <c r="G26" s="328">
        <v>155.6</v>
      </c>
      <c r="H26" s="326">
        <v>155.6</v>
      </c>
      <c r="I26" s="327">
        <v>155.6</v>
      </c>
      <c r="J26" s="327">
        <v>155.6</v>
      </c>
      <c r="K26" s="327">
        <v>155.6</v>
      </c>
      <c r="L26" s="327">
        <v>155.6</v>
      </c>
      <c r="M26" s="328">
        <v>155.6</v>
      </c>
      <c r="N26" s="336">
        <v>155.6</v>
      </c>
      <c r="O26" s="327">
        <v>155.6</v>
      </c>
      <c r="P26" s="327">
        <v>155.6</v>
      </c>
      <c r="Q26" s="327">
        <v>155.6</v>
      </c>
      <c r="R26" s="327">
        <v>155.6</v>
      </c>
      <c r="S26" s="328">
        <v>155.6</v>
      </c>
      <c r="T26" s="325">
        <f>+((T25/T27)/7)*1000</f>
        <v>155.59947483099614</v>
      </c>
    </row>
    <row r="27" spans="1:30" s="2" customFormat="1" ht="33" customHeight="1" x14ac:dyDescent="0.25">
      <c r="A27" s="125" t="s">
        <v>13</v>
      </c>
      <c r="B27" s="34">
        <v>626</v>
      </c>
      <c r="C27" s="35">
        <v>623</v>
      </c>
      <c r="D27" s="35">
        <v>160</v>
      </c>
      <c r="E27" s="35">
        <v>632</v>
      </c>
      <c r="F27" s="35">
        <v>629</v>
      </c>
      <c r="G27" s="36">
        <v>628</v>
      </c>
      <c r="H27" s="34">
        <v>646</v>
      </c>
      <c r="I27" s="35">
        <v>672</v>
      </c>
      <c r="J27" s="35">
        <v>143</v>
      </c>
      <c r="K27" s="35">
        <v>652</v>
      </c>
      <c r="L27" s="35">
        <v>655</v>
      </c>
      <c r="M27" s="36">
        <v>650</v>
      </c>
      <c r="N27" s="79">
        <v>658</v>
      </c>
      <c r="O27" s="35">
        <v>690</v>
      </c>
      <c r="P27" s="35">
        <v>146</v>
      </c>
      <c r="Q27" s="35">
        <v>677</v>
      </c>
      <c r="R27" s="35">
        <v>674</v>
      </c>
      <c r="S27" s="36">
        <v>667</v>
      </c>
      <c r="T27" s="37">
        <f>SUM(B27:S27)</f>
        <v>10228</v>
      </c>
      <c r="U27" s="2">
        <f>((T25*1000)/T27)/7</f>
        <v>155.59947483099617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97.327839999999995</v>
      </c>
      <c r="C28" s="39">
        <f t="shared" si="2"/>
        <v>96.874319999999983</v>
      </c>
      <c r="D28" s="39">
        <f t="shared" si="2"/>
        <v>24.694399999999995</v>
      </c>
      <c r="E28" s="39">
        <f t="shared" si="2"/>
        <v>98.15488000000002</v>
      </c>
      <c r="F28" s="39">
        <f t="shared" si="2"/>
        <v>97.581359999999975</v>
      </c>
      <c r="G28" s="40">
        <f t="shared" si="2"/>
        <v>97.603520000000003</v>
      </c>
      <c r="H28" s="38">
        <f t="shared" si="2"/>
        <v>100.32464</v>
      </c>
      <c r="I28" s="39">
        <f t="shared" si="2"/>
        <v>104.30847999999999</v>
      </c>
      <c r="J28" s="39">
        <f t="shared" si="2"/>
        <v>22.031120000000001</v>
      </c>
      <c r="K28" s="39">
        <f t="shared" si="2"/>
        <v>101.27168000000002</v>
      </c>
      <c r="L28" s="39">
        <f t="shared" si="2"/>
        <v>101.6452</v>
      </c>
      <c r="M28" s="40">
        <f t="shared" si="2"/>
        <v>100.95599999999999</v>
      </c>
      <c r="N28" s="80">
        <f t="shared" si="2"/>
        <v>102.33872</v>
      </c>
      <c r="O28" s="39">
        <f t="shared" si="2"/>
        <v>107.3096</v>
      </c>
      <c r="P28" s="39">
        <f t="shared" si="2"/>
        <v>22.484639999999992</v>
      </c>
      <c r="Q28" s="39">
        <f t="shared" si="2"/>
        <v>105.23768</v>
      </c>
      <c r="R28" s="39">
        <f t="shared" si="2"/>
        <v>104.78415999999997</v>
      </c>
      <c r="S28" s="40">
        <f t="shared" si="2"/>
        <v>103.57928000000001</v>
      </c>
      <c r="T28" s="41"/>
    </row>
    <row r="29" spans="1:30" ht="33.75" customHeight="1" x14ac:dyDescent="0.25">
      <c r="A29" s="127" t="s">
        <v>15</v>
      </c>
      <c r="B29" s="42">
        <f>((B27*B26)*7)/1000</f>
        <v>681.83920000000001</v>
      </c>
      <c r="C29" s="43">
        <f>((C27*C26)*7)/1000</f>
        <v>678.57159999999999</v>
      </c>
      <c r="D29" s="43">
        <f t="shared" ref="D29:S29" si="3">((D27*D26)*7)/1000</f>
        <v>174.27199999999999</v>
      </c>
      <c r="E29" s="43">
        <f t="shared" si="3"/>
        <v>688.37440000000004</v>
      </c>
      <c r="F29" s="43">
        <f t="shared" si="3"/>
        <v>685.10679999999991</v>
      </c>
      <c r="G29" s="83">
        <f t="shared" si="3"/>
        <v>684.01760000000002</v>
      </c>
      <c r="H29" s="42">
        <f t="shared" si="3"/>
        <v>703.6232</v>
      </c>
      <c r="I29" s="43">
        <f t="shared" si="3"/>
        <v>731.94240000000002</v>
      </c>
      <c r="J29" s="43">
        <f t="shared" si="3"/>
        <v>155.75560000000002</v>
      </c>
      <c r="K29" s="43">
        <f t="shared" si="3"/>
        <v>710.15840000000003</v>
      </c>
      <c r="L29" s="43">
        <f t="shared" si="3"/>
        <v>713.42600000000004</v>
      </c>
      <c r="M29" s="83">
        <f t="shared" si="3"/>
        <v>707.98</v>
      </c>
      <c r="N29" s="81">
        <f t="shared" si="3"/>
        <v>716.69359999999995</v>
      </c>
      <c r="O29" s="44">
        <f t="shared" si="3"/>
        <v>751.548</v>
      </c>
      <c r="P29" s="44">
        <f t="shared" si="3"/>
        <v>159.02319999999997</v>
      </c>
      <c r="Q29" s="44">
        <f t="shared" si="3"/>
        <v>737.38840000000005</v>
      </c>
      <c r="R29" s="44">
        <f t="shared" si="3"/>
        <v>734.12079999999992</v>
      </c>
      <c r="S29" s="45">
        <f t="shared" si="3"/>
        <v>726.49639999999999</v>
      </c>
      <c r="T29" s="46"/>
    </row>
    <row r="30" spans="1:30" ht="33.75" customHeight="1" thickBot="1" x14ac:dyDescent="0.3">
      <c r="A30" s="128" t="s">
        <v>16</v>
      </c>
      <c r="B30" s="47">
        <f>+(B25/B27)/7*1000</f>
        <v>155.56823368324962</v>
      </c>
      <c r="C30" s="48">
        <f t="shared" ref="C30:E30" si="4">+(C25/C27)/7*1000</f>
        <v>155.62944278835127</v>
      </c>
      <c r="D30" s="48">
        <f t="shared" si="4"/>
        <v>155.62499999999997</v>
      </c>
      <c r="E30" s="48">
        <f t="shared" si="4"/>
        <v>155.65099457504522</v>
      </c>
      <c r="F30" s="48">
        <f>+(F25/F27)/7*1000</f>
        <v>155.62116738587326</v>
      </c>
      <c r="G30" s="49">
        <f t="shared" ref="G30" si="5">+(G25/G27)/7*1000</f>
        <v>155.59599636032758</v>
      </c>
      <c r="H30" s="47">
        <f>+(H25/H27)/7*1000</f>
        <v>155.57275541795664</v>
      </c>
      <c r="I30" s="48">
        <f t="shared" ref="I30:K30" si="6">+(I25/I27)/7*1000</f>
        <v>155.5909863945578</v>
      </c>
      <c r="J30" s="48">
        <f t="shared" si="6"/>
        <v>155.44455544455542</v>
      </c>
      <c r="K30" s="48">
        <f t="shared" si="6"/>
        <v>155.6310254163015</v>
      </c>
      <c r="L30" s="48">
        <f>+(L25/L27)/7*1000</f>
        <v>155.55070883315159</v>
      </c>
      <c r="M30" s="49">
        <f t="shared" ref="M30:S30" si="7">+(M25/M27)/7*1000</f>
        <v>155.64835164835165</v>
      </c>
      <c r="N30" s="82">
        <f t="shared" si="7"/>
        <v>155.55796786799829</v>
      </c>
      <c r="O30" s="48">
        <f t="shared" si="7"/>
        <v>155.59006211180122</v>
      </c>
      <c r="P30" s="48">
        <f t="shared" si="7"/>
        <v>155.67514677103716</v>
      </c>
      <c r="Q30" s="48">
        <f t="shared" si="7"/>
        <v>155.56024477737921</v>
      </c>
      <c r="R30" s="48">
        <f t="shared" si="7"/>
        <v>155.61678677405681</v>
      </c>
      <c r="S30" s="49">
        <f t="shared" si="7"/>
        <v>155.6221889055472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3"/>
      <c r="I36" s="134"/>
      <c r="J36" s="135"/>
      <c r="K36" s="112" t="s">
        <v>19</v>
      </c>
      <c r="L36" s="641" t="s">
        <v>8</v>
      </c>
      <c r="M36" s="642"/>
      <c r="N36" s="642"/>
      <c r="O36" s="642"/>
      <c r="P36" s="642"/>
      <c r="Q36" s="642"/>
      <c r="R36" s="643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9" t="s">
        <v>10</v>
      </c>
      <c r="I37" s="136"/>
      <c r="J37" s="136"/>
      <c r="K37" s="103"/>
      <c r="L37" s="200"/>
      <c r="M37" s="193"/>
      <c r="N37" s="193"/>
      <c r="O37" s="193"/>
      <c r="P37" s="193"/>
      <c r="Q37" s="193"/>
      <c r="R37" s="199" t="s">
        <v>10</v>
      </c>
      <c r="S37" s="58"/>
      <c r="T37" s="58"/>
      <c r="U37" s="3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57">
        <v>6</v>
      </c>
      <c r="R38" s="96"/>
      <c r="S38" s="58"/>
      <c r="T38" s="58"/>
      <c r="U38" s="59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23">
        <v>97.1</v>
      </c>
      <c r="C39" s="218">
        <v>98.8</v>
      </c>
      <c r="D39" s="218">
        <v>22.3</v>
      </c>
      <c r="E39" s="218">
        <v>98</v>
      </c>
      <c r="F39" s="218">
        <v>95.8</v>
      </c>
      <c r="G39" s="218">
        <v>95.4</v>
      </c>
      <c r="H39" s="97">
        <f t="shared" ref="H39:H46" si="8">SUM(B39:G39)</f>
        <v>507.4</v>
      </c>
      <c r="I39" s="138"/>
      <c r="J39" s="137"/>
      <c r="K39" s="87" t="s">
        <v>35</v>
      </c>
      <c r="L39" s="218">
        <v>7.1</v>
      </c>
      <c r="M39" s="218">
        <v>7.5</v>
      </c>
      <c r="N39" s="218">
        <v>1.6</v>
      </c>
      <c r="O39" s="218">
        <v>7.3</v>
      </c>
      <c r="P39" s="218">
        <v>7.2</v>
      </c>
      <c r="Q39" s="218">
        <v>7.4</v>
      </c>
      <c r="R39" s="97">
        <f t="shared" ref="R39:R46" si="9">SUM(L39:Q39)</f>
        <v>38.1</v>
      </c>
      <c r="S39" s="2"/>
      <c r="T39" s="60"/>
      <c r="U39" s="59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23">
        <v>97.1</v>
      </c>
      <c r="C40" s="218">
        <v>98.8</v>
      </c>
      <c r="D40" s="218">
        <v>22.3</v>
      </c>
      <c r="E40" s="218">
        <v>98</v>
      </c>
      <c r="F40" s="218">
        <v>95.8</v>
      </c>
      <c r="G40" s="218">
        <v>95.4</v>
      </c>
      <c r="H40" s="97">
        <f t="shared" si="8"/>
        <v>507.4</v>
      </c>
      <c r="I40" s="133"/>
      <c r="J40" s="137"/>
      <c r="K40" s="88" t="s">
        <v>36</v>
      </c>
      <c r="L40" s="218">
        <v>7.1</v>
      </c>
      <c r="M40" s="218">
        <v>7.5</v>
      </c>
      <c r="N40" s="218">
        <v>1.6</v>
      </c>
      <c r="O40" s="218">
        <v>7.3</v>
      </c>
      <c r="P40" s="218">
        <v>7.2</v>
      </c>
      <c r="Q40" s="218">
        <v>7.4</v>
      </c>
      <c r="R40" s="97">
        <f t="shared" si="9"/>
        <v>38.1</v>
      </c>
      <c r="S40" s="2"/>
      <c r="T40" s="60"/>
      <c r="U40" s="59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23">
        <v>97.1</v>
      </c>
      <c r="C41" s="218">
        <v>98.8</v>
      </c>
      <c r="D41" s="218">
        <v>22.3</v>
      </c>
      <c r="E41" s="218">
        <v>98</v>
      </c>
      <c r="F41" s="218">
        <v>95.8</v>
      </c>
      <c r="G41" s="218">
        <v>95.4</v>
      </c>
      <c r="H41" s="97">
        <f t="shared" si="8"/>
        <v>507.4</v>
      </c>
      <c r="I41" s="133"/>
      <c r="J41" s="137"/>
      <c r="K41" s="87" t="s">
        <v>37</v>
      </c>
      <c r="L41" s="218">
        <v>7.1</v>
      </c>
      <c r="M41" s="218">
        <v>7.4</v>
      </c>
      <c r="N41" s="218">
        <v>1.4</v>
      </c>
      <c r="O41" s="218">
        <v>7.2</v>
      </c>
      <c r="P41" s="218">
        <v>7.2</v>
      </c>
      <c r="Q41" s="218">
        <v>7.2</v>
      </c>
      <c r="R41" s="97">
        <f t="shared" si="9"/>
        <v>37.5</v>
      </c>
      <c r="S41" s="2"/>
      <c r="T41" s="60"/>
      <c r="U41" s="59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23">
        <v>97.1</v>
      </c>
      <c r="C42" s="218">
        <v>98.8</v>
      </c>
      <c r="D42" s="218">
        <v>22.3</v>
      </c>
      <c r="E42" s="218">
        <v>98</v>
      </c>
      <c r="F42" s="218">
        <v>95.8</v>
      </c>
      <c r="G42" s="218">
        <v>95.4</v>
      </c>
      <c r="H42" s="97">
        <f t="shared" si="8"/>
        <v>507.4</v>
      </c>
      <c r="I42" s="133"/>
      <c r="J42" s="137"/>
      <c r="K42" s="87" t="s">
        <v>38</v>
      </c>
      <c r="L42" s="218">
        <v>7.1</v>
      </c>
      <c r="M42" s="218">
        <v>7.4</v>
      </c>
      <c r="N42" s="218">
        <v>1.4</v>
      </c>
      <c r="O42" s="218">
        <v>7.2</v>
      </c>
      <c r="P42" s="218">
        <v>7.2</v>
      </c>
      <c r="Q42" s="218">
        <v>7.3</v>
      </c>
      <c r="R42" s="97">
        <f t="shared" si="9"/>
        <v>37.6</v>
      </c>
      <c r="S42" s="2"/>
      <c r="T42" s="60"/>
      <c r="U42" s="59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23">
        <v>97.1</v>
      </c>
      <c r="C43" s="218">
        <v>98.8</v>
      </c>
      <c r="D43" s="218">
        <v>22.3</v>
      </c>
      <c r="E43" s="218">
        <v>98</v>
      </c>
      <c r="F43" s="218">
        <v>95.8</v>
      </c>
      <c r="G43" s="218">
        <v>95.4</v>
      </c>
      <c r="H43" s="97">
        <f t="shared" si="8"/>
        <v>507.4</v>
      </c>
      <c r="I43" s="133"/>
      <c r="J43" s="137"/>
      <c r="K43" s="88" t="s">
        <v>33</v>
      </c>
      <c r="L43" s="218">
        <v>7.1</v>
      </c>
      <c r="M43" s="218">
        <v>7.4</v>
      </c>
      <c r="N43" s="218">
        <v>1.4</v>
      </c>
      <c r="O43" s="218">
        <v>7.2</v>
      </c>
      <c r="P43" s="218">
        <v>7.2</v>
      </c>
      <c r="Q43" s="218">
        <v>7.3</v>
      </c>
      <c r="R43" s="97">
        <f t="shared" si="9"/>
        <v>37.6</v>
      </c>
      <c r="S43" s="2"/>
      <c r="T43" s="60"/>
      <c r="U43" s="59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23">
        <v>97.1</v>
      </c>
      <c r="C44" s="218">
        <v>98.8</v>
      </c>
      <c r="D44" s="218">
        <v>22.3</v>
      </c>
      <c r="E44" s="218">
        <v>98</v>
      </c>
      <c r="F44" s="218">
        <v>95.8</v>
      </c>
      <c r="G44" s="218">
        <v>95.4</v>
      </c>
      <c r="H44" s="97">
        <f t="shared" si="8"/>
        <v>507.4</v>
      </c>
      <c r="I44" s="133"/>
      <c r="J44" s="137"/>
      <c r="K44" s="87" t="s">
        <v>46</v>
      </c>
      <c r="L44" s="218">
        <v>7.1</v>
      </c>
      <c r="M44" s="218">
        <v>7.4</v>
      </c>
      <c r="N44" s="218">
        <v>1.4</v>
      </c>
      <c r="O44" s="218">
        <v>7.3</v>
      </c>
      <c r="P44" s="218">
        <v>7.2</v>
      </c>
      <c r="Q44" s="218">
        <v>7.3</v>
      </c>
      <c r="R44" s="97">
        <f t="shared" si="9"/>
        <v>37.699999999999996</v>
      </c>
      <c r="S44" s="2"/>
      <c r="T44" s="60"/>
      <c r="U44" s="59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23">
        <v>97.1</v>
      </c>
      <c r="C45" s="218">
        <v>98.8</v>
      </c>
      <c r="D45" s="218">
        <v>22.3</v>
      </c>
      <c r="E45" s="218">
        <v>98</v>
      </c>
      <c r="F45" s="218">
        <v>95.8</v>
      </c>
      <c r="G45" s="218">
        <v>95.4</v>
      </c>
      <c r="H45" s="97">
        <f t="shared" si="8"/>
        <v>507.4</v>
      </c>
      <c r="I45" s="133"/>
      <c r="J45" s="137"/>
      <c r="K45" s="87" t="s">
        <v>34</v>
      </c>
      <c r="L45" s="218">
        <v>7.1</v>
      </c>
      <c r="M45" s="218">
        <v>7.5</v>
      </c>
      <c r="N45" s="218">
        <v>1.5</v>
      </c>
      <c r="O45" s="218">
        <v>7.3</v>
      </c>
      <c r="P45" s="218">
        <v>7.2</v>
      </c>
      <c r="Q45" s="218">
        <v>7.3</v>
      </c>
      <c r="R45" s="97">
        <f t="shared" si="9"/>
        <v>37.9</v>
      </c>
      <c r="S45" s="2"/>
      <c r="T45" s="60"/>
      <c r="U45" s="59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27">
        <f t="shared" ref="B46:G46" si="10">SUM(B39:B45)</f>
        <v>679.7</v>
      </c>
      <c r="C46" s="77">
        <f t="shared" si="10"/>
        <v>691.59999999999991</v>
      </c>
      <c r="D46" s="28">
        <f t="shared" si="10"/>
        <v>156.10000000000002</v>
      </c>
      <c r="E46" s="28">
        <f t="shared" si="10"/>
        <v>686</v>
      </c>
      <c r="F46" s="28">
        <f t="shared" si="10"/>
        <v>670.59999999999991</v>
      </c>
      <c r="G46" s="28">
        <f t="shared" si="10"/>
        <v>667.8</v>
      </c>
      <c r="H46" s="97">
        <f t="shared" si="8"/>
        <v>3551.8</v>
      </c>
      <c r="I46" s="60"/>
      <c r="K46" s="73" t="s">
        <v>10</v>
      </c>
      <c r="L46" s="77">
        <f t="shared" ref="L46:Q46" si="11">SUM(L39:L45)</f>
        <v>49.7</v>
      </c>
      <c r="M46" s="28">
        <f t="shared" si="11"/>
        <v>52.099999999999994</v>
      </c>
      <c r="N46" s="28">
        <f t="shared" si="11"/>
        <v>10.3</v>
      </c>
      <c r="O46" s="28">
        <f t="shared" si="11"/>
        <v>50.8</v>
      </c>
      <c r="P46" s="28">
        <f t="shared" si="11"/>
        <v>50.400000000000006</v>
      </c>
      <c r="Q46" s="28">
        <f t="shared" si="11"/>
        <v>51.199999999999996</v>
      </c>
      <c r="R46" s="97">
        <f t="shared" si="9"/>
        <v>264.5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30">
        <v>156.4</v>
      </c>
      <c r="C47" s="78">
        <v>156.4</v>
      </c>
      <c r="D47" s="31">
        <v>156.4</v>
      </c>
      <c r="E47" s="31">
        <v>156.4</v>
      </c>
      <c r="F47" s="31">
        <v>156.4</v>
      </c>
      <c r="G47" s="31">
        <v>156.4</v>
      </c>
      <c r="H47" s="98">
        <f>+((H46/H48)/7)*1000</f>
        <v>156.2192118226601</v>
      </c>
      <c r="I47" s="60"/>
      <c r="K47" s="129" t="s">
        <v>12</v>
      </c>
      <c r="L47" s="78">
        <v>148</v>
      </c>
      <c r="M47" s="31">
        <v>146</v>
      </c>
      <c r="N47" s="31">
        <v>146.5</v>
      </c>
      <c r="O47" s="31">
        <v>145</v>
      </c>
      <c r="P47" s="31">
        <v>144</v>
      </c>
      <c r="Q47" s="31">
        <v>143.5</v>
      </c>
      <c r="R47" s="98">
        <f>+((R46/R48)/7)*1000</f>
        <v>145.32967032967031</v>
      </c>
      <c r="S47" s="61"/>
      <c r="T47" s="61"/>
    </row>
    <row r="48" spans="1:30" ht="33.75" customHeight="1" x14ac:dyDescent="0.25">
      <c r="A48" s="90" t="s">
        <v>13</v>
      </c>
      <c r="B48" s="34">
        <v>622</v>
      </c>
      <c r="C48" s="79">
        <v>632</v>
      </c>
      <c r="D48" s="35">
        <v>143</v>
      </c>
      <c r="E48" s="35">
        <v>627</v>
      </c>
      <c r="F48" s="35">
        <v>613</v>
      </c>
      <c r="G48" s="35">
        <v>611</v>
      </c>
      <c r="H48" s="99">
        <f>SUM(B48:G48)</f>
        <v>3248</v>
      </c>
      <c r="I48" s="60"/>
      <c r="J48" s="62"/>
      <c r="K48" s="90" t="s">
        <v>13</v>
      </c>
      <c r="L48" s="102">
        <v>48</v>
      </c>
      <c r="M48" s="102">
        <v>51</v>
      </c>
      <c r="N48" s="102">
        <v>10</v>
      </c>
      <c r="O48" s="102">
        <v>50</v>
      </c>
      <c r="P48" s="102">
        <v>50</v>
      </c>
      <c r="Q48" s="102">
        <v>51</v>
      </c>
      <c r="R48" s="106">
        <f>SUM(L48:Q48)</f>
        <v>260</v>
      </c>
      <c r="S48" s="63"/>
      <c r="T48" s="63"/>
    </row>
    <row r="49" spans="1:43" ht="33.75" customHeight="1" x14ac:dyDescent="0.25">
      <c r="A49" s="91" t="s">
        <v>14</v>
      </c>
      <c r="B49" s="38">
        <f t="shared" ref="B49:G49" si="12">((B48*B47)*7/1000-B40-B39)/5</f>
        <v>97.35311999999999</v>
      </c>
      <c r="C49" s="80">
        <f t="shared" si="12"/>
        <v>98.862719999999996</v>
      </c>
      <c r="D49" s="80">
        <f t="shared" si="12"/>
        <v>22.391279999999998</v>
      </c>
      <c r="E49" s="80">
        <f t="shared" si="12"/>
        <v>98.087919999999983</v>
      </c>
      <c r="F49" s="80">
        <f t="shared" si="12"/>
        <v>95.902479999999997</v>
      </c>
      <c r="G49" s="80">
        <f t="shared" si="12"/>
        <v>95.624560000000017</v>
      </c>
      <c r="H49" s="100">
        <f>((H46*1000)/H48)/7</f>
        <v>156.2192118226601</v>
      </c>
      <c r="I49" s="60"/>
      <c r="K49" s="91" t="s">
        <v>14</v>
      </c>
      <c r="L49" s="80">
        <f t="shared" ref="L49:Q49" si="13">((L48*L47)*7/1000-L40-L39)/5</f>
        <v>7.1055999999999999</v>
      </c>
      <c r="M49" s="39">
        <f t="shared" si="13"/>
        <v>7.4244000000000003</v>
      </c>
      <c r="N49" s="39">
        <f t="shared" si="13"/>
        <v>1.4110000000000003</v>
      </c>
      <c r="O49" s="39">
        <f t="shared" si="13"/>
        <v>7.2300000000000013</v>
      </c>
      <c r="P49" s="39">
        <f t="shared" si="13"/>
        <v>7.1999999999999984</v>
      </c>
      <c r="Q49" s="39">
        <f t="shared" si="13"/>
        <v>7.2859000000000007</v>
      </c>
      <c r="R49" s="107">
        <f>((R46*1000)/R48)/7</f>
        <v>145.32967032967034</v>
      </c>
      <c r="S49" s="63"/>
      <c r="T49" s="63"/>
    </row>
    <row r="50" spans="1:43" ht="33.75" customHeight="1" x14ac:dyDescent="0.25">
      <c r="A50" s="92" t="s">
        <v>15</v>
      </c>
      <c r="B50" s="42">
        <f t="shared" ref="B50:G50" si="14">((B48*B47)*7)/1000</f>
        <v>680.96559999999999</v>
      </c>
      <c r="C50" s="81">
        <f t="shared" si="14"/>
        <v>691.91359999999997</v>
      </c>
      <c r="D50" s="43">
        <f t="shared" si="14"/>
        <v>156.5564</v>
      </c>
      <c r="E50" s="43">
        <f t="shared" si="14"/>
        <v>686.43959999999993</v>
      </c>
      <c r="F50" s="43">
        <f t="shared" si="14"/>
        <v>671.11239999999998</v>
      </c>
      <c r="G50" s="43">
        <f t="shared" si="14"/>
        <v>668.92280000000005</v>
      </c>
      <c r="H50" s="83"/>
      <c r="I50" s="60"/>
      <c r="K50" s="92" t="s">
        <v>15</v>
      </c>
      <c r="L50" s="81">
        <f t="shared" ref="L50:Q50" si="15">((L48*L47)*7)/1000</f>
        <v>49.728000000000002</v>
      </c>
      <c r="M50" s="43">
        <f t="shared" si="15"/>
        <v>52.122</v>
      </c>
      <c r="N50" s="43">
        <f t="shared" si="15"/>
        <v>10.255000000000001</v>
      </c>
      <c r="O50" s="43">
        <f t="shared" si="15"/>
        <v>50.75</v>
      </c>
      <c r="P50" s="43">
        <f t="shared" si="15"/>
        <v>50.4</v>
      </c>
      <c r="Q50" s="43">
        <f t="shared" si="15"/>
        <v>51.229500000000002</v>
      </c>
      <c r="R50" s="108"/>
    </row>
    <row r="51" spans="1:43" ht="33.75" customHeight="1" thickBot="1" x14ac:dyDescent="0.3">
      <c r="A51" s="93" t="s">
        <v>16</v>
      </c>
      <c r="B51" s="47">
        <f t="shared" ref="B51:G51" si="16">+(B46/B48)/7*1000</f>
        <v>156.10932475884246</v>
      </c>
      <c r="C51" s="82">
        <f t="shared" si="16"/>
        <v>156.3291139240506</v>
      </c>
      <c r="D51" s="48">
        <f t="shared" si="16"/>
        <v>155.94405594405598</v>
      </c>
      <c r="E51" s="48">
        <f t="shared" si="16"/>
        <v>156.29984051036683</v>
      </c>
      <c r="F51" s="48">
        <f t="shared" si="16"/>
        <v>156.28058727569331</v>
      </c>
      <c r="G51" s="48">
        <f t="shared" si="16"/>
        <v>156.13747954173488</v>
      </c>
      <c r="H51" s="101"/>
      <c r="I51" s="60"/>
      <c r="J51" s="51"/>
      <c r="K51" s="93" t="s">
        <v>16</v>
      </c>
      <c r="L51" s="82">
        <f t="shared" ref="L51:Q51" si="17">+(L46/L48)/7*1000</f>
        <v>147.91666666666666</v>
      </c>
      <c r="M51" s="48">
        <f t="shared" si="17"/>
        <v>145.93837535014003</v>
      </c>
      <c r="N51" s="48">
        <f t="shared" si="17"/>
        <v>147.14285714285717</v>
      </c>
      <c r="O51" s="48">
        <f t="shared" si="17"/>
        <v>145.14285714285717</v>
      </c>
      <c r="P51" s="48">
        <f t="shared" si="17"/>
        <v>144</v>
      </c>
      <c r="Q51" s="48">
        <f t="shared" si="17"/>
        <v>143.41736694677871</v>
      </c>
      <c r="R51" s="49"/>
      <c r="S51" s="52"/>
      <c r="T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67"/>
      <c r="W55" s="68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55"/>
      <c r="W56" s="55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55"/>
      <c r="W57" s="55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23">
        <v>8</v>
      </c>
      <c r="C58" s="218">
        <v>7.9</v>
      </c>
      <c r="D58" s="218">
        <v>2.1</v>
      </c>
      <c r="E58" s="218">
        <v>7.9</v>
      </c>
      <c r="F58" s="218">
        <v>7.7</v>
      </c>
      <c r="G58" s="150">
        <v>7.7</v>
      </c>
      <c r="H58" s="23">
        <v>8.1999999999999993</v>
      </c>
      <c r="I58" s="218">
        <v>8.4</v>
      </c>
      <c r="J58" s="218">
        <v>2.1</v>
      </c>
      <c r="K58" s="218">
        <v>8</v>
      </c>
      <c r="L58" s="218">
        <v>8.1</v>
      </c>
      <c r="M58" s="150">
        <v>8.1</v>
      </c>
      <c r="N58" s="23">
        <v>8.1999999999999993</v>
      </c>
      <c r="O58" s="218">
        <v>8.6</v>
      </c>
      <c r="P58" s="218">
        <v>2.1</v>
      </c>
      <c r="Q58" s="218">
        <v>8.3000000000000007</v>
      </c>
      <c r="R58" s="218">
        <v>8.3000000000000007</v>
      </c>
      <c r="S58" s="150">
        <v>8.1999999999999993</v>
      </c>
      <c r="T58" s="26">
        <f t="shared" ref="T58:T65" si="18">SUM(B58:S58)</f>
        <v>127.89999999999998</v>
      </c>
      <c r="U58" s="71"/>
      <c r="V58" s="60"/>
      <c r="W58" s="20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23">
        <v>8</v>
      </c>
      <c r="C59" s="218">
        <v>7.9</v>
      </c>
      <c r="D59" s="218">
        <v>2.1</v>
      </c>
      <c r="E59" s="218">
        <v>7.9</v>
      </c>
      <c r="F59" s="218">
        <v>7.7</v>
      </c>
      <c r="G59" s="150">
        <v>7.7</v>
      </c>
      <c r="H59" s="23">
        <v>8.1999999999999993</v>
      </c>
      <c r="I59" s="218">
        <v>8.4</v>
      </c>
      <c r="J59" s="218">
        <v>2.1</v>
      </c>
      <c r="K59" s="218">
        <v>8</v>
      </c>
      <c r="L59" s="218">
        <v>8.1</v>
      </c>
      <c r="M59" s="150">
        <v>8.1</v>
      </c>
      <c r="N59" s="23">
        <v>8.1999999999999993</v>
      </c>
      <c r="O59" s="218">
        <v>8.6</v>
      </c>
      <c r="P59" s="218">
        <v>2.1</v>
      </c>
      <c r="Q59" s="218">
        <v>8.3000000000000007</v>
      </c>
      <c r="R59" s="218">
        <v>8.3000000000000007</v>
      </c>
      <c r="S59" s="150">
        <v>8.1999999999999993</v>
      </c>
      <c r="T59" s="26">
        <f t="shared" si="18"/>
        <v>127.89999999999998</v>
      </c>
      <c r="U59" s="71"/>
      <c r="V59" s="60"/>
      <c r="W59" s="20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23">
        <v>7.9</v>
      </c>
      <c r="C60" s="218">
        <v>7.8</v>
      </c>
      <c r="D60" s="218">
        <v>2</v>
      </c>
      <c r="E60" s="218">
        <v>7.8</v>
      </c>
      <c r="F60" s="218">
        <v>7.6</v>
      </c>
      <c r="G60" s="150">
        <v>7.6</v>
      </c>
      <c r="H60" s="23">
        <v>8.1999999999999993</v>
      </c>
      <c r="I60" s="218">
        <v>8.3000000000000007</v>
      </c>
      <c r="J60" s="218">
        <v>2</v>
      </c>
      <c r="K60" s="218">
        <v>7.9</v>
      </c>
      <c r="L60" s="218">
        <v>8</v>
      </c>
      <c r="M60" s="150">
        <v>8</v>
      </c>
      <c r="N60" s="23">
        <v>8.1999999999999993</v>
      </c>
      <c r="O60" s="218">
        <v>8.5</v>
      </c>
      <c r="P60" s="218">
        <v>2</v>
      </c>
      <c r="Q60" s="218">
        <v>8.1999999999999993</v>
      </c>
      <c r="R60" s="218">
        <v>8.1999999999999993</v>
      </c>
      <c r="S60" s="150">
        <v>8.1</v>
      </c>
      <c r="T60" s="26">
        <f t="shared" si="18"/>
        <v>126.30000000000001</v>
      </c>
      <c r="U60" s="71"/>
      <c r="V60" s="60"/>
      <c r="W60" s="20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23">
        <v>7.9</v>
      </c>
      <c r="C61" s="218">
        <v>7.8</v>
      </c>
      <c r="D61" s="218">
        <v>2</v>
      </c>
      <c r="E61" s="218">
        <v>7.8</v>
      </c>
      <c r="F61" s="218">
        <v>7.6</v>
      </c>
      <c r="G61" s="150">
        <v>7.6</v>
      </c>
      <c r="H61" s="23">
        <v>8.1999999999999993</v>
      </c>
      <c r="I61" s="218">
        <v>8.3000000000000007</v>
      </c>
      <c r="J61" s="218">
        <v>2</v>
      </c>
      <c r="K61" s="218">
        <v>7.9</v>
      </c>
      <c r="L61" s="218">
        <v>8</v>
      </c>
      <c r="M61" s="150">
        <v>8</v>
      </c>
      <c r="N61" s="23">
        <v>8.1999999999999993</v>
      </c>
      <c r="O61" s="218">
        <v>8.5</v>
      </c>
      <c r="P61" s="218">
        <v>2.1</v>
      </c>
      <c r="Q61" s="218">
        <v>8.1999999999999993</v>
      </c>
      <c r="R61" s="218">
        <v>8.1999999999999993</v>
      </c>
      <c r="S61" s="150">
        <v>8.1</v>
      </c>
      <c r="T61" s="26">
        <f t="shared" si="18"/>
        <v>126.4</v>
      </c>
      <c r="U61" s="71"/>
      <c r="V61" s="60"/>
      <c r="W61" s="55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23">
        <v>7.9</v>
      </c>
      <c r="C62" s="218">
        <v>7.8</v>
      </c>
      <c r="D62" s="218">
        <v>2.1</v>
      </c>
      <c r="E62" s="218">
        <v>7.8</v>
      </c>
      <c r="F62" s="218">
        <v>7.6</v>
      </c>
      <c r="G62" s="150">
        <v>7.6</v>
      </c>
      <c r="H62" s="23">
        <v>8.1999999999999993</v>
      </c>
      <c r="I62" s="218">
        <v>8.4</v>
      </c>
      <c r="J62" s="218">
        <v>2.1</v>
      </c>
      <c r="K62" s="218">
        <v>7.9</v>
      </c>
      <c r="L62" s="218">
        <v>8.1</v>
      </c>
      <c r="M62" s="150">
        <v>8.1</v>
      </c>
      <c r="N62" s="23">
        <v>8.1999999999999993</v>
      </c>
      <c r="O62" s="218">
        <v>8.5</v>
      </c>
      <c r="P62" s="218">
        <v>2.1</v>
      </c>
      <c r="Q62" s="218">
        <v>8.1999999999999993</v>
      </c>
      <c r="R62" s="218">
        <v>8.1999999999999993</v>
      </c>
      <c r="S62" s="150">
        <v>8.1999999999999993</v>
      </c>
      <c r="T62" s="26">
        <f t="shared" si="18"/>
        <v>127</v>
      </c>
      <c r="U62" s="71"/>
      <c r="V62" s="60"/>
      <c r="W62" s="55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23">
        <v>7.9</v>
      </c>
      <c r="C63" s="218">
        <v>7.9</v>
      </c>
      <c r="D63" s="218">
        <v>2.1</v>
      </c>
      <c r="E63" s="218">
        <v>7.8</v>
      </c>
      <c r="F63" s="218">
        <v>7.6</v>
      </c>
      <c r="G63" s="150">
        <v>7.6</v>
      </c>
      <c r="H63" s="23">
        <v>8.1999999999999993</v>
      </c>
      <c r="I63" s="218">
        <v>8.4</v>
      </c>
      <c r="J63" s="218">
        <v>2.1</v>
      </c>
      <c r="K63" s="218">
        <v>7.9</v>
      </c>
      <c r="L63" s="218">
        <v>8.1</v>
      </c>
      <c r="M63" s="150">
        <v>8.1</v>
      </c>
      <c r="N63" s="23">
        <v>8.1999999999999993</v>
      </c>
      <c r="O63" s="218">
        <v>8.6</v>
      </c>
      <c r="P63" s="218">
        <v>2.1</v>
      </c>
      <c r="Q63" s="218">
        <v>8.1999999999999993</v>
      </c>
      <c r="R63" s="218">
        <v>8.1999999999999993</v>
      </c>
      <c r="S63" s="150">
        <v>8.1999999999999993</v>
      </c>
      <c r="T63" s="26">
        <f t="shared" si="18"/>
        <v>127.2</v>
      </c>
      <c r="U63" s="71"/>
      <c r="V63" s="60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23">
        <v>8</v>
      </c>
      <c r="C64" s="218">
        <v>7.9</v>
      </c>
      <c r="D64" s="218">
        <v>2.1</v>
      </c>
      <c r="E64" s="218">
        <v>7.8</v>
      </c>
      <c r="F64" s="218">
        <v>7.6</v>
      </c>
      <c r="G64" s="150">
        <v>7.6</v>
      </c>
      <c r="H64" s="23">
        <v>8.1999999999999993</v>
      </c>
      <c r="I64" s="218">
        <v>8.4</v>
      </c>
      <c r="J64" s="218">
        <v>2.1</v>
      </c>
      <c r="K64" s="218">
        <v>8</v>
      </c>
      <c r="L64" s="218">
        <v>8.1</v>
      </c>
      <c r="M64" s="150">
        <v>8.1</v>
      </c>
      <c r="N64" s="23">
        <v>8.1999999999999993</v>
      </c>
      <c r="O64" s="218">
        <v>8.6</v>
      </c>
      <c r="P64" s="218">
        <v>2.1</v>
      </c>
      <c r="Q64" s="218">
        <v>8.1999999999999993</v>
      </c>
      <c r="R64" s="218">
        <v>8.1999999999999993</v>
      </c>
      <c r="S64" s="150">
        <v>8.1999999999999993</v>
      </c>
      <c r="T64" s="26">
        <f t="shared" si="18"/>
        <v>127.39999999999999</v>
      </c>
      <c r="U64" s="71"/>
      <c r="V64" s="60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55.599999999999994</v>
      </c>
      <c r="C65" s="28">
        <f>SUM(C58:C64)</f>
        <v>55</v>
      </c>
      <c r="D65" s="28">
        <f>SUM(D58:D64)</f>
        <v>14.499999999999998</v>
      </c>
      <c r="E65" s="28">
        <f>SUM(E58:E64)</f>
        <v>54.8</v>
      </c>
      <c r="F65" s="28">
        <f t="shared" ref="F65:Q65" si="19">SUM(F58:F64)</f>
        <v>53.400000000000006</v>
      </c>
      <c r="G65" s="29">
        <f t="shared" si="19"/>
        <v>53.400000000000006</v>
      </c>
      <c r="H65" s="27">
        <f t="shared" si="19"/>
        <v>57.400000000000006</v>
      </c>
      <c r="I65" s="28">
        <f t="shared" si="19"/>
        <v>58.6</v>
      </c>
      <c r="J65" s="28">
        <f t="shared" si="19"/>
        <v>14.499999999999998</v>
      </c>
      <c r="K65" s="28">
        <f t="shared" si="19"/>
        <v>55.599999999999994</v>
      </c>
      <c r="L65" s="28">
        <f t="shared" si="19"/>
        <v>56.500000000000007</v>
      </c>
      <c r="M65" s="29">
        <f t="shared" si="19"/>
        <v>56.500000000000007</v>
      </c>
      <c r="N65" s="27">
        <f t="shared" si="19"/>
        <v>57.400000000000006</v>
      </c>
      <c r="O65" s="28">
        <f t="shared" si="19"/>
        <v>59.900000000000006</v>
      </c>
      <c r="P65" s="28">
        <f t="shared" si="19"/>
        <v>14.6</v>
      </c>
      <c r="Q65" s="28">
        <f t="shared" si="19"/>
        <v>57.600000000000009</v>
      </c>
      <c r="R65" s="28">
        <f>SUM(R58:R64)</f>
        <v>57.600000000000009</v>
      </c>
      <c r="S65" s="29">
        <f>SUM(S58:S64)</f>
        <v>57.2</v>
      </c>
      <c r="T65" s="26">
        <f t="shared" si="18"/>
        <v>890.10000000000014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147</v>
      </c>
      <c r="C66" s="31">
        <v>145.5</v>
      </c>
      <c r="D66" s="31">
        <v>147.5</v>
      </c>
      <c r="E66" s="31">
        <v>145</v>
      </c>
      <c r="F66" s="31">
        <v>144</v>
      </c>
      <c r="G66" s="32">
        <v>144</v>
      </c>
      <c r="H66" s="30">
        <v>149</v>
      </c>
      <c r="I66" s="31">
        <v>147</v>
      </c>
      <c r="J66" s="31">
        <v>148</v>
      </c>
      <c r="K66" s="31">
        <v>144.5</v>
      </c>
      <c r="L66" s="31">
        <v>144</v>
      </c>
      <c r="M66" s="32">
        <v>144</v>
      </c>
      <c r="N66" s="30">
        <v>146.5</v>
      </c>
      <c r="O66" s="31">
        <v>145</v>
      </c>
      <c r="P66" s="31">
        <v>148.5</v>
      </c>
      <c r="Q66" s="31">
        <v>144.5</v>
      </c>
      <c r="R66" s="31">
        <v>144.5</v>
      </c>
      <c r="S66" s="32">
        <v>143.5</v>
      </c>
      <c r="T66" s="261">
        <f>+((T65/T67)/7)*1000</f>
        <v>145.32244897959188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54</v>
      </c>
      <c r="C67" s="102">
        <v>54</v>
      </c>
      <c r="D67" s="102">
        <v>14</v>
      </c>
      <c r="E67" s="102">
        <v>54</v>
      </c>
      <c r="F67" s="102">
        <v>53</v>
      </c>
      <c r="G67" s="259">
        <v>53</v>
      </c>
      <c r="H67" s="258">
        <v>55</v>
      </c>
      <c r="I67" s="102">
        <v>57</v>
      </c>
      <c r="J67" s="102">
        <v>14</v>
      </c>
      <c r="K67" s="102">
        <v>55</v>
      </c>
      <c r="L67" s="102">
        <v>56</v>
      </c>
      <c r="M67" s="259">
        <v>56</v>
      </c>
      <c r="N67" s="258">
        <v>56</v>
      </c>
      <c r="O67" s="102">
        <v>59</v>
      </c>
      <c r="P67" s="102">
        <v>14</v>
      </c>
      <c r="Q67" s="102">
        <v>57</v>
      </c>
      <c r="R67" s="102">
        <v>57</v>
      </c>
      <c r="S67" s="259">
        <v>57</v>
      </c>
      <c r="T67" s="262">
        <f>SUM(B67:S67)</f>
        <v>875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7.9132000000000007</v>
      </c>
      <c r="C68" s="80">
        <f t="shared" si="20"/>
        <v>7.8398000000000012</v>
      </c>
      <c r="D68" s="80">
        <f t="shared" si="20"/>
        <v>2.0510000000000002</v>
      </c>
      <c r="E68" s="80">
        <f t="shared" si="20"/>
        <v>7.8020000000000014</v>
      </c>
      <c r="F68" s="80">
        <f t="shared" si="20"/>
        <v>7.6047999999999991</v>
      </c>
      <c r="G68" s="154">
        <f t="shared" si="20"/>
        <v>7.6047999999999991</v>
      </c>
      <c r="H68" s="38">
        <f t="shared" si="20"/>
        <v>8.1930000000000014</v>
      </c>
      <c r="I68" s="80">
        <f t="shared" si="20"/>
        <v>8.3705999999999996</v>
      </c>
      <c r="J68" s="80">
        <f t="shared" si="20"/>
        <v>2.0608</v>
      </c>
      <c r="K68" s="80">
        <f t="shared" si="20"/>
        <v>7.9264999999999999</v>
      </c>
      <c r="L68" s="80">
        <f t="shared" si="20"/>
        <v>8.0495999999999999</v>
      </c>
      <c r="M68" s="154">
        <f t="shared" si="20"/>
        <v>8.0495999999999999</v>
      </c>
      <c r="N68" s="38">
        <f t="shared" si="20"/>
        <v>8.2055999999999987</v>
      </c>
      <c r="O68" s="80">
        <f t="shared" si="20"/>
        <v>8.536999999999999</v>
      </c>
      <c r="P68" s="80">
        <f t="shared" si="20"/>
        <v>2.0706000000000002</v>
      </c>
      <c r="Q68" s="80">
        <f t="shared" si="20"/>
        <v>8.2111000000000018</v>
      </c>
      <c r="R68" s="80">
        <f t="shared" si="20"/>
        <v>8.2111000000000018</v>
      </c>
      <c r="S68" s="154">
        <f t="shared" si="20"/>
        <v>8.1712999999999987</v>
      </c>
      <c r="T68" s="263">
        <f>((T65*1000)/T67)/7</f>
        <v>145.32244897959185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55.566000000000003</v>
      </c>
      <c r="C69" s="43">
        <f t="shared" si="21"/>
        <v>54.999000000000002</v>
      </c>
      <c r="D69" s="43">
        <f t="shared" si="21"/>
        <v>14.455</v>
      </c>
      <c r="E69" s="43">
        <f t="shared" si="21"/>
        <v>54.81</v>
      </c>
      <c r="F69" s="43">
        <f t="shared" si="21"/>
        <v>53.423999999999999</v>
      </c>
      <c r="G69" s="83">
        <f t="shared" si="21"/>
        <v>53.423999999999999</v>
      </c>
      <c r="H69" s="42">
        <f t="shared" si="21"/>
        <v>57.365000000000002</v>
      </c>
      <c r="I69" s="43">
        <f t="shared" si="21"/>
        <v>58.652999999999999</v>
      </c>
      <c r="J69" s="43">
        <f t="shared" si="21"/>
        <v>14.504</v>
      </c>
      <c r="K69" s="43">
        <f t="shared" si="21"/>
        <v>55.6325</v>
      </c>
      <c r="L69" s="43">
        <f t="shared" si="21"/>
        <v>56.448</v>
      </c>
      <c r="M69" s="83">
        <f t="shared" si="21"/>
        <v>56.448</v>
      </c>
      <c r="N69" s="42">
        <f t="shared" si="21"/>
        <v>57.427999999999997</v>
      </c>
      <c r="O69" s="43">
        <f t="shared" si="21"/>
        <v>59.884999999999998</v>
      </c>
      <c r="P69" s="43">
        <f t="shared" si="21"/>
        <v>14.553000000000001</v>
      </c>
      <c r="Q69" s="43">
        <f t="shared" si="21"/>
        <v>57.655500000000004</v>
      </c>
      <c r="R69" s="43">
        <f t="shared" si="21"/>
        <v>57.655500000000004</v>
      </c>
      <c r="S69" s="83">
        <f t="shared" si="21"/>
        <v>57.256500000000003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 t="shared" ref="B70:S70" si="22">+(B65/B67)/7*1000</f>
        <v>147.08994708994709</v>
      </c>
      <c r="C70" s="48">
        <f t="shared" si="22"/>
        <v>145.50264550264552</v>
      </c>
      <c r="D70" s="48">
        <f t="shared" si="22"/>
        <v>147.95918367346937</v>
      </c>
      <c r="E70" s="48">
        <f t="shared" si="22"/>
        <v>144.97354497354499</v>
      </c>
      <c r="F70" s="48">
        <f t="shared" si="22"/>
        <v>143.93530997304583</v>
      </c>
      <c r="G70" s="49">
        <f t="shared" si="22"/>
        <v>143.93530997304583</v>
      </c>
      <c r="H70" s="47">
        <f t="shared" si="22"/>
        <v>149.09090909090909</v>
      </c>
      <c r="I70" s="48">
        <f t="shared" si="22"/>
        <v>146.8671679197995</v>
      </c>
      <c r="J70" s="48">
        <f t="shared" si="22"/>
        <v>147.95918367346937</v>
      </c>
      <c r="K70" s="48">
        <f t="shared" si="22"/>
        <v>144.41558441558439</v>
      </c>
      <c r="L70" s="48">
        <f t="shared" si="22"/>
        <v>144.13265306122452</v>
      </c>
      <c r="M70" s="49">
        <f t="shared" si="22"/>
        <v>144.13265306122452</v>
      </c>
      <c r="N70" s="47">
        <f t="shared" si="22"/>
        <v>146.42857142857144</v>
      </c>
      <c r="O70" s="48">
        <f t="shared" si="22"/>
        <v>145.0363196125908</v>
      </c>
      <c r="P70" s="48">
        <f t="shared" si="22"/>
        <v>148.9795918367347</v>
      </c>
      <c r="Q70" s="48">
        <f t="shared" si="22"/>
        <v>144.36090225563913</v>
      </c>
      <c r="R70" s="48">
        <f t="shared" si="22"/>
        <v>144.36090225563913</v>
      </c>
      <c r="S70" s="49">
        <f t="shared" si="22"/>
        <v>143.35839598997492</v>
      </c>
      <c r="T70" s="50"/>
      <c r="AD70" s="3"/>
    </row>
    <row r="71" spans="1:41" ht="33.75" customHeight="1" x14ac:dyDescent="0.25"/>
    <row r="72" spans="1:41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41" ht="33.75" customHeight="1" x14ac:dyDescent="0.25"/>
    <row r="74" spans="1:41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L36:R36"/>
    <mergeCell ref="J54:K54"/>
    <mergeCell ref="B55:G55"/>
    <mergeCell ref="H55:M55"/>
    <mergeCell ref="N55:S55"/>
    <mergeCell ref="B36:H36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30" zoomScaleNormal="30" workbookViewId="0">
      <selection activeCell="R46" sqref="R46"/>
    </sheetView>
  </sheetViews>
  <sheetFormatPr baseColWidth="10" defaultRowHeight="15" x14ac:dyDescent="0.25"/>
  <cols>
    <col min="1" max="1" width="52.42578125" style="19" bestFit="1" customWidth="1"/>
    <col min="2" max="10" width="22.42578125" style="19" customWidth="1"/>
    <col min="11" max="11" width="33.42578125" style="19" bestFit="1" customWidth="1"/>
    <col min="1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  <c r="O3" s="368"/>
      <c r="P3" s="368"/>
      <c r="Q3" s="368"/>
      <c r="R3" s="368"/>
      <c r="S3" s="368"/>
      <c r="T3" s="368"/>
      <c r="U3" s="368"/>
      <c r="V3" s="368"/>
      <c r="W3" s="368"/>
      <c r="X3" s="368"/>
      <c r="Y3" s="2"/>
      <c r="Z3" s="2"/>
      <c r="AA3" s="2"/>
      <c r="AB3" s="2"/>
      <c r="AC3" s="2"/>
      <c r="AD3" s="36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68" t="s">
        <v>1</v>
      </c>
      <c r="B9" s="368"/>
      <c r="C9" s="368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68"/>
      <c r="B10" s="368"/>
      <c r="C10" s="36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68" t="s">
        <v>4</v>
      </c>
      <c r="B11" s="368"/>
      <c r="C11" s="368"/>
      <c r="D11" s="1"/>
      <c r="E11" s="366">
        <v>2</v>
      </c>
      <c r="F11" s="1"/>
      <c r="G11" s="1"/>
      <c r="H11" s="1"/>
      <c r="I11" s="1"/>
      <c r="J11" s="1"/>
      <c r="K11" s="628" t="s">
        <v>98</v>
      </c>
      <c r="L11" s="628"/>
      <c r="M11" s="367"/>
      <c r="N11" s="36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68"/>
      <c r="B12" s="368"/>
      <c r="C12" s="368"/>
      <c r="D12" s="1"/>
      <c r="E12" s="5"/>
      <c r="F12" s="1"/>
      <c r="G12" s="1"/>
      <c r="H12" s="1"/>
      <c r="I12" s="1"/>
      <c r="J12" s="1"/>
      <c r="K12" s="367"/>
      <c r="L12" s="367"/>
      <c r="M12" s="367"/>
      <c r="N12" s="36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68"/>
      <c r="B13" s="368"/>
      <c r="C13" s="368"/>
      <c r="D13" s="368"/>
      <c r="E13" s="368"/>
      <c r="F13" s="368"/>
      <c r="G13" s="368"/>
      <c r="H13" s="368"/>
      <c r="I13" s="368"/>
      <c r="J13" s="368"/>
      <c r="K13" s="368"/>
      <c r="L13" s="367"/>
      <c r="M13" s="367"/>
      <c r="N13" s="367"/>
      <c r="O13" s="367"/>
      <c r="P13" s="367"/>
      <c r="Q13" s="367"/>
      <c r="R13" s="367"/>
      <c r="S13" s="367"/>
      <c r="T13" s="367"/>
      <c r="U13" s="367"/>
      <c r="V13" s="367"/>
      <c r="W13" s="1"/>
      <c r="X13" s="1"/>
      <c r="Y13" s="1"/>
    </row>
    <row r="14" spans="1:30" s="3" customFormat="1" ht="27" thickBot="1" x14ac:dyDescent="0.3">
      <c r="A14" s="36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369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23">
        <v>97.3</v>
      </c>
      <c r="C18" s="24">
        <v>96.9</v>
      </c>
      <c r="D18" s="24">
        <v>24.7</v>
      </c>
      <c r="E18" s="24">
        <v>98.2</v>
      </c>
      <c r="F18" s="24">
        <v>97.6</v>
      </c>
      <c r="G18" s="25">
        <v>97.6</v>
      </c>
      <c r="H18" s="23">
        <v>100.3</v>
      </c>
      <c r="I18" s="24">
        <v>104.3</v>
      </c>
      <c r="J18" s="24">
        <v>22</v>
      </c>
      <c r="K18" s="24">
        <v>101.3</v>
      </c>
      <c r="L18" s="24">
        <v>101.6</v>
      </c>
      <c r="M18" s="25">
        <v>101</v>
      </c>
      <c r="N18" s="218">
        <v>102.3</v>
      </c>
      <c r="O18" s="24">
        <v>107.3</v>
      </c>
      <c r="P18" s="24">
        <v>22.5</v>
      </c>
      <c r="Q18" s="24">
        <v>105.2</v>
      </c>
      <c r="R18" s="24">
        <v>104.8</v>
      </c>
      <c r="S18" s="25">
        <v>103.6</v>
      </c>
      <c r="T18" s="26">
        <f t="shared" ref="T18:T25" si="0">SUM(B18:S18)</f>
        <v>1588.4999999999995</v>
      </c>
      <c r="V18" s="2"/>
      <c r="W18" s="20"/>
    </row>
    <row r="19" spans="1:30" ht="39.950000000000003" customHeight="1" x14ac:dyDescent="0.25">
      <c r="A19" s="123" t="s">
        <v>36</v>
      </c>
      <c r="B19" s="23">
        <v>97.3</v>
      </c>
      <c r="C19" s="24">
        <v>96.9</v>
      </c>
      <c r="D19" s="24">
        <v>24.7</v>
      </c>
      <c r="E19" s="24">
        <v>98.2</v>
      </c>
      <c r="F19" s="24">
        <v>97.6</v>
      </c>
      <c r="G19" s="25">
        <v>97.6</v>
      </c>
      <c r="H19" s="23">
        <v>100.3</v>
      </c>
      <c r="I19" s="24">
        <v>104.3</v>
      </c>
      <c r="J19" s="24">
        <v>22</v>
      </c>
      <c r="K19" s="24">
        <v>101.3</v>
      </c>
      <c r="L19" s="24">
        <v>101.6</v>
      </c>
      <c r="M19" s="25">
        <v>101</v>
      </c>
      <c r="N19" s="218">
        <v>102.3</v>
      </c>
      <c r="O19" s="24">
        <v>107.3</v>
      </c>
      <c r="P19" s="24">
        <v>22.5</v>
      </c>
      <c r="Q19" s="24">
        <v>105.2</v>
      </c>
      <c r="R19" s="24">
        <v>104.8</v>
      </c>
      <c r="S19" s="25">
        <v>103.6</v>
      </c>
      <c r="T19" s="26">
        <f t="shared" si="0"/>
        <v>1588.4999999999995</v>
      </c>
      <c r="V19" s="2"/>
      <c r="W19" s="20"/>
    </row>
    <row r="20" spans="1:30" ht="39.75" customHeight="1" x14ac:dyDescent="0.25">
      <c r="A20" s="122" t="s">
        <v>37</v>
      </c>
      <c r="B20" s="23">
        <v>96.9</v>
      </c>
      <c r="C20" s="24">
        <v>96.2</v>
      </c>
      <c r="D20" s="24">
        <v>24.4</v>
      </c>
      <c r="E20" s="24">
        <v>97.9</v>
      </c>
      <c r="F20" s="24">
        <v>97</v>
      </c>
      <c r="G20" s="25">
        <v>96.8</v>
      </c>
      <c r="H20" s="23">
        <v>99</v>
      </c>
      <c r="I20" s="24">
        <v>103.5</v>
      </c>
      <c r="J20" s="24">
        <v>21.4</v>
      </c>
      <c r="K20" s="24">
        <v>100.7</v>
      </c>
      <c r="L20" s="24">
        <v>100.7</v>
      </c>
      <c r="M20" s="25">
        <v>100</v>
      </c>
      <c r="N20" s="218">
        <v>101.7</v>
      </c>
      <c r="O20" s="24">
        <v>106.6</v>
      </c>
      <c r="P20" s="24">
        <v>22</v>
      </c>
      <c r="Q20" s="24">
        <v>104.8</v>
      </c>
      <c r="R20" s="24">
        <v>104.3</v>
      </c>
      <c r="S20" s="25">
        <v>103.1</v>
      </c>
      <c r="T20" s="26">
        <f t="shared" si="0"/>
        <v>1576.9999999999998</v>
      </c>
      <c r="V20" s="2"/>
      <c r="W20" s="20"/>
    </row>
    <row r="21" spans="1:30" ht="39.950000000000003" customHeight="1" x14ac:dyDescent="0.25">
      <c r="A21" s="122" t="s">
        <v>38</v>
      </c>
      <c r="B21" s="23">
        <v>96.9</v>
      </c>
      <c r="C21" s="24">
        <v>96.2</v>
      </c>
      <c r="D21" s="24">
        <v>24.4</v>
      </c>
      <c r="E21" s="24">
        <v>97.9</v>
      </c>
      <c r="F21" s="24">
        <v>97</v>
      </c>
      <c r="G21" s="25">
        <v>96.8</v>
      </c>
      <c r="H21" s="23">
        <v>99</v>
      </c>
      <c r="I21" s="24">
        <v>103.5</v>
      </c>
      <c r="J21" s="24">
        <v>21.4</v>
      </c>
      <c r="K21" s="24">
        <v>100.7</v>
      </c>
      <c r="L21" s="24">
        <v>100.7</v>
      </c>
      <c r="M21" s="25">
        <v>100</v>
      </c>
      <c r="N21" s="218">
        <v>101.7</v>
      </c>
      <c r="O21" s="24">
        <v>106.6</v>
      </c>
      <c r="P21" s="24">
        <v>22</v>
      </c>
      <c r="Q21" s="24">
        <v>104.8</v>
      </c>
      <c r="R21" s="24">
        <v>104.3</v>
      </c>
      <c r="S21" s="25">
        <v>103.1</v>
      </c>
      <c r="T21" s="26">
        <f t="shared" si="0"/>
        <v>1576.9999999999998</v>
      </c>
      <c r="V21" s="2"/>
      <c r="W21" s="20"/>
    </row>
    <row r="22" spans="1:30" ht="39.950000000000003" customHeight="1" x14ac:dyDescent="0.25">
      <c r="A22" s="123" t="s">
        <v>33</v>
      </c>
      <c r="B22" s="23">
        <v>96.9</v>
      </c>
      <c r="C22" s="24">
        <v>96.2</v>
      </c>
      <c r="D22" s="24">
        <v>24.4</v>
      </c>
      <c r="E22" s="24">
        <v>97.9</v>
      </c>
      <c r="F22" s="24">
        <v>97</v>
      </c>
      <c r="G22" s="25">
        <v>96.8</v>
      </c>
      <c r="H22" s="23">
        <v>99</v>
      </c>
      <c r="I22" s="24">
        <v>103.5</v>
      </c>
      <c r="J22" s="24">
        <v>21.4</v>
      </c>
      <c r="K22" s="24">
        <v>100.7</v>
      </c>
      <c r="L22" s="24">
        <v>100.7</v>
      </c>
      <c r="M22" s="25">
        <v>100</v>
      </c>
      <c r="N22" s="218">
        <v>101.7</v>
      </c>
      <c r="O22" s="24">
        <v>106.6</v>
      </c>
      <c r="P22" s="24">
        <v>22</v>
      </c>
      <c r="Q22" s="24">
        <v>104.8</v>
      </c>
      <c r="R22" s="24">
        <v>104.3</v>
      </c>
      <c r="S22" s="25">
        <v>103.1</v>
      </c>
      <c r="T22" s="26">
        <f t="shared" si="0"/>
        <v>1576.9999999999998</v>
      </c>
      <c r="V22" s="2"/>
      <c r="W22" s="20"/>
    </row>
    <row r="23" spans="1:30" ht="39.950000000000003" customHeight="1" x14ac:dyDescent="0.25">
      <c r="A23" s="122" t="s">
        <v>46</v>
      </c>
      <c r="B23" s="23">
        <v>96.9</v>
      </c>
      <c r="C23" s="24">
        <v>96.2</v>
      </c>
      <c r="D23" s="24">
        <v>24.4</v>
      </c>
      <c r="E23" s="24">
        <v>97.9</v>
      </c>
      <c r="F23" s="24">
        <v>97</v>
      </c>
      <c r="G23" s="25">
        <v>96.8</v>
      </c>
      <c r="H23" s="23">
        <v>99</v>
      </c>
      <c r="I23" s="24">
        <v>103.5</v>
      </c>
      <c r="J23" s="24">
        <v>21.4</v>
      </c>
      <c r="K23" s="24">
        <v>100.7</v>
      </c>
      <c r="L23" s="24">
        <v>100.7</v>
      </c>
      <c r="M23" s="25">
        <v>100</v>
      </c>
      <c r="N23" s="218">
        <v>101.7</v>
      </c>
      <c r="O23" s="24">
        <v>106.6</v>
      </c>
      <c r="P23" s="24">
        <v>22</v>
      </c>
      <c r="Q23" s="24">
        <v>104.8</v>
      </c>
      <c r="R23" s="24">
        <v>104.3</v>
      </c>
      <c r="S23" s="25">
        <v>103.1</v>
      </c>
      <c r="T23" s="26">
        <f t="shared" si="0"/>
        <v>1576.9999999999998</v>
      </c>
      <c r="V23" s="2"/>
      <c r="W23" s="20"/>
    </row>
    <row r="24" spans="1:30" ht="39.950000000000003" customHeight="1" x14ac:dyDescent="0.25">
      <c r="A24" s="122" t="s">
        <v>34</v>
      </c>
      <c r="B24" s="23">
        <v>96.9</v>
      </c>
      <c r="C24" s="24">
        <v>96.2</v>
      </c>
      <c r="D24" s="24">
        <v>24.4</v>
      </c>
      <c r="E24" s="24">
        <v>97.9</v>
      </c>
      <c r="F24" s="24">
        <v>97</v>
      </c>
      <c r="G24" s="25">
        <v>96.8</v>
      </c>
      <c r="H24" s="23">
        <v>99</v>
      </c>
      <c r="I24" s="24">
        <v>103.5</v>
      </c>
      <c r="J24" s="24">
        <v>21.4</v>
      </c>
      <c r="K24" s="24">
        <v>100.7</v>
      </c>
      <c r="L24" s="24">
        <v>100.7</v>
      </c>
      <c r="M24" s="25">
        <v>100</v>
      </c>
      <c r="N24" s="218">
        <v>101.7</v>
      </c>
      <c r="O24" s="24">
        <v>106.6</v>
      </c>
      <c r="P24" s="24">
        <v>22</v>
      </c>
      <c r="Q24" s="24">
        <v>104.8</v>
      </c>
      <c r="R24" s="24">
        <v>104.3</v>
      </c>
      <c r="S24" s="25">
        <v>103.1</v>
      </c>
      <c r="T24" s="26">
        <f t="shared" si="0"/>
        <v>1576.9999999999998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679.09999999999991</v>
      </c>
      <c r="C25" s="332">
        <f t="shared" si="1"/>
        <v>674.80000000000007</v>
      </c>
      <c r="D25" s="332">
        <f t="shared" si="1"/>
        <v>171.4</v>
      </c>
      <c r="E25" s="332">
        <f t="shared" si="1"/>
        <v>685.9</v>
      </c>
      <c r="F25" s="332">
        <f t="shared" si="1"/>
        <v>680.2</v>
      </c>
      <c r="G25" s="333">
        <f t="shared" si="1"/>
        <v>679.19999999999993</v>
      </c>
      <c r="H25" s="331">
        <f t="shared" si="1"/>
        <v>695.6</v>
      </c>
      <c r="I25" s="332">
        <f t="shared" si="1"/>
        <v>726.1</v>
      </c>
      <c r="J25" s="332">
        <f t="shared" si="1"/>
        <v>151.00000000000003</v>
      </c>
      <c r="K25" s="332">
        <f t="shared" si="1"/>
        <v>706.1</v>
      </c>
      <c r="L25" s="332">
        <f t="shared" si="1"/>
        <v>706.7</v>
      </c>
      <c r="M25" s="333">
        <f t="shared" si="1"/>
        <v>702</v>
      </c>
      <c r="N25" s="335">
        <f t="shared" si="1"/>
        <v>713.1</v>
      </c>
      <c r="O25" s="332">
        <f t="shared" si="1"/>
        <v>747.6</v>
      </c>
      <c r="P25" s="332">
        <f t="shared" si="1"/>
        <v>155</v>
      </c>
      <c r="Q25" s="332">
        <f t="shared" si="1"/>
        <v>734.39999999999986</v>
      </c>
      <c r="R25" s="332">
        <f t="shared" si="1"/>
        <v>731.09999999999991</v>
      </c>
      <c r="S25" s="333">
        <f t="shared" si="1"/>
        <v>722.7</v>
      </c>
      <c r="T25" s="320">
        <f t="shared" si="0"/>
        <v>11062.000000000002</v>
      </c>
    </row>
    <row r="26" spans="1:30" s="2" customFormat="1" ht="36.75" customHeight="1" x14ac:dyDescent="0.25">
      <c r="A26" s="321" t="s">
        <v>12</v>
      </c>
      <c r="B26" s="326">
        <v>155</v>
      </c>
      <c r="C26" s="327">
        <v>155</v>
      </c>
      <c r="D26" s="327">
        <v>155</v>
      </c>
      <c r="E26" s="327">
        <v>155</v>
      </c>
      <c r="F26" s="327">
        <v>155</v>
      </c>
      <c r="G26" s="328">
        <v>155</v>
      </c>
      <c r="H26" s="326">
        <v>155</v>
      </c>
      <c r="I26" s="327">
        <v>155</v>
      </c>
      <c r="J26" s="327">
        <v>155</v>
      </c>
      <c r="K26" s="327">
        <v>155</v>
      </c>
      <c r="L26" s="327">
        <v>155</v>
      </c>
      <c r="M26" s="328">
        <v>155</v>
      </c>
      <c r="N26" s="336">
        <v>155</v>
      </c>
      <c r="O26" s="327">
        <v>155</v>
      </c>
      <c r="P26" s="327">
        <v>155</v>
      </c>
      <c r="Q26" s="327">
        <v>155</v>
      </c>
      <c r="R26" s="327">
        <v>155</v>
      </c>
      <c r="S26" s="328">
        <v>155</v>
      </c>
      <c r="T26" s="325">
        <f>+((T25/T27)/7)*1000</f>
        <v>154.97555303380551</v>
      </c>
    </row>
    <row r="27" spans="1:30" s="2" customFormat="1" ht="33" customHeight="1" x14ac:dyDescent="0.25">
      <c r="A27" s="125" t="s">
        <v>13</v>
      </c>
      <c r="B27" s="34">
        <v>626</v>
      </c>
      <c r="C27" s="35">
        <v>622</v>
      </c>
      <c r="D27" s="35">
        <v>158</v>
      </c>
      <c r="E27" s="35">
        <v>632</v>
      </c>
      <c r="F27" s="35">
        <v>627</v>
      </c>
      <c r="G27" s="36">
        <v>626</v>
      </c>
      <c r="H27" s="34">
        <v>641</v>
      </c>
      <c r="I27" s="35">
        <v>669</v>
      </c>
      <c r="J27" s="35">
        <v>139</v>
      </c>
      <c r="K27" s="35">
        <v>651</v>
      </c>
      <c r="L27" s="35">
        <v>652</v>
      </c>
      <c r="M27" s="36">
        <v>647</v>
      </c>
      <c r="N27" s="79">
        <v>658</v>
      </c>
      <c r="O27" s="35">
        <v>689</v>
      </c>
      <c r="P27" s="35">
        <v>143</v>
      </c>
      <c r="Q27" s="35">
        <v>677</v>
      </c>
      <c r="R27" s="35">
        <v>674</v>
      </c>
      <c r="S27" s="36">
        <v>666</v>
      </c>
      <c r="T27" s="37">
        <f>SUM(B27:S27)</f>
        <v>10197</v>
      </c>
      <c r="U27" s="2">
        <f>((T25*1000)/T27)/7</f>
        <v>154.97555303380548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96.922000000000011</v>
      </c>
      <c r="C28" s="39">
        <f t="shared" si="2"/>
        <v>96.214000000000013</v>
      </c>
      <c r="D28" s="39">
        <f t="shared" si="2"/>
        <v>24.406000000000002</v>
      </c>
      <c r="E28" s="39">
        <f t="shared" si="2"/>
        <v>97.864000000000004</v>
      </c>
      <c r="F28" s="39">
        <f t="shared" si="2"/>
        <v>97.018999999999977</v>
      </c>
      <c r="G28" s="40">
        <f t="shared" si="2"/>
        <v>96.801999999999992</v>
      </c>
      <c r="H28" s="38">
        <f t="shared" si="2"/>
        <v>98.977000000000004</v>
      </c>
      <c r="I28" s="39">
        <f t="shared" si="2"/>
        <v>103.45300000000002</v>
      </c>
      <c r="J28" s="39">
        <f t="shared" si="2"/>
        <v>21.363</v>
      </c>
      <c r="K28" s="39">
        <f t="shared" si="2"/>
        <v>100.74700000000001</v>
      </c>
      <c r="L28" s="39">
        <f t="shared" si="2"/>
        <v>100.84399999999998</v>
      </c>
      <c r="M28" s="40">
        <f t="shared" si="2"/>
        <v>99.998999999999995</v>
      </c>
      <c r="N28" s="80">
        <f t="shared" si="2"/>
        <v>101.866</v>
      </c>
      <c r="O28" s="39">
        <f t="shared" si="2"/>
        <v>106.59300000000003</v>
      </c>
      <c r="P28" s="39">
        <f t="shared" si="2"/>
        <v>22.030999999999999</v>
      </c>
      <c r="Q28" s="39">
        <f t="shared" si="2"/>
        <v>104.82899999999998</v>
      </c>
      <c r="R28" s="39">
        <f t="shared" si="2"/>
        <v>104.33800000000001</v>
      </c>
      <c r="S28" s="40">
        <f t="shared" si="2"/>
        <v>103.08199999999999</v>
      </c>
      <c r="T28" s="41"/>
    </row>
    <row r="29" spans="1:30" ht="33.75" customHeight="1" x14ac:dyDescent="0.25">
      <c r="A29" s="127" t="s">
        <v>15</v>
      </c>
      <c r="B29" s="42">
        <f>((B27*B26)*7)/1000</f>
        <v>679.21</v>
      </c>
      <c r="C29" s="43">
        <f>((C27*C26)*7)/1000</f>
        <v>674.87</v>
      </c>
      <c r="D29" s="43">
        <f t="shared" ref="D29:S29" si="3">((D27*D26)*7)/1000</f>
        <v>171.43</v>
      </c>
      <c r="E29" s="43">
        <f t="shared" si="3"/>
        <v>685.72</v>
      </c>
      <c r="F29" s="43">
        <f t="shared" si="3"/>
        <v>680.29499999999996</v>
      </c>
      <c r="G29" s="83">
        <f t="shared" si="3"/>
        <v>679.21</v>
      </c>
      <c r="H29" s="42">
        <f t="shared" si="3"/>
        <v>695.48500000000001</v>
      </c>
      <c r="I29" s="43">
        <f t="shared" si="3"/>
        <v>725.86500000000001</v>
      </c>
      <c r="J29" s="43">
        <f t="shared" si="3"/>
        <v>150.815</v>
      </c>
      <c r="K29" s="43">
        <f t="shared" si="3"/>
        <v>706.33500000000004</v>
      </c>
      <c r="L29" s="43">
        <f t="shared" si="3"/>
        <v>707.42</v>
      </c>
      <c r="M29" s="83">
        <f t="shared" si="3"/>
        <v>701.995</v>
      </c>
      <c r="N29" s="81">
        <f t="shared" si="3"/>
        <v>713.93</v>
      </c>
      <c r="O29" s="44">
        <f t="shared" si="3"/>
        <v>747.56500000000005</v>
      </c>
      <c r="P29" s="44">
        <f t="shared" si="3"/>
        <v>155.155</v>
      </c>
      <c r="Q29" s="44">
        <f t="shared" si="3"/>
        <v>734.54499999999996</v>
      </c>
      <c r="R29" s="44">
        <f t="shared" si="3"/>
        <v>731.29</v>
      </c>
      <c r="S29" s="45">
        <f t="shared" si="3"/>
        <v>722.61</v>
      </c>
      <c r="T29" s="46"/>
    </row>
    <row r="30" spans="1:30" ht="33.75" customHeight="1" thickBot="1" x14ac:dyDescent="0.3">
      <c r="A30" s="128" t="s">
        <v>16</v>
      </c>
      <c r="B30" s="47">
        <f>+(B25/B27)/7*1000</f>
        <v>154.97489730716566</v>
      </c>
      <c r="C30" s="48">
        <f t="shared" ref="C30:E30" si="4">+(C25/C27)/7*1000</f>
        <v>154.98392282958201</v>
      </c>
      <c r="D30" s="48">
        <f t="shared" si="4"/>
        <v>154.97287522603978</v>
      </c>
      <c r="E30" s="48">
        <f t="shared" si="4"/>
        <v>155.04068716094031</v>
      </c>
      <c r="F30" s="48">
        <f>+(F25/F27)/7*1000</f>
        <v>154.97835497835499</v>
      </c>
      <c r="G30" s="49">
        <f t="shared" ref="G30" si="5">+(G25/G27)/7*1000</f>
        <v>154.99771793701504</v>
      </c>
      <c r="H30" s="47">
        <f>+(H25/H27)/7*1000</f>
        <v>155.02562959661242</v>
      </c>
      <c r="I30" s="48">
        <f t="shared" ref="I30:K30" si="6">+(I25/I27)/7*1000</f>
        <v>155.05018150758062</v>
      </c>
      <c r="J30" s="48">
        <f t="shared" si="6"/>
        <v>155.19013360739982</v>
      </c>
      <c r="K30" s="48">
        <f t="shared" si="6"/>
        <v>154.94843098529734</v>
      </c>
      <c r="L30" s="48">
        <f>+(L25/L27)/7*1000</f>
        <v>154.84224364592464</v>
      </c>
      <c r="M30" s="49">
        <f t="shared" ref="M30:S30" si="7">+(M25/M27)/7*1000</f>
        <v>155.00110399646721</v>
      </c>
      <c r="N30" s="82">
        <f t="shared" si="7"/>
        <v>154.81980026052975</v>
      </c>
      <c r="O30" s="48">
        <f t="shared" si="7"/>
        <v>155.00725689404933</v>
      </c>
      <c r="P30" s="48">
        <f t="shared" si="7"/>
        <v>154.84515484515484</v>
      </c>
      <c r="Q30" s="48">
        <f t="shared" si="7"/>
        <v>154.96940282760073</v>
      </c>
      <c r="R30" s="48">
        <f t="shared" si="7"/>
        <v>154.95972869860108</v>
      </c>
      <c r="S30" s="49">
        <f t="shared" si="7"/>
        <v>155.01930501930502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3"/>
      <c r="I36" s="134"/>
      <c r="J36" s="135"/>
      <c r="K36" s="112" t="s">
        <v>19</v>
      </c>
      <c r="L36" s="641" t="s">
        <v>8</v>
      </c>
      <c r="M36" s="642"/>
      <c r="N36" s="642"/>
      <c r="O36" s="642"/>
      <c r="P36" s="642"/>
      <c r="Q36" s="642"/>
      <c r="R36" s="643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9" t="s">
        <v>10</v>
      </c>
      <c r="I37" s="136"/>
      <c r="J37" s="136"/>
      <c r="K37" s="103"/>
      <c r="L37" s="200"/>
      <c r="M37" s="193"/>
      <c r="N37" s="193"/>
      <c r="O37" s="193"/>
      <c r="P37" s="193"/>
      <c r="Q37" s="193"/>
      <c r="R37" s="199" t="s">
        <v>10</v>
      </c>
      <c r="S37" s="58"/>
      <c r="T37" s="58"/>
      <c r="U37" s="3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57">
        <v>6</v>
      </c>
      <c r="R38" s="96"/>
      <c r="S38" s="58"/>
      <c r="T38" s="58"/>
      <c r="U38" s="59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23">
        <v>96.9</v>
      </c>
      <c r="C39" s="218">
        <v>98.6</v>
      </c>
      <c r="D39" s="218">
        <v>21.2</v>
      </c>
      <c r="E39" s="218">
        <v>97.7</v>
      </c>
      <c r="F39" s="218">
        <v>95.4</v>
      </c>
      <c r="G39" s="218">
        <v>95.4</v>
      </c>
      <c r="H39" s="97">
        <f t="shared" ref="H39:H46" si="8">SUM(B39:G39)</f>
        <v>505.19999999999993</v>
      </c>
      <c r="I39" s="138"/>
      <c r="J39" s="137"/>
      <c r="K39" s="87" t="s">
        <v>35</v>
      </c>
      <c r="L39" s="218">
        <v>6.9</v>
      </c>
      <c r="M39" s="218">
        <v>7.5</v>
      </c>
      <c r="N39" s="218">
        <v>1.3</v>
      </c>
      <c r="O39" s="218">
        <v>7.3</v>
      </c>
      <c r="P39" s="218">
        <v>7</v>
      </c>
      <c r="Q39" s="218">
        <v>7.1</v>
      </c>
      <c r="R39" s="97">
        <f t="shared" ref="R39:R46" si="9">SUM(L39:Q39)</f>
        <v>37.1</v>
      </c>
      <c r="S39" s="2"/>
      <c r="T39" s="60"/>
      <c r="U39" s="59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23">
        <v>96.9</v>
      </c>
      <c r="C40" s="218">
        <v>98.6</v>
      </c>
      <c r="D40" s="218">
        <v>21.2</v>
      </c>
      <c r="E40" s="218">
        <v>97.7</v>
      </c>
      <c r="F40" s="218">
        <v>95.4</v>
      </c>
      <c r="G40" s="218">
        <v>95.4</v>
      </c>
      <c r="H40" s="97">
        <f t="shared" si="8"/>
        <v>505.19999999999993</v>
      </c>
      <c r="I40" s="133"/>
      <c r="J40" s="137"/>
      <c r="K40" s="88" t="s">
        <v>36</v>
      </c>
      <c r="L40" s="218">
        <v>6.9</v>
      </c>
      <c r="M40" s="218">
        <v>7.5</v>
      </c>
      <c r="N40" s="218">
        <v>1.3</v>
      </c>
      <c r="O40" s="218">
        <v>7.3</v>
      </c>
      <c r="P40" s="218">
        <v>7</v>
      </c>
      <c r="Q40" s="218">
        <v>7.1</v>
      </c>
      <c r="R40" s="97">
        <f t="shared" si="9"/>
        <v>37.1</v>
      </c>
      <c r="S40" s="2"/>
      <c r="T40" s="60"/>
      <c r="U40" s="59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23">
        <v>96.9</v>
      </c>
      <c r="C41" s="218">
        <v>98.6</v>
      </c>
      <c r="D41" s="218">
        <v>21.2</v>
      </c>
      <c r="E41" s="218">
        <v>97.7</v>
      </c>
      <c r="F41" s="218">
        <v>95.4</v>
      </c>
      <c r="G41" s="218">
        <v>95.4</v>
      </c>
      <c r="H41" s="97">
        <f t="shared" si="8"/>
        <v>505.19999999999993</v>
      </c>
      <c r="I41" s="133"/>
      <c r="J41" s="137"/>
      <c r="K41" s="87" t="s">
        <v>37</v>
      </c>
      <c r="L41" s="218">
        <v>6.9</v>
      </c>
      <c r="M41" s="218">
        <v>7.4</v>
      </c>
      <c r="N41" s="218">
        <v>1.3</v>
      </c>
      <c r="O41" s="218">
        <v>7.2</v>
      </c>
      <c r="P41" s="218">
        <v>7</v>
      </c>
      <c r="Q41" s="218">
        <v>7.2</v>
      </c>
      <c r="R41" s="97">
        <f t="shared" si="9"/>
        <v>37</v>
      </c>
      <c r="S41" s="2"/>
      <c r="T41" s="60"/>
      <c r="U41" s="59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23">
        <v>96.9</v>
      </c>
      <c r="C42" s="218">
        <v>98.6</v>
      </c>
      <c r="D42" s="218">
        <v>21.2</v>
      </c>
      <c r="E42" s="218">
        <v>97.7</v>
      </c>
      <c r="F42" s="218">
        <v>95.4</v>
      </c>
      <c r="G42" s="218">
        <v>95.4</v>
      </c>
      <c r="H42" s="97">
        <f t="shared" si="8"/>
        <v>505.19999999999993</v>
      </c>
      <c r="I42" s="133"/>
      <c r="J42" s="137"/>
      <c r="K42" s="87" t="s">
        <v>38</v>
      </c>
      <c r="L42" s="218">
        <v>7</v>
      </c>
      <c r="M42" s="218">
        <v>7.4</v>
      </c>
      <c r="N42" s="218">
        <v>1.3</v>
      </c>
      <c r="O42" s="218">
        <v>7.2</v>
      </c>
      <c r="P42" s="218">
        <v>7.1</v>
      </c>
      <c r="Q42" s="218">
        <v>7.2</v>
      </c>
      <c r="R42" s="97">
        <f t="shared" si="9"/>
        <v>37.200000000000003</v>
      </c>
      <c r="S42" s="2"/>
      <c r="T42" s="60"/>
      <c r="U42" s="59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23">
        <v>96.9</v>
      </c>
      <c r="C43" s="218">
        <v>98.6</v>
      </c>
      <c r="D43" s="218">
        <v>21.2</v>
      </c>
      <c r="E43" s="218">
        <v>97.7</v>
      </c>
      <c r="F43" s="218">
        <v>95.4</v>
      </c>
      <c r="G43" s="218">
        <v>95.4</v>
      </c>
      <c r="H43" s="97">
        <f t="shared" si="8"/>
        <v>505.19999999999993</v>
      </c>
      <c r="I43" s="133"/>
      <c r="J43" s="137"/>
      <c r="K43" s="88" t="s">
        <v>33</v>
      </c>
      <c r="L43" s="218">
        <v>7</v>
      </c>
      <c r="M43" s="218">
        <v>7.4</v>
      </c>
      <c r="N43" s="218">
        <v>1.3</v>
      </c>
      <c r="O43" s="218">
        <v>7.2</v>
      </c>
      <c r="P43" s="218">
        <v>7.1</v>
      </c>
      <c r="Q43" s="218">
        <v>7.2</v>
      </c>
      <c r="R43" s="97">
        <f t="shared" si="9"/>
        <v>37.200000000000003</v>
      </c>
      <c r="S43" s="2"/>
      <c r="T43" s="60"/>
      <c r="U43" s="59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23">
        <v>96.9</v>
      </c>
      <c r="C44" s="218">
        <v>98.6</v>
      </c>
      <c r="D44" s="218">
        <v>21.2</v>
      </c>
      <c r="E44" s="218">
        <v>97.7</v>
      </c>
      <c r="F44" s="218">
        <v>95.4</v>
      </c>
      <c r="G44" s="218">
        <v>95.4</v>
      </c>
      <c r="H44" s="97">
        <f t="shared" si="8"/>
        <v>505.19999999999993</v>
      </c>
      <c r="I44" s="133"/>
      <c r="J44" s="137"/>
      <c r="K44" s="87" t="s">
        <v>46</v>
      </c>
      <c r="L44" s="218">
        <v>7</v>
      </c>
      <c r="M44" s="218">
        <v>7.4</v>
      </c>
      <c r="N44" s="218">
        <v>1.3</v>
      </c>
      <c r="O44" s="218">
        <v>7.3</v>
      </c>
      <c r="P44" s="218">
        <v>7.1</v>
      </c>
      <c r="Q44" s="218">
        <v>7.2</v>
      </c>
      <c r="R44" s="97">
        <f t="shared" si="9"/>
        <v>37.300000000000004</v>
      </c>
      <c r="S44" s="2"/>
      <c r="T44" s="60"/>
      <c r="U44" s="59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23">
        <v>96.9</v>
      </c>
      <c r="C45" s="218">
        <v>98.6</v>
      </c>
      <c r="D45" s="218">
        <v>21.2</v>
      </c>
      <c r="E45" s="218">
        <v>97.7</v>
      </c>
      <c r="F45" s="218">
        <v>95.4</v>
      </c>
      <c r="G45" s="218">
        <v>95.4</v>
      </c>
      <c r="H45" s="97">
        <f t="shared" si="8"/>
        <v>505.19999999999993</v>
      </c>
      <c r="I45" s="133"/>
      <c r="J45" s="137"/>
      <c r="K45" s="87" t="s">
        <v>34</v>
      </c>
      <c r="L45" s="218">
        <v>7</v>
      </c>
      <c r="M45" s="218">
        <v>7.5</v>
      </c>
      <c r="N45" s="218">
        <v>1.4</v>
      </c>
      <c r="O45" s="218">
        <v>7.3</v>
      </c>
      <c r="P45" s="218">
        <v>7.1</v>
      </c>
      <c r="Q45" s="218">
        <v>7.2</v>
      </c>
      <c r="R45" s="97">
        <f t="shared" si="9"/>
        <v>37.5</v>
      </c>
      <c r="S45" s="2"/>
      <c r="T45" s="60"/>
      <c r="U45" s="59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27">
        <f t="shared" ref="B46:G46" si="10">SUM(B39:B45)</f>
        <v>678.3</v>
      </c>
      <c r="C46" s="77">
        <f t="shared" si="10"/>
        <v>690.2</v>
      </c>
      <c r="D46" s="28">
        <f t="shared" si="10"/>
        <v>148.4</v>
      </c>
      <c r="E46" s="28">
        <f t="shared" si="10"/>
        <v>683.90000000000009</v>
      </c>
      <c r="F46" s="28">
        <f t="shared" si="10"/>
        <v>667.8</v>
      </c>
      <c r="G46" s="28">
        <f t="shared" si="10"/>
        <v>667.8</v>
      </c>
      <c r="H46" s="97">
        <f t="shared" si="8"/>
        <v>3536.4000000000005</v>
      </c>
      <c r="I46" s="60"/>
      <c r="K46" s="73" t="s">
        <v>10</v>
      </c>
      <c r="L46" s="77">
        <f t="shared" ref="L46:Q46" si="11">SUM(L39:L45)</f>
        <v>48.7</v>
      </c>
      <c r="M46" s="28">
        <f t="shared" si="11"/>
        <v>52.099999999999994</v>
      </c>
      <c r="N46" s="28">
        <f>SUM(N39:N45)</f>
        <v>9.1999999999999993</v>
      </c>
      <c r="O46" s="28">
        <f t="shared" si="11"/>
        <v>50.8</v>
      </c>
      <c r="P46" s="28">
        <f t="shared" si="11"/>
        <v>49.400000000000006</v>
      </c>
      <c r="Q46" s="28">
        <f t="shared" si="11"/>
        <v>50.2</v>
      </c>
      <c r="R46" s="97">
        <f t="shared" si="9"/>
        <v>260.40000000000003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30">
        <v>156.4</v>
      </c>
      <c r="C47" s="78">
        <v>156.4</v>
      </c>
      <c r="D47" s="31">
        <v>156.4</v>
      </c>
      <c r="E47" s="31">
        <v>156.4</v>
      </c>
      <c r="F47" s="31">
        <v>156.4</v>
      </c>
      <c r="G47" s="31">
        <v>156.4</v>
      </c>
      <c r="H47" s="98">
        <f>+((H46/H48)/7)*1000</f>
        <v>156.16692426584237</v>
      </c>
      <c r="I47" s="60"/>
      <c r="K47" s="129" t="s">
        <v>12</v>
      </c>
      <c r="L47" s="78">
        <v>148</v>
      </c>
      <c r="M47" s="31">
        <v>146</v>
      </c>
      <c r="N47" s="31">
        <v>146.5</v>
      </c>
      <c r="O47" s="31">
        <v>145</v>
      </c>
      <c r="P47" s="31">
        <v>144</v>
      </c>
      <c r="Q47" s="31">
        <v>143.5</v>
      </c>
      <c r="R47" s="98">
        <f>+((R46/R48)/7)*1000</f>
        <v>145.3125</v>
      </c>
      <c r="S47" s="61"/>
      <c r="T47" s="61"/>
    </row>
    <row r="48" spans="1:30" ht="33.75" customHeight="1" x14ac:dyDescent="0.25">
      <c r="A48" s="90" t="s">
        <v>13</v>
      </c>
      <c r="B48" s="34">
        <v>621</v>
      </c>
      <c r="C48" s="79">
        <v>632</v>
      </c>
      <c r="D48" s="35">
        <v>136</v>
      </c>
      <c r="E48" s="35">
        <v>625</v>
      </c>
      <c r="F48" s="35">
        <v>610</v>
      </c>
      <c r="G48" s="35">
        <v>611</v>
      </c>
      <c r="H48" s="99">
        <f>SUM(B48:G48)</f>
        <v>3235</v>
      </c>
      <c r="I48" s="60"/>
      <c r="J48" s="62"/>
      <c r="K48" s="90" t="s">
        <v>13</v>
      </c>
      <c r="L48" s="102">
        <v>47</v>
      </c>
      <c r="M48" s="102">
        <v>51</v>
      </c>
      <c r="N48" s="102">
        <v>9</v>
      </c>
      <c r="O48" s="102">
        <v>50</v>
      </c>
      <c r="P48" s="102">
        <v>49</v>
      </c>
      <c r="Q48" s="102">
        <v>50</v>
      </c>
      <c r="R48" s="106">
        <f>SUM(L48:Q48)</f>
        <v>256</v>
      </c>
      <c r="S48" s="63"/>
      <c r="T48" s="63"/>
    </row>
    <row r="49" spans="1:43" ht="33.75" customHeight="1" x14ac:dyDescent="0.25">
      <c r="A49" s="91" t="s">
        <v>14</v>
      </c>
      <c r="B49" s="38">
        <f t="shared" ref="B49:G49" si="12">((B48*B47)*7/1000-B40-B39)/5</f>
        <v>97.214160000000021</v>
      </c>
      <c r="C49" s="80">
        <f t="shared" si="12"/>
        <v>98.94271999999998</v>
      </c>
      <c r="D49" s="80">
        <f t="shared" si="12"/>
        <v>21.298560000000002</v>
      </c>
      <c r="E49" s="80">
        <f t="shared" si="12"/>
        <v>97.77</v>
      </c>
      <c r="F49" s="80">
        <f t="shared" si="12"/>
        <v>95.405600000000007</v>
      </c>
      <c r="G49" s="80">
        <f t="shared" si="12"/>
        <v>95.624560000000017</v>
      </c>
      <c r="H49" s="100">
        <f>((H46*1000)/H48)/7</f>
        <v>156.16692426584237</v>
      </c>
      <c r="I49" s="60"/>
      <c r="K49" s="91" t="s">
        <v>14</v>
      </c>
      <c r="L49" s="80">
        <f t="shared" ref="L49:Q49" si="13">((L48*L47)*7/1000-L40-L39)/5</f>
        <v>6.9784000000000006</v>
      </c>
      <c r="M49" s="39">
        <f t="shared" si="13"/>
        <v>7.4244000000000003</v>
      </c>
      <c r="N49" s="39">
        <f t="shared" si="13"/>
        <v>1.3259000000000001</v>
      </c>
      <c r="O49" s="39">
        <f t="shared" si="13"/>
        <v>7.2300000000000013</v>
      </c>
      <c r="P49" s="39">
        <f t="shared" si="13"/>
        <v>7.0784000000000002</v>
      </c>
      <c r="Q49" s="39">
        <f t="shared" si="13"/>
        <v>7.2050000000000001</v>
      </c>
      <c r="R49" s="107">
        <f>((R46*1000)/R48)/7</f>
        <v>145.31250000000003</v>
      </c>
      <c r="S49" s="63"/>
      <c r="T49" s="63"/>
    </row>
    <row r="50" spans="1:43" ht="33.75" customHeight="1" x14ac:dyDescent="0.25">
      <c r="A50" s="92" t="s">
        <v>15</v>
      </c>
      <c r="B50" s="42">
        <f t="shared" ref="B50:G50" si="14">((B48*B47)*7)/1000</f>
        <v>679.87080000000003</v>
      </c>
      <c r="C50" s="81">
        <f t="shared" si="14"/>
        <v>691.91359999999997</v>
      </c>
      <c r="D50" s="43">
        <f t="shared" si="14"/>
        <v>148.89280000000002</v>
      </c>
      <c r="E50" s="43">
        <f t="shared" si="14"/>
        <v>684.25</v>
      </c>
      <c r="F50" s="43">
        <f t="shared" si="14"/>
        <v>667.82799999999997</v>
      </c>
      <c r="G50" s="43">
        <f t="shared" si="14"/>
        <v>668.92280000000005</v>
      </c>
      <c r="H50" s="83"/>
      <c r="I50" s="60"/>
      <c r="K50" s="92" t="s">
        <v>15</v>
      </c>
      <c r="L50" s="81">
        <f t="shared" ref="L50:Q50" si="15">((L48*L47)*7)/1000</f>
        <v>48.692</v>
      </c>
      <c r="M50" s="43">
        <f t="shared" si="15"/>
        <v>52.122</v>
      </c>
      <c r="N50" s="43">
        <f t="shared" si="15"/>
        <v>9.2294999999999998</v>
      </c>
      <c r="O50" s="43">
        <f t="shared" si="15"/>
        <v>50.75</v>
      </c>
      <c r="P50" s="43">
        <f t="shared" si="15"/>
        <v>49.392000000000003</v>
      </c>
      <c r="Q50" s="43">
        <f t="shared" si="15"/>
        <v>50.225000000000001</v>
      </c>
      <c r="R50" s="108"/>
    </row>
    <row r="51" spans="1:43" ht="33.75" customHeight="1" thickBot="1" x14ac:dyDescent="0.3">
      <c r="A51" s="93" t="s">
        <v>16</v>
      </c>
      <c r="B51" s="47">
        <f t="shared" ref="B51:G51" si="16">+(B46/B48)/7*1000</f>
        <v>156.03864734299518</v>
      </c>
      <c r="C51" s="82">
        <f t="shared" si="16"/>
        <v>156.01265822784811</v>
      </c>
      <c r="D51" s="48">
        <f t="shared" si="16"/>
        <v>155.88235294117649</v>
      </c>
      <c r="E51" s="48">
        <f t="shared" si="16"/>
        <v>156.32000000000002</v>
      </c>
      <c r="F51" s="48">
        <f t="shared" si="16"/>
        <v>156.3934426229508</v>
      </c>
      <c r="G51" s="48">
        <f t="shared" si="16"/>
        <v>156.13747954173488</v>
      </c>
      <c r="H51" s="101"/>
      <c r="I51" s="60"/>
      <c r="J51" s="51"/>
      <c r="K51" s="93" t="s">
        <v>16</v>
      </c>
      <c r="L51" s="82">
        <f t="shared" ref="L51:Q51" si="17">+(L46/L48)/7*1000</f>
        <v>148.02431610942253</v>
      </c>
      <c r="M51" s="48">
        <f t="shared" si="17"/>
        <v>145.93837535014003</v>
      </c>
      <c r="N51" s="48">
        <f t="shared" si="17"/>
        <v>146.03174603174602</v>
      </c>
      <c r="O51" s="48">
        <f t="shared" si="17"/>
        <v>145.14285714285717</v>
      </c>
      <c r="P51" s="48">
        <f t="shared" si="17"/>
        <v>144.02332361516036</v>
      </c>
      <c r="Q51" s="48">
        <f t="shared" si="17"/>
        <v>143.42857142857144</v>
      </c>
      <c r="R51" s="49"/>
      <c r="S51" s="52"/>
      <c r="T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67"/>
      <c r="W55" s="68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55"/>
      <c r="W56" s="55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55"/>
      <c r="W57" s="55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23">
        <v>8</v>
      </c>
      <c r="C58" s="218">
        <v>7.9</v>
      </c>
      <c r="D58" s="218">
        <v>2.1</v>
      </c>
      <c r="E58" s="218">
        <v>7.8</v>
      </c>
      <c r="F58" s="218">
        <v>7.6</v>
      </c>
      <c r="G58" s="150">
        <v>7.6</v>
      </c>
      <c r="H58" s="23">
        <v>8.1999999999999993</v>
      </c>
      <c r="I58" s="218">
        <v>8.4</v>
      </c>
      <c r="J58" s="218">
        <v>2.1</v>
      </c>
      <c r="K58" s="218">
        <v>8</v>
      </c>
      <c r="L58" s="218">
        <v>8.1</v>
      </c>
      <c r="M58" s="150">
        <v>8.1</v>
      </c>
      <c r="N58" s="23">
        <v>8.1999999999999993</v>
      </c>
      <c r="O58" s="218">
        <v>8.6</v>
      </c>
      <c r="P58" s="218">
        <v>2.1</v>
      </c>
      <c r="Q58" s="218">
        <v>8.1999999999999993</v>
      </c>
      <c r="R58" s="218">
        <v>8.1999999999999993</v>
      </c>
      <c r="S58" s="150">
        <v>8.1999999999999993</v>
      </c>
      <c r="T58" s="26">
        <f t="shared" ref="T58:T65" si="18">SUM(B58:S58)</f>
        <v>127.39999999999999</v>
      </c>
      <c r="U58" s="71"/>
      <c r="V58" s="60"/>
      <c r="W58" s="20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23">
        <v>8</v>
      </c>
      <c r="C59" s="218">
        <v>7.9</v>
      </c>
      <c r="D59" s="218">
        <v>2.1</v>
      </c>
      <c r="E59" s="218">
        <v>7.8</v>
      </c>
      <c r="F59" s="218">
        <v>7.6</v>
      </c>
      <c r="G59" s="150">
        <v>7.6</v>
      </c>
      <c r="H59" s="23">
        <v>8.1999999999999993</v>
      </c>
      <c r="I59" s="218">
        <v>8.4</v>
      </c>
      <c r="J59" s="218">
        <v>2.1</v>
      </c>
      <c r="K59" s="218">
        <v>8</v>
      </c>
      <c r="L59" s="218">
        <v>8.1</v>
      </c>
      <c r="M59" s="150">
        <v>8.1</v>
      </c>
      <c r="N59" s="23">
        <v>8.1999999999999993</v>
      </c>
      <c r="O59" s="218">
        <v>8.6</v>
      </c>
      <c r="P59" s="218">
        <v>2.1</v>
      </c>
      <c r="Q59" s="218">
        <v>8.1999999999999993</v>
      </c>
      <c r="R59" s="218">
        <v>8.1999999999999993</v>
      </c>
      <c r="S59" s="150">
        <v>8.1999999999999993</v>
      </c>
      <c r="T59" s="26">
        <f t="shared" si="18"/>
        <v>127.39999999999999</v>
      </c>
      <c r="U59" s="71"/>
      <c r="V59" s="60"/>
      <c r="W59" s="20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23">
        <v>7.9</v>
      </c>
      <c r="C60" s="218">
        <v>7.8</v>
      </c>
      <c r="D60" s="218">
        <v>2</v>
      </c>
      <c r="E60" s="218">
        <v>7.8</v>
      </c>
      <c r="F60" s="218">
        <v>7.6</v>
      </c>
      <c r="G60" s="150">
        <v>7.6</v>
      </c>
      <c r="H60" s="23">
        <v>8.1999999999999993</v>
      </c>
      <c r="I60" s="218">
        <v>8.3000000000000007</v>
      </c>
      <c r="J60" s="218">
        <v>2</v>
      </c>
      <c r="K60" s="218">
        <v>7.9</v>
      </c>
      <c r="L60" s="218">
        <v>8</v>
      </c>
      <c r="M60" s="150">
        <v>8</v>
      </c>
      <c r="N60" s="23">
        <v>8.1999999999999993</v>
      </c>
      <c r="O60" s="218">
        <v>8.5</v>
      </c>
      <c r="P60" s="218">
        <v>2</v>
      </c>
      <c r="Q60" s="218">
        <v>8.1999999999999993</v>
      </c>
      <c r="R60" s="218">
        <v>8.1999999999999993</v>
      </c>
      <c r="S60" s="150">
        <v>8.1</v>
      </c>
      <c r="T60" s="26">
        <f t="shared" si="18"/>
        <v>126.30000000000001</v>
      </c>
      <c r="U60" s="71"/>
      <c r="V60" s="60"/>
      <c r="W60" s="20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23">
        <v>7.9</v>
      </c>
      <c r="C61" s="218">
        <v>7.8</v>
      </c>
      <c r="D61" s="218">
        <v>2</v>
      </c>
      <c r="E61" s="218">
        <v>7.8</v>
      </c>
      <c r="F61" s="218">
        <v>7.6</v>
      </c>
      <c r="G61" s="150">
        <v>7.6</v>
      </c>
      <c r="H61" s="23">
        <v>8.1999999999999993</v>
      </c>
      <c r="I61" s="218">
        <v>8.3000000000000007</v>
      </c>
      <c r="J61" s="218">
        <v>2</v>
      </c>
      <c r="K61" s="218">
        <v>7.9</v>
      </c>
      <c r="L61" s="218">
        <v>8</v>
      </c>
      <c r="M61" s="150">
        <v>8</v>
      </c>
      <c r="N61" s="23">
        <v>8.1999999999999993</v>
      </c>
      <c r="O61" s="218">
        <v>8.5</v>
      </c>
      <c r="P61" s="218">
        <v>2.1</v>
      </c>
      <c r="Q61" s="218">
        <v>8.1999999999999993</v>
      </c>
      <c r="R61" s="218">
        <v>8.1999999999999993</v>
      </c>
      <c r="S61" s="150">
        <v>8.1</v>
      </c>
      <c r="T61" s="26">
        <f t="shared" si="18"/>
        <v>126.4</v>
      </c>
      <c r="U61" s="71"/>
      <c r="V61" s="60"/>
      <c r="W61" s="55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23">
        <v>7.9</v>
      </c>
      <c r="C62" s="218">
        <v>7.8</v>
      </c>
      <c r="D62" s="218">
        <v>2.1</v>
      </c>
      <c r="E62" s="218">
        <v>7.8</v>
      </c>
      <c r="F62" s="218">
        <v>7.6</v>
      </c>
      <c r="G62" s="150">
        <v>7.6</v>
      </c>
      <c r="H62" s="23">
        <v>8.1999999999999993</v>
      </c>
      <c r="I62" s="218">
        <v>8.4</v>
      </c>
      <c r="J62" s="218">
        <v>2.1</v>
      </c>
      <c r="K62" s="218">
        <v>7.9</v>
      </c>
      <c r="L62" s="218">
        <v>8.1</v>
      </c>
      <c r="M62" s="150">
        <v>8</v>
      </c>
      <c r="N62" s="23">
        <v>8.1999999999999993</v>
      </c>
      <c r="O62" s="218">
        <v>8.5</v>
      </c>
      <c r="P62" s="218">
        <v>2.1</v>
      </c>
      <c r="Q62" s="218">
        <v>8.1999999999999993</v>
      </c>
      <c r="R62" s="218">
        <v>8.1999999999999993</v>
      </c>
      <c r="S62" s="150">
        <v>8.1999999999999993</v>
      </c>
      <c r="T62" s="26">
        <f t="shared" si="18"/>
        <v>126.9</v>
      </c>
      <c r="U62" s="71"/>
      <c r="V62" s="60"/>
      <c r="W62" s="55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23">
        <v>7.9</v>
      </c>
      <c r="C63" s="218">
        <v>7.9</v>
      </c>
      <c r="D63" s="218">
        <v>2.1</v>
      </c>
      <c r="E63" s="218">
        <v>7.9</v>
      </c>
      <c r="F63" s="218">
        <v>7.7</v>
      </c>
      <c r="G63" s="150">
        <v>7.7</v>
      </c>
      <c r="H63" s="23">
        <v>8.1999999999999993</v>
      </c>
      <c r="I63" s="218">
        <v>8.4</v>
      </c>
      <c r="J63" s="218">
        <v>2.1</v>
      </c>
      <c r="K63" s="218">
        <v>7.9</v>
      </c>
      <c r="L63" s="218">
        <v>8.1</v>
      </c>
      <c r="M63" s="150">
        <v>8.1</v>
      </c>
      <c r="N63" s="23">
        <v>8.1999999999999993</v>
      </c>
      <c r="O63" s="218">
        <v>8.6</v>
      </c>
      <c r="P63" s="218">
        <v>2.1</v>
      </c>
      <c r="Q63" s="218">
        <v>8.3000000000000007</v>
      </c>
      <c r="R63" s="218">
        <v>8.3000000000000007</v>
      </c>
      <c r="S63" s="150">
        <v>8.1999999999999993</v>
      </c>
      <c r="T63" s="26">
        <f t="shared" si="18"/>
        <v>127.69999999999999</v>
      </c>
      <c r="U63" s="71"/>
      <c r="V63" s="60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23">
        <v>8</v>
      </c>
      <c r="C64" s="218">
        <v>7.9</v>
      </c>
      <c r="D64" s="218">
        <v>2.1</v>
      </c>
      <c r="E64" s="218">
        <v>7.9</v>
      </c>
      <c r="F64" s="218">
        <v>7.7</v>
      </c>
      <c r="G64" s="150">
        <v>7.7</v>
      </c>
      <c r="H64" s="23">
        <v>8.1999999999999993</v>
      </c>
      <c r="I64" s="218">
        <v>8.4</v>
      </c>
      <c r="J64" s="218">
        <v>2.1</v>
      </c>
      <c r="K64" s="218">
        <v>8</v>
      </c>
      <c r="L64" s="218">
        <v>8.1</v>
      </c>
      <c r="M64" s="150">
        <v>8.1</v>
      </c>
      <c r="N64" s="23">
        <v>8.1999999999999993</v>
      </c>
      <c r="O64" s="218">
        <v>8.6</v>
      </c>
      <c r="P64" s="218">
        <v>2.1</v>
      </c>
      <c r="Q64" s="218">
        <v>8.3000000000000007</v>
      </c>
      <c r="R64" s="218">
        <v>8.3000000000000007</v>
      </c>
      <c r="S64" s="150">
        <v>8.1999999999999993</v>
      </c>
      <c r="T64" s="26">
        <f t="shared" si="18"/>
        <v>127.89999999999998</v>
      </c>
      <c r="U64" s="71"/>
      <c r="V64" s="60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55.599999999999994</v>
      </c>
      <c r="C65" s="28">
        <f>SUM(C58:C64)</f>
        <v>55</v>
      </c>
      <c r="D65" s="28">
        <f>SUM(D58:D64)</f>
        <v>14.499999999999998</v>
      </c>
      <c r="E65" s="28">
        <f>SUM(E58:E64)</f>
        <v>54.8</v>
      </c>
      <c r="F65" s="28">
        <f t="shared" ref="F65:Q65" si="19">SUM(F58:F64)</f>
        <v>53.400000000000006</v>
      </c>
      <c r="G65" s="29">
        <f t="shared" si="19"/>
        <v>53.400000000000006</v>
      </c>
      <c r="H65" s="27">
        <f t="shared" si="19"/>
        <v>57.400000000000006</v>
      </c>
      <c r="I65" s="28">
        <f t="shared" si="19"/>
        <v>58.6</v>
      </c>
      <c r="J65" s="28">
        <f t="shared" si="19"/>
        <v>14.499999999999998</v>
      </c>
      <c r="K65" s="28">
        <f t="shared" si="19"/>
        <v>55.599999999999994</v>
      </c>
      <c r="L65" s="28">
        <f t="shared" si="19"/>
        <v>56.500000000000007</v>
      </c>
      <c r="M65" s="29">
        <f t="shared" si="19"/>
        <v>56.400000000000006</v>
      </c>
      <c r="N65" s="27">
        <f t="shared" si="19"/>
        <v>57.400000000000006</v>
      </c>
      <c r="O65" s="28">
        <f t="shared" si="19"/>
        <v>59.900000000000006</v>
      </c>
      <c r="P65" s="28">
        <f t="shared" si="19"/>
        <v>14.6</v>
      </c>
      <c r="Q65" s="28">
        <f t="shared" si="19"/>
        <v>57.599999999999994</v>
      </c>
      <c r="R65" s="28">
        <f>SUM(R58:R64)</f>
        <v>57.599999999999994</v>
      </c>
      <c r="S65" s="29">
        <f>SUM(S58:S64)</f>
        <v>57.2</v>
      </c>
      <c r="T65" s="26">
        <f t="shared" si="18"/>
        <v>890.00000000000011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147</v>
      </c>
      <c r="C66" s="31">
        <v>145.5</v>
      </c>
      <c r="D66" s="31">
        <v>147.5</v>
      </c>
      <c r="E66" s="31">
        <v>145</v>
      </c>
      <c r="F66" s="31">
        <v>144</v>
      </c>
      <c r="G66" s="32">
        <v>144</v>
      </c>
      <c r="H66" s="30">
        <v>149</v>
      </c>
      <c r="I66" s="31">
        <v>147</v>
      </c>
      <c r="J66" s="31">
        <v>148</v>
      </c>
      <c r="K66" s="31">
        <v>144.5</v>
      </c>
      <c r="L66" s="31">
        <v>144</v>
      </c>
      <c r="M66" s="32">
        <v>144</v>
      </c>
      <c r="N66" s="30">
        <v>146.5</v>
      </c>
      <c r="O66" s="31">
        <v>145</v>
      </c>
      <c r="P66" s="31">
        <v>148.5</v>
      </c>
      <c r="Q66" s="31">
        <v>144.5</v>
      </c>
      <c r="R66" s="31">
        <v>144.5</v>
      </c>
      <c r="S66" s="32">
        <v>143.5</v>
      </c>
      <c r="T66" s="261">
        <f>+((T65/T67)/7)*1000</f>
        <v>145.30612244897961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54</v>
      </c>
      <c r="C67" s="102">
        <v>54</v>
      </c>
      <c r="D67" s="102">
        <v>14</v>
      </c>
      <c r="E67" s="102">
        <v>54</v>
      </c>
      <c r="F67" s="102">
        <v>53</v>
      </c>
      <c r="G67" s="259">
        <v>53</v>
      </c>
      <c r="H67" s="258">
        <v>55</v>
      </c>
      <c r="I67" s="102">
        <v>57</v>
      </c>
      <c r="J67" s="102">
        <v>14</v>
      </c>
      <c r="K67" s="102">
        <v>55</v>
      </c>
      <c r="L67" s="102">
        <v>56</v>
      </c>
      <c r="M67" s="259">
        <v>56</v>
      </c>
      <c r="N67" s="258">
        <v>56</v>
      </c>
      <c r="O67" s="102">
        <v>59</v>
      </c>
      <c r="P67" s="102">
        <v>14</v>
      </c>
      <c r="Q67" s="102">
        <v>57</v>
      </c>
      <c r="R67" s="102">
        <v>57</v>
      </c>
      <c r="S67" s="259">
        <v>57</v>
      </c>
      <c r="T67" s="262">
        <f>SUM(B67:S67)</f>
        <v>875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7.9132000000000007</v>
      </c>
      <c r="C68" s="80">
        <f t="shared" si="20"/>
        <v>7.8398000000000012</v>
      </c>
      <c r="D68" s="80">
        <f t="shared" si="20"/>
        <v>2.0510000000000002</v>
      </c>
      <c r="E68" s="80">
        <f t="shared" si="20"/>
        <v>7.8420000000000014</v>
      </c>
      <c r="F68" s="80">
        <f t="shared" si="20"/>
        <v>7.6447999999999992</v>
      </c>
      <c r="G68" s="154">
        <f t="shared" si="20"/>
        <v>7.6447999999999992</v>
      </c>
      <c r="H68" s="38">
        <f t="shared" si="20"/>
        <v>8.1930000000000014</v>
      </c>
      <c r="I68" s="80">
        <f t="shared" si="20"/>
        <v>8.3705999999999996</v>
      </c>
      <c r="J68" s="80">
        <f t="shared" si="20"/>
        <v>2.0608</v>
      </c>
      <c r="K68" s="80">
        <f t="shared" si="20"/>
        <v>7.9264999999999999</v>
      </c>
      <c r="L68" s="80">
        <f t="shared" si="20"/>
        <v>8.0495999999999999</v>
      </c>
      <c r="M68" s="154">
        <f t="shared" si="20"/>
        <v>8.0495999999999999</v>
      </c>
      <c r="N68" s="38">
        <f t="shared" si="20"/>
        <v>8.2055999999999987</v>
      </c>
      <c r="O68" s="80">
        <f t="shared" si="20"/>
        <v>8.536999999999999</v>
      </c>
      <c r="P68" s="80">
        <f t="shared" si="20"/>
        <v>2.0706000000000002</v>
      </c>
      <c r="Q68" s="80">
        <f t="shared" si="20"/>
        <v>8.2510999999999992</v>
      </c>
      <c r="R68" s="80">
        <f t="shared" si="20"/>
        <v>8.2510999999999992</v>
      </c>
      <c r="S68" s="154">
        <f t="shared" si="20"/>
        <v>8.1712999999999987</v>
      </c>
      <c r="T68" s="263">
        <f>((T65*1000)/T67)/7</f>
        <v>145.30612244897961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55.566000000000003</v>
      </c>
      <c r="C69" s="43">
        <f t="shared" si="21"/>
        <v>54.999000000000002</v>
      </c>
      <c r="D69" s="43">
        <f t="shared" si="21"/>
        <v>14.455</v>
      </c>
      <c r="E69" s="43">
        <f t="shared" si="21"/>
        <v>54.81</v>
      </c>
      <c r="F69" s="43">
        <f t="shared" si="21"/>
        <v>53.423999999999999</v>
      </c>
      <c r="G69" s="83">
        <f t="shared" si="21"/>
        <v>53.423999999999999</v>
      </c>
      <c r="H69" s="42">
        <f t="shared" si="21"/>
        <v>57.365000000000002</v>
      </c>
      <c r="I69" s="43">
        <f t="shared" si="21"/>
        <v>58.652999999999999</v>
      </c>
      <c r="J69" s="43">
        <f t="shared" si="21"/>
        <v>14.504</v>
      </c>
      <c r="K69" s="43">
        <f t="shared" si="21"/>
        <v>55.6325</v>
      </c>
      <c r="L69" s="43">
        <f t="shared" si="21"/>
        <v>56.448</v>
      </c>
      <c r="M69" s="83">
        <f t="shared" si="21"/>
        <v>56.448</v>
      </c>
      <c r="N69" s="42">
        <f t="shared" si="21"/>
        <v>57.427999999999997</v>
      </c>
      <c r="O69" s="43">
        <f t="shared" si="21"/>
        <v>59.884999999999998</v>
      </c>
      <c r="P69" s="43">
        <f t="shared" si="21"/>
        <v>14.553000000000001</v>
      </c>
      <c r="Q69" s="43">
        <f t="shared" si="21"/>
        <v>57.655500000000004</v>
      </c>
      <c r="R69" s="43">
        <f t="shared" si="21"/>
        <v>57.655500000000004</v>
      </c>
      <c r="S69" s="83">
        <f t="shared" si="21"/>
        <v>57.256500000000003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 t="shared" ref="B70:S70" si="22">+(B65/B67)/7*1000</f>
        <v>147.08994708994709</v>
      </c>
      <c r="C70" s="48">
        <f t="shared" si="22"/>
        <v>145.50264550264552</v>
      </c>
      <c r="D70" s="48">
        <f t="shared" si="22"/>
        <v>147.95918367346937</v>
      </c>
      <c r="E70" s="48">
        <f t="shared" si="22"/>
        <v>144.97354497354499</v>
      </c>
      <c r="F70" s="48">
        <f t="shared" si="22"/>
        <v>143.93530997304583</v>
      </c>
      <c r="G70" s="49">
        <f t="shared" si="22"/>
        <v>143.93530997304583</v>
      </c>
      <c r="H70" s="47">
        <f t="shared" si="22"/>
        <v>149.09090909090909</v>
      </c>
      <c r="I70" s="48">
        <f t="shared" si="22"/>
        <v>146.8671679197995</v>
      </c>
      <c r="J70" s="48">
        <f t="shared" si="22"/>
        <v>147.95918367346937</v>
      </c>
      <c r="K70" s="48">
        <f t="shared" si="22"/>
        <v>144.41558441558439</v>
      </c>
      <c r="L70" s="48">
        <f t="shared" si="22"/>
        <v>144.13265306122452</v>
      </c>
      <c r="M70" s="49">
        <f t="shared" si="22"/>
        <v>143.87755102040819</v>
      </c>
      <c r="N70" s="47">
        <f t="shared" si="22"/>
        <v>146.42857142857144</v>
      </c>
      <c r="O70" s="48">
        <f t="shared" si="22"/>
        <v>145.0363196125908</v>
      </c>
      <c r="P70" s="48">
        <f t="shared" si="22"/>
        <v>148.9795918367347</v>
      </c>
      <c r="Q70" s="48">
        <f t="shared" si="22"/>
        <v>144.36090225563908</v>
      </c>
      <c r="R70" s="48">
        <f t="shared" si="22"/>
        <v>144.36090225563908</v>
      </c>
      <c r="S70" s="49">
        <f t="shared" si="22"/>
        <v>143.35839598997492</v>
      </c>
      <c r="T70" s="50"/>
      <c r="AD70" s="3"/>
    </row>
    <row r="71" spans="1:41" ht="33.75" customHeight="1" x14ac:dyDescent="0.25"/>
    <row r="72" spans="1:41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41" ht="33.75" customHeight="1" x14ac:dyDescent="0.25"/>
    <row r="74" spans="1:41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4" zoomScale="30" zoomScaleNormal="30" workbookViewId="0">
      <selection activeCell="L45" sqref="L45:Q45"/>
    </sheetView>
  </sheetViews>
  <sheetFormatPr baseColWidth="10" defaultRowHeight="15" x14ac:dyDescent="0.25"/>
  <cols>
    <col min="1" max="1" width="52.42578125" style="19" bestFit="1" customWidth="1"/>
    <col min="2" max="10" width="22.42578125" style="19" customWidth="1"/>
    <col min="11" max="11" width="33.42578125" style="19" bestFit="1" customWidth="1"/>
    <col min="1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370"/>
      <c r="E3" s="370"/>
      <c r="F3" s="370"/>
      <c r="G3" s="370"/>
      <c r="H3" s="370"/>
      <c r="I3" s="370"/>
      <c r="J3" s="370"/>
      <c r="K3" s="370"/>
      <c r="L3" s="370"/>
      <c r="M3" s="370"/>
      <c r="N3" s="370"/>
      <c r="O3" s="370"/>
      <c r="P3" s="370"/>
      <c r="Q3" s="370"/>
      <c r="R3" s="370"/>
      <c r="S3" s="370"/>
      <c r="T3" s="370"/>
      <c r="U3" s="370"/>
      <c r="V3" s="370"/>
      <c r="W3" s="370"/>
      <c r="X3" s="370"/>
      <c r="Y3" s="2"/>
      <c r="Z3" s="2"/>
      <c r="AA3" s="2"/>
      <c r="AB3" s="2"/>
      <c r="AC3" s="2"/>
      <c r="AD3" s="37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0" t="s">
        <v>1</v>
      </c>
      <c r="B9" s="370"/>
      <c r="C9" s="370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0"/>
      <c r="B10" s="370"/>
      <c r="C10" s="3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0" t="s">
        <v>4</v>
      </c>
      <c r="B11" s="370"/>
      <c r="C11" s="370"/>
      <c r="D11" s="1"/>
      <c r="E11" s="371">
        <v>2</v>
      </c>
      <c r="F11" s="1"/>
      <c r="G11" s="1"/>
      <c r="H11" s="1"/>
      <c r="I11" s="1"/>
      <c r="J11" s="1"/>
      <c r="K11" s="628" t="s">
        <v>99</v>
      </c>
      <c r="L11" s="628"/>
      <c r="M11" s="372"/>
      <c r="N11" s="3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0"/>
      <c r="B12" s="370"/>
      <c r="C12" s="370"/>
      <c r="D12" s="1"/>
      <c r="E12" s="5"/>
      <c r="F12" s="1"/>
      <c r="G12" s="1"/>
      <c r="H12" s="1"/>
      <c r="I12" s="1"/>
      <c r="J12" s="1"/>
      <c r="K12" s="372"/>
      <c r="L12" s="372"/>
      <c r="M12" s="372"/>
      <c r="N12" s="3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0"/>
      <c r="B13" s="370"/>
      <c r="C13" s="370"/>
      <c r="D13" s="370"/>
      <c r="E13" s="370"/>
      <c r="F13" s="370"/>
      <c r="G13" s="370"/>
      <c r="H13" s="370"/>
      <c r="I13" s="370"/>
      <c r="J13" s="370"/>
      <c r="K13" s="370"/>
      <c r="L13" s="372"/>
      <c r="M13" s="372"/>
      <c r="N13" s="372"/>
      <c r="O13" s="372"/>
      <c r="P13" s="372"/>
      <c r="Q13" s="372"/>
      <c r="R13" s="372"/>
      <c r="S13" s="372"/>
      <c r="T13" s="372"/>
      <c r="U13" s="372"/>
      <c r="V13" s="372"/>
      <c r="W13" s="1"/>
      <c r="X13" s="1"/>
      <c r="Y13" s="1"/>
    </row>
    <row r="14" spans="1:30" s="3" customFormat="1" ht="27" thickBot="1" x14ac:dyDescent="0.3">
      <c r="A14" s="37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373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23">
        <v>96.9</v>
      </c>
      <c r="C18" s="24">
        <v>96.2</v>
      </c>
      <c r="D18" s="24">
        <v>24.4</v>
      </c>
      <c r="E18" s="24">
        <v>97.9</v>
      </c>
      <c r="F18" s="24">
        <v>97</v>
      </c>
      <c r="G18" s="25">
        <v>96.8</v>
      </c>
      <c r="H18" s="23">
        <v>99</v>
      </c>
      <c r="I18" s="24">
        <v>103.5</v>
      </c>
      <c r="J18" s="24">
        <v>21.4</v>
      </c>
      <c r="K18" s="24">
        <v>100.7</v>
      </c>
      <c r="L18" s="24">
        <v>100.7</v>
      </c>
      <c r="M18" s="25">
        <v>100</v>
      </c>
      <c r="N18" s="218">
        <v>101.7</v>
      </c>
      <c r="O18" s="24">
        <v>106.6</v>
      </c>
      <c r="P18" s="24">
        <v>22</v>
      </c>
      <c r="Q18" s="24">
        <v>104.8</v>
      </c>
      <c r="R18" s="24">
        <v>104.3</v>
      </c>
      <c r="S18" s="25">
        <v>103.1</v>
      </c>
      <c r="T18" s="26">
        <f t="shared" ref="T18:T25" si="0">SUM(B18:S18)</f>
        <v>1576.9999999999998</v>
      </c>
      <c r="V18" s="2"/>
      <c r="W18" s="20"/>
    </row>
    <row r="19" spans="1:30" ht="39.950000000000003" customHeight="1" x14ac:dyDescent="0.25">
      <c r="A19" s="123" t="s">
        <v>36</v>
      </c>
      <c r="B19" s="23">
        <v>96.9</v>
      </c>
      <c r="C19" s="24">
        <v>96.2</v>
      </c>
      <c r="D19" s="24">
        <v>24.4</v>
      </c>
      <c r="E19" s="24">
        <v>97.9</v>
      </c>
      <c r="F19" s="24">
        <v>97</v>
      </c>
      <c r="G19" s="25">
        <v>96.8</v>
      </c>
      <c r="H19" s="23">
        <v>99</v>
      </c>
      <c r="I19" s="24">
        <v>103.5</v>
      </c>
      <c r="J19" s="24">
        <v>21.4</v>
      </c>
      <c r="K19" s="24">
        <v>100.7</v>
      </c>
      <c r="L19" s="24">
        <v>100.7</v>
      </c>
      <c r="M19" s="25">
        <v>100</v>
      </c>
      <c r="N19" s="218">
        <v>101.7</v>
      </c>
      <c r="O19" s="24">
        <v>106.6</v>
      </c>
      <c r="P19" s="24">
        <v>22</v>
      </c>
      <c r="Q19" s="24">
        <v>104.8</v>
      </c>
      <c r="R19" s="24">
        <v>104.3</v>
      </c>
      <c r="S19" s="25">
        <v>103.1</v>
      </c>
      <c r="T19" s="26">
        <f t="shared" si="0"/>
        <v>1576.9999999999998</v>
      </c>
      <c r="V19" s="2"/>
      <c r="W19" s="20"/>
    </row>
    <row r="20" spans="1:30" ht="39.75" customHeight="1" x14ac:dyDescent="0.25">
      <c r="A20" s="122" t="s">
        <v>37</v>
      </c>
      <c r="B20" s="23">
        <v>96.3</v>
      </c>
      <c r="C20" s="24">
        <v>95.8</v>
      </c>
      <c r="D20" s="24">
        <v>24</v>
      </c>
      <c r="E20" s="24">
        <v>97</v>
      </c>
      <c r="F20" s="24">
        <v>96.3</v>
      </c>
      <c r="G20" s="25">
        <v>96.6</v>
      </c>
      <c r="H20" s="23">
        <v>99</v>
      </c>
      <c r="I20" s="24">
        <v>102.8</v>
      </c>
      <c r="J20" s="24">
        <v>21.1</v>
      </c>
      <c r="K20" s="24">
        <v>100</v>
      </c>
      <c r="L20" s="24">
        <v>100.4</v>
      </c>
      <c r="M20" s="25">
        <v>99.9</v>
      </c>
      <c r="N20" s="218">
        <v>101.3</v>
      </c>
      <c r="O20" s="24">
        <v>106.1</v>
      </c>
      <c r="P20" s="24">
        <v>21.9</v>
      </c>
      <c r="Q20" s="24">
        <v>104.2</v>
      </c>
      <c r="R20" s="24">
        <v>103.8</v>
      </c>
      <c r="S20" s="25">
        <v>102.7</v>
      </c>
      <c r="T20" s="26">
        <f t="shared" si="0"/>
        <v>1569.2</v>
      </c>
      <c r="V20" s="2"/>
      <c r="W20" s="20"/>
    </row>
    <row r="21" spans="1:30" ht="39.950000000000003" customHeight="1" x14ac:dyDescent="0.25">
      <c r="A21" s="122" t="s">
        <v>38</v>
      </c>
      <c r="B21" s="374">
        <v>96.3</v>
      </c>
      <c r="C21" s="375">
        <v>95.8</v>
      </c>
      <c r="D21" s="375">
        <v>24</v>
      </c>
      <c r="E21" s="375">
        <v>97</v>
      </c>
      <c r="F21" s="375">
        <v>96.3</v>
      </c>
      <c r="G21" s="376">
        <v>96.6</v>
      </c>
      <c r="H21" s="374">
        <v>99</v>
      </c>
      <c r="I21" s="375">
        <v>102.8</v>
      </c>
      <c r="J21" s="375">
        <v>21.1</v>
      </c>
      <c r="K21" s="375">
        <v>100</v>
      </c>
      <c r="L21" s="375">
        <v>100.4</v>
      </c>
      <c r="M21" s="376">
        <v>99.9</v>
      </c>
      <c r="N21" s="380">
        <v>101.3</v>
      </c>
      <c r="O21" s="375">
        <v>106.1</v>
      </c>
      <c r="P21" s="375">
        <v>21.9</v>
      </c>
      <c r="Q21" s="375">
        <v>104.2</v>
      </c>
      <c r="R21" s="375">
        <v>103.8</v>
      </c>
      <c r="S21" s="376">
        <v>102.7</v>
      </c>
      <c r="T21" s="26">
        <f t="shared" si="0"/>
        <v>1569.2</v>
      </c>
      <c r="V21" s="2"/>
      <c r="W21" s="20"/>
    </row>
    <row r="22" spans="1:30" ht="39.950000000000003" customHeight="1" x14ac:dyDescent="0.25">
      <c r="A22" s="123" t="s">
        <v>33</v>
      </c>
      <c r="B22" s="374">
        <v>96.3</v>
      </c>
      <c r="C22" s="375">
        <v>95.8</v>
      </c>
      <c r="D22" s="375">
        <v>24</v>
      </c>
      <c r="E22" s="375">
        <v>97</v>
      </c>
      <c r="F22" s="375">
        <v>96.3</v>
      </c>
      <c r="G22" s="376">
        <v>96.6</v>
      </c>
      <c r="H22" s="374">
        <v>99</v>
      </c>
      <c r="I22" s="375">
        <v>102.8</v>
      </c>
      <c r="J22" s="375">
        <v>21.1</v>
      </c>
      <c r="K22" s="375">
        <v>100</v>
      </c>
      <c r="L22" s="375">
        <v>100.4</v>
      </c>
      <c r="M22" s="376">
        <v>99.9</v>
      </c>
      <c r="N22" s="380">
        <v>101.3</v>
      </c>
      <c r="O22" s="375">
        <v>106.1</v>
      </c>
      <c r="P22" s="375">
        <v>21.9</v>
      </c>
      <c r="Q22" s="375">
        <v>104.2</v>
      </c>
      <c r="R22" s="375">
        <v>103.8</v>
      </c>
      <c r="S22" s="376">
        <v>102.7</v>
      </c>
      <c r="T22" s="26">
        <f t="shared" si="0"/>
        <v>1569.2</v>
      </c>
      <c r="V22" s="2"/>
      <c r="W22" s="20"/>
    </row>
    <row r="23" spans="1:30" ht="39.950000000000003" customHeight="1" x14ac:dyDescent="0.25">
      <c r="A23" s="122" t="s">
        <v>46</v>
      </c>
      <c r="B23" s="374">
        <v>96.3</v>
      </c>
      <c r="C23" s="375">
        <v>95.8</v>
      </c>
      <c r="D23" s="375">
        <v>24</v>
      </c>
      <c r="E23" s="375">
        <v>97</v>
      </c>
      <c r="F23" s="375">
        <v>96.3</v>
      </c>
      <c r="G23" s="376">
        <v>96.6</v>
      </c>
      <c r="H23" s="374">
        <v>99</v>
      </c>
      <c r="I23" s="375">
        <v>102.8</v>
      </c>
      <c r="J23" s="375">
        <v>21.1</v>
      </c>
      <c r="K23" s="375">
        <v>100</v>
      </c>
      <c r="L23" s="375">
        <v>100.4</v>
      </c>
      <c r="M23" s="376">
        <v>99.9</v>
      </c>
      <c r="N23" s="380">
        <v>101.3</v>
      </c>
      <c r="O23" s="375">
        <v>106.1</v>
      </c>
      <c r="P23" s="375">
        <v>21.9</v>
      </c>
      <c r="Q23" s="375">
        <v>104.2</v>
      </c>
      <c r="R23" s="375">
        <v>103.8</v>
      </c>
      <c r="S23" s="376">
        <v>102.7</v>
      </c>
      <c r="T23" s="26">
        <f t="shared" si="0"/>
        <v>1569.2</v>
      </c>
      <c r="V23" s="2"/>
      <c r="W23" s="20"/>
    </row>
    <row r="24" spans="1:30" ht="39.950000000000003" customHeight="1" x14ac:dyDescent="0.25">
      <c r="A24" s="122" t="s">
        <v>34</v>
      </c>
      <c r="B24" s="374">
        <v>96.3</v>
      </c>
      <c r="C24" s="375">
        <v>95.8</v>
      </c>
      <c r="D24" s="375">
        <v>24</v>
      </c>
      <c r="E24" s="375">
        <v>97</v>
      </c>
      <c r="F24" s="375">
        <v>96.3</v>
      </c>
      <c r="G24" s="376">
        <v>96.6</v>
      </c>
      <c r="H24" s="374">
        <v>99</v>
      </c>
      <c r="I24" s="375">
        <v>102.8</v>
      </c>
      <c r="J24" s="375">
        <v>21.1</v>
      </c>
      <c r="K24" s="375">
        <v>100</v>
      </c>
      <c r="L24" s="375">
        <v>100.4</v>
      </c>
      <c r="M24" s="376">
        <v>99.9</v>
      </c>
      <c r="N24" s="380">
        <v>101.3</v>
      </c>
      <c r="O24" s="375">
        <v>106.1</v>
      </c>
      <c r="P24" s="375">
        <v>21.9</v>
      </c>
      <c r="Q24" s="375">
        <v>104.2</v>
      </c>
      <c r="R24" s="375">
        <v>103.8</v>
      </c>
      <c r="S24" s="376">
        <v>102.7</v>
      </c>
      <c r="T24" s="26">
        <f t="shared" si="0"/>
        <v>1569.2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675.3</v>
      </c>
      <c r="C25" s="332">
        <f t="shared" si="1"/>
        <v>671.4</v>
      </c>
      <c r="D25" s="332">
        <f t="shared" si="1"/>
        <v>168.8</v>
      </c>
      <c r="E25" s="332">
        <f t="shared" si="1"/>
        <v>680.8</v>
      </c>
      <c r="F25" s="332">
        <f t="shared" si="1"/>
        <v>675.5</v>
      </c>
      <c r="G25" s="333">
        <f t="shared" si="1"/>
        <v>676.6</v>
      </c>
      <c r="H25" s="331">
        <f t="shared" si="1"/>
        <v>693</v>
      </c>
      <c r="I25" s="332">
        <f t="shared" si="1"/>
        <v>720.99999999999989</v>
      </c>
      <c r="J25" s="332">
        <f t="shared" si="1"/>
        <v>148.29999999999998</v>
      </c>
      <c r="K25" s="332">
        <f t="shared" si="1"/>
        <v>701.4</v>
      </c>
      <c r="L25" s="332">
        <f t="shared" si="1"/>
        <v>703.4</v>
      </c>
      <c r="M25" s="333">
        <f t="shared" si="1"/>
        <v>699.49999999999989</v>
      </c>
      <c r="N25" s="335">
        <f t="shared" si="1"/>
        <v>709.9</v>
      </c>
      <c r="O25" s="332">
        <f t="shared" si="1"/>
        <v>743.7</v>
      </c>
      <c r="P25" s="332">
        <f t="shared" si="1"/>
        <v>153.50000000000003</v>
      </c>
      <c r="Q25" s="332">
        <f t="shared" si="1"/>
        <v>730.60000000000014</v>
      </c>
      <c r="R25" s="332">
        <f t="shared" si="1"/>
        <v>727.59999999999991</v>
      </c>
      <c r="S25" s="333">
        <f t="shared" si="1"/>
        <v>719.7</v>
      </c>
      <c r="T25" s="320">
        <f t="shared" si="0"/>
        <v>11000</v>
      </c>
    </row>
    <row r="26" spans="1:30" s="2" customFormat="1" ht="36.75" customHeight="1" x14ac:dyDescent="0.25">
      <c r="A26" s="321" t="s">
        <v>12</v>
      </c>
      <c r="B26" s="326">
        <v>154.4</v>
      </c>
      <c r="C26" s="327">
        <v>154.4</v>
      </c>
      <c r="D26" s="327">
        <v>154.4</v>
      </c>
      <c r="E26" s="327">
        <v>154.4</v>
      </c>
      <c r="F26" s="327">
        <v>154.4</v>
      </c>
      <c r="G26" s="328">
        <v>154.4</v>
      </c>
      <c r="H26" s="326">
        <v>154.4</v>
      </c>
      <c r="I26" s="327">
        <v>154.4</v>
      </c>
      <c r="J26" s="327">
        <v>154.4</v>
      </c>
      <c r="K26" s="327">
        <v>154.4</v>
      </c>
      <c r="L26" s="327">
        <v>154.4</v>
      </c>
      <c r="M26" s="328">
        <v>154.4</v>
      </c>
      <c r="N26" s="336">
        <v>154.4</v>
      </c>
      <c r="O26" s="327">
        <v>154.4</v>
      </c>
      <c r="P26" s="327">
        <v>154.4</v>
      </c>
      <c r="Q26" s="327">
        <v>154.4</v>
      </c>
      <c r="R26" s="327">
        <v>154.4</v>
      </c>
      <c r="S26" s="328">
        <v>154.4</v>
      </c>
      <c r="T26" s="325">
        <f>+((T25/T27)/7)*1000</f>
        <v>154.40980361880432</v>
      </c>
    </row>
    <row r="27" spans="1:30" s="2" customFormat="1" ht="33" customHeight="1" x14ac:dyDescent="0.25">
      <c r="A27" s="125" t="s">
        <v>13</v>
      </c>
      <c r="B27" s="377">
        <v>625</v>
      </c>
      <c r="C27" s="378">
        <v>621</v>
      </c>
      <c r="D27" s="378">
        <v>156</v>
      </c>
      <c r="E27" s="378">
        <v>630</v>
      </c>
      <c r="F27" s="378">
        <v>625</v>
      </c>
      <c r="G27" s="379">
        <v>626</v>
      </c>
      <c r="H27" s="377">
        <v>641</v>
      </c>
      <c r="I27" s="378">
        <v>667</v>
      </c>
      <c r="J27" s="378">
        <v>137</v>
      </c>
      <c r="K27" s="378">
        <v>649</v>
      </c>
      <c r="L27" s="378">
        <v>651</v>
      </c>
      <c r="M27" s="379">
        <v>647</v>
      </c>
      <c r="N27" s="381">
        <v>657</v>
      </c>
      <c r="O27" s="378">
        <v>688</v>
      </c>
      <c r="P27" s="378">
        <v>142</v>
      </c>
      <c r="Q27" s="378">
        <v>676</v>
      </c>
      <c r="R27" s="378">
        <v>673</v>
      </c>
      <c r="S27" s="379">
        <v>666</v>
      </c>
      <c r="T27" s="37">
        <f>SUM(B27:S27)</f>
        <v>10177</v>
      </c>
      <c r="U27" s="2">
        <f>((T25*1000)/T27)/7</f>
        <v>154.40980361880432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96.34</v>
      </c>
      <c r="C28" s="39">
        <f t="shared" si="2"/>
        <v>95.75536000000001</v>
      </c>
      <c r="D28" s="39">
        <f t="shared" si="2"/>
        <v>23.96096</v>
      </c>
      <c r="E28" s="39">
        <f t="shared" si="2"/>
        <v>97.020800000000008</v>
      </c>
      <c r="F28" s="39">
        <f t="shared" si="2"/>
        <v>96.3</v>
      </c>
      <c r="G28" s="40">
        <f t="shared" si="2"/>
        <v>96.596160000000026</v>
      </c>
      <c r="H28" s="38">
        <f t="shared" si="2"/>
        <v>98.958560000000006</v>
      </c>
      <c r="I28" s="39">
        <f t="shared" si="2"/>
        <v>102.77871999999999</v>
      </c>
      <c r="J28" s="39">
        <f t="shared" si="2"/>
        <v>21.053919999999998</v>
      </c>
      <c r="K28" s="39">
        <f t="shared" si="2"/>
        <v>100.00784</v>
      </c>
      <c r="L28" s="39">
        <f t="shared" si="2"/>
        <v>100.44016000000001</v>
      </c>
      <c r="M28" s="40">
        <f t="shared" si="2"/>
        <v>99.855519999999999</v>
      </c>
      <c r="N28" s="80">
        <f t="shared" si="2"/>
        <v>101.33712</v>
      </c>
      <c r="O28" s="39">
        <f t="shared" si="2"/>
        <v>106.07808</v>
      </c>
      <c r="P28" s="39">
        <f t="shared" si="2"/>
        <v>21.89472</v>
      </c>
      <c r="Q28" s="39">
        <f t="shared" si="2"/>
        <v>104.20416000000003</v>
      </c>
      <c r="R28" s="39">
        <f t="shared" si="2"/>
        <v>103.75568000000003</v>
      </c>
      <c r="S28" s="40">
        <f t="shared" si="2"/>
        <v>102.72256</v>
      </c>
      <c r="T28" s="41"/>
    </row>
    <row r="29" spans="1:30" ht="33.75" customHeight="1" x14ac:dyDescent="0.25">
      <c r="A29" s="127" t="s">
        <v>15</v>
      </c>
      <c r="B29" s="42">
        <f>((B27*B26)*7)/1000</f>
        <v>675.5</v>
      </c>
      <c r="C29" s="43">
        <f>((C27*C26)*7)/1000</f>
        <v>671.17680000000007</v>
      </c>
      <c r="D29" s="43">
        <f t="shared" ref="D29:S29" si="3">((D27*D26)*7)/1000</f>
        <v>168.60480000000001</v>
      </c>
      <c r="E29" s="43">
        <f t="shared" si="3"/>
        <v>680.904</v>
      </c>
      <c r="F29" s="43">
        <f t="shared" si="3"/>
        <v>675.5</v>
      </c>
      <c r="G29" s="83">
        <f t="shared" si="3"/>
        <v>676.58080000000007</v>
      </c>
      <c r="H29" s="42">
        <f t="shared" si="3"/>
        <v>692.79280000000006</v>
      </c>
      <c r="I29" s="43">
        <f t="shared" si="3"/>
        <v>720.89359999999999</v>
      </c>
      <c r="J29" s="43">
        <f t="shared" si="3"/>
        <v>148.06960000000001</v>
      </c>
      <c r="K29" s="43">
        <f t="shared" si="3"/>
        <v>701.43920000000003</v>
      </c>
      <c r="L29" s="43">
        <f t="shared" si="3"/>
        <v>703.60080000000005</v>
      </c>
      <c r="M29" s="83">
        <f t="shared" si="3"/>
        <v>699.27760000000001</v>
      </c>
      <c r="N29" s="81">
        <f t="shared" si="3"/>
        <v>710.0856</v>
      </c>
      <c r="O29" s="44">
        <f t="shared" si="3"/>
        <v>743.59040000000005</v>
      </c>
      <c r="P29" s="44">
        <f t="shared" si="3"/>
        <v>153.4736</v>
      </c>
      <c r="Q29" s="44">
        <f t="shared" si="3"/>
        <v>730.62080000000003</v>
      </c>
      <c r="R29" s="44">
        <f t="shared" si="3"/>
        <v>727.37840000000006</v>
      </c>
      <c r="S29" s="45">
        <f t="shared" si="3"/>
        <v>719.81280000000004</v>
      </c>
      <c r="T29" s="46"/>
    </row>
    <row r="30" spans="1:30" ht="33.75" customHeight="1" thickBot="1" x14ac:dyDescent="0.3">
      <c r="A30" s="128" t="s">
        <v>16</v>
      </c>
      <c r="B30" s="47">
        <f>+(B25/B27)/7*1000</f>
        <v>154.35428571428568</v>
      </c>
      <c r="C30" s="48">
        <f t="shared" ref="C30:E30" si="4">+(C25/C27)/7*1000</f>
        <v>154.45134575569358</v>
      </c>
      <c r="D30" s="48">
        <f t="shared" si="4"/>
        <v>154.57875457875463</v>
      </c>
      <c r="E30" s="48">
        <f t="shared" si="4"/>
        <v>154.37641723356006</v>
      </c>
      <c r="F30" s="48">
        <f>+(F25/F27)/7*1000</f>
        <v>154.4</v>
      </c>
      <c r="G30" s="49">
        <f t="shared" ref="G30" si="5">+(G25/G27)/7*1000</f>
        <v>154.40438156093109</v>
      </c>
      <c r="H30" s="47">
        <f>+(H25/H27)/7*1000</f>
        <v>154.44617784711386</v>
      </c>
      <c r="I30" s="48">
        <f t="shared" ref="I30:K30" si="6">+(I25/I27)/7*1000</f>
        <v>154.42278860569712</v>
      </c>
      <c r="J30" s="48">
        <f t="shared" si="6"/>
        <v>154.64025026068819</v>
      </c>
      <c r="K30" s="48">
        <f t="shared" si="6"/>
        <v>154.39137134052385</v>
      </c>
      <c r="L30" s="48">
        <f>+(L25/L27)/7*1000</f>
        <v>154.3559359227562</v>
      </c>
      <c r="M30" s="49">
        <f t="shared" ref="M30:S30" si="7">+(M25/M27)/7*1000</f>
        <v>154.44910576286156</v>
      </c>
      <c r="N30" s="82">
        <f t="shared" si="7"/>
        <v>154.35964340073929</v>
      </c>
      <c r="O30" s="48">
        <f t="shared" si="7"/>
        <v>154.42275747508307</v>
      </c>
      <c r="P30" s="48">
        <f t="shared" si="7"/>
        <v>154.42655935613686</v>
      </c>
      <c r="Q30" s="48">
        <f t="shared" si="7"/>
        <v>154.39560439560444</v>
      </c>
      <c r="R30" s="48">
        <f t="shared" si="7"/>
        <v>154.44703884525578</v>
      </c>
      <c r="S30" s="49">
        <f t="shared" si="7"/>
        <v>154.37580437580439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3"/>
      <c r="I36" s="134"/>
      <c r="J36" s="135"/>
      <c r="K36" s="112" t="s">
        <v>19</v>
      </c>
      <c r="L36" s="641" t="s">
        <v>8</v>
      </c>
      <c r="M36" s="642"/>
      <c r="N36" s="642"/>
      <c r="O36" s="642"/>
      <c r="P36" s="642"/>
      <c r="Q36" s="642"/>
      <c r="R36" s="643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9" t="s">
        <v>10</v>
      </c>
      <c r="I37" s="136"/>
      <c r="J37" s="136"/>
      <c r="K37" s="103"/>
      <c r="L37" s="200"/>
      <c r="M37" s="193"/>
      <c r="N37" s="193"/>
      <c r="O37" s="193"/>
      <c r="P37" s="193"/>
      <c r="Q37" s="193"/>
      <c r="R37" s="199" t="s">
        <v>10</v>
      </c>
      <c r="S37" s="58"/>
      <c r="T37" s="58"/>
      <c r="U37" s="3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57">
        <v>6</v>
      </c>
      <c r="R38" s="96"/>
      <c r="S38" s="58"/>
      <c r="T38" s="385" t="s">
        <v>100</v>
      </c>
      <c r="U38" s="384" t="s">
        <v>101</v>
      </c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23">
        <v>96.6</v>
      </c>
      <c r="C39" s="218">
        <v>97.9</v>
      </c>
      <c r="D39" s="218">
        <v>18.399999999999999</v>
      </c>
      <c r="E39" s="218">
        <v>97.7</v>
      </c>
      <c r="F39" s="218">
        <v>95.2</v>
      </c>
      <c r="G39" s="218">
        <v>94.4</v>
      </c>
      <c r="H39" s="97">
        <f t="shared" ref="H39:H46" si="8">SUM(B39:G39)</f>
        <v>500.20000000000005</v>
      </c>
      <c r="I39" s="138"/>
      <c r="J39" s="137"/>
      <c r="K39" s="87" t="s">
        <v>35</v>
      </c>
      <c r="L39" s="218">
        <v>7</v>
      </c>
      <c r="M39" s="218">
        <v>7.5</v>
      </c>
      <c r="N39" s="218">
        <v>1.4</v>
      </c>
      <c r="O39" s="218">
        <v>7.3</v>
      </c>
      <c r="P39" s="218">
        <v>7.1</v>
      </c>
      <c r="Q39" s="218">
        <v>7.2</v>
      </c>
      <c r="R39" s="97">
        <f t="shared" ref="R39:R46" si="9">SUM(L39:Q39)</f>
        <v>37.5</v>
      </c>
      <c r="S39" s="2"/>
      <c r="T39" s="60">
        <v>35.4</v>
      </c>
      <c r="U39" s="383">
        <f>R39-T39</f>
        <v>2.1000000000000014</v>
      </c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23">
        <v>96.6</v>
      </c>
      <c r="C40" s="218">
        <v>97.9</v>
      </c>
      <c r="D40" s="218">
        <v>18.399999999999999</v>
      </c>
      <c r="E40" s="218">
        <v>97.7</v>
      </c>
      <c r="F40" s="218">
        <v>95.2</v>
      </c>
      <c r="G40" s="218">
        <v>94.4</v>
      </c>
      <c r="H40" s="97">
        <f t="shared" si="8"/>
        <v>500.20000000000005</v>
      </c>
      <c r="I40" s="133"/>
      <c r="J40" s="137"/>
      <c r="K40" s="88" t="s">
        <v>36</v>
      </c>
      <c r="L40" s="218">
        <v>7</v>
      </c>
      <c r="M40" s="218">
        <v>7.5</v>
      </c>
      <c r="N40" s="218">
        <v>1.4</v>
      </c>
      <c r="O40" s="218">
        <v>7.3</v>
      </c>
      <c r="P40" s="218">
        <v>7.1</v>
      </c>
      <c r="Q40" s="218">
        <v>7.2</v>
      </c>
      <c r="R40" s="97">
        <f t="shared" si="9"/>
        <v>37.5</v>
      </c>
      <c r="S40" s="2"/>
      <c r="T40" s="60">
        <v>35.4</v>
      </c>
      <c r="U40" s="383">
        <f>R40-T40</f>
        <v>2.1000000000000014</v>
      </c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23">
        <v>95.4</v>
      </c>
      <c r="C41" s="218">
        <v>97.4</v>
      </c>
      <c r="D41" s="218">
        <v>22.3</v>
      </c>
      <c r="E41" s="218">
        <v>97.1</v>
      </c>
      <c r="F41" s="218">
        <v>93.7</v>
      </c>
      <c r="G41" s="218">
        <v>93.5</v>
      </c>
      <c r="H41" s="97">
        <f t="shared" si="8"/>
        <v>499.40000000000003</v>
      </c>
      <c r="I41" s="133"/>
      <c r="J41" s="137"/>
      <c r="K41" s="87" t="s">
        <v>37</v>
      </c>
      <c r="L41" s="218">
        <v>7.3</v>
      </c>
      <c r="M41" s="218">
        <v>7.4</v>
      </c>
      <c r="N41" s="218">
        <v>2.1</v>
      </c>
      <c r="O41" s="218">
        <v>7.4</v>
      </c>
      <c r="P41" s="218">
        <v>7</v>
      </c>
      <c r="Q41" s="218">
        <v>6.8</v>
      </c>
      <c r="R41" s="97">
        <f t="shared" si="9"/>
        <v>38</v>
      </c>
      <c r="S41" s="2"/>
      <c r="T41" s="60">
        <v>35.4</v>
      </c>
      <c r="U41" s="383">
        <f t="shared" ref="U41:U45" si="10">R41-T41</f>
        <v>2.6000000000000014</v>
      </c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374">
        <v>95.4</v>
      </c>
      <c r="C42" s="380">
        <v>97.4</v>
      </c>
      <c r="D42" s="380">
        <v>22.3</v>
      </c>
      <c r="E42" s="380">
        <v>97.1</v>
      </c>
      <c r="F42" s="380">
        <v>93.7</v>
      </c>
      <c r="G42" s="380">
        <v>93.5</v>
      </c>
      <c r="H42" s="97">
        <f t="shared" si="8"/>
        <v>499.40000000000003</v>
      </c>
      <c r="I42" s="133"/>
      <c r="J42" s="137"/>
      <c r="K42" s="87" t="s">
        <v>38</v>
      </c>
      <c r="L42" s="380">
        <v>7.3</v>
      </c>
      <c r="M42" s="380">
        <v>7.4</v>
      </c>
      <c r="N42" s="380">
        <v>2.1</v>
      </c>
      <c r="O42" s="380">
        <v>7.4</v>
      </c>
      <c r="P42" s="380">
        <v>7</v>
      </c>
      <c r="Q42" s="380">
        <v>6.8</v>
      </c>
      <c r="R42" s="97">
        <f t="shared" si="9"/>
        <v>38</v>
      </c>
      <c r="S42" s="2"/>
      <c r="T42" s="60">
        <v>35.4</v>
      </c>
      <c r="U42" s="383">
        <f t="shared" si="10"/>
        <v>2.6000000000000014</v>
      </c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374">
        <v>95.4</v>
      </c>
      <c r="C43" s="380">
        <v>97.4</v>
      </c>
      <c r="D43" s="380">
        <v>22.3</v>
      </c>
      <c r="E43" s="380">
        <v>97.1</v>
      </c>
      <c r="F43" s="380">
        <v>93.7</v>
      </c>
      <c r="G43" s="380">
        <v>93.5</v>
      </c>
      <c r="H43" s="97">
        <f t="shared" si="8"/>
        <v>499.40000000000003</v>
      </c>
      <c r="I43" s="133"/>
      <c r="J43" s="137"/>
      <c r="K43" s="88" t="s">
        <v>33</v>
      </c>
      <c r="L43" s="380">
        <v>7.3</v>
      </c>
      <c r="M43" s="380">
        <v>7.4</v>
      </c>
      <c r="N43" s="380">
        <v>2.1</v>
      </c>
      <c r="O43" s="380">
        <v>7.4</v>
      </c>
      <c r="P43" s="380">
        <v>7</v>
      </c>
      <c r="Q43" s="380">
        <v>6.8</v>
      </c>
      <c r="R43" s="97">
        <f t="shared" si="9"/>
        <v>38</v>
      </c>
      <c r="S43" s="2"/>
      <c r="T43" s="60">
        <v>35.4</v>
      </c>
      <c r="U43" s="383">
        <f t="shared" si="10"/>
        <v>2.6000000000000014</v>
      </c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374">
        <v>95.4</v>
      </c>
      <c r="C44" s="380">
        <v>97.4</v>
      </c>
      <c r="D44" s="380">
        <v>22.3</v>
      </c>
      <c r="E44" s="380">
        <v>97.1</v>
      </c>
      <c r="F44" s="380">
        <v>93.7</v>
      </c>
      <c r="G44" s="380">
        <v>93.5</v>
      </c>
      <c r="H44" s="97">
        <f t="shared" si="8"/>
        <v>499.40000000000003</v>
      </c>
      <c r="I44" s="133"/>
      <c r="J44" s="137"/>
      <c r="K44" s="87" t="s">
        <v>46</v>
      </c>
      <c r="L44" s="380">
        <v>7.3</v>
      </c>
      <c r="M44" s="380">
        <v>7.4</v>
      </c>
      <c r="N44" s="380">
        <v>2.1</v>
      </c>
      <c r="O44" s="380">
        <v>7.4</v>
      </c>
      <c r="P44" s="380">
        <v>7</v>
      </c>
      <c r="Q44" s="380">
        <v>6.8</v>
      </c>
      <c r="R44" s="97">
        <f t="shared" si="9"/>
        <v>38</v>
      </c>
      <c r="S44" s="2"/>
      <c r="T44" s="60">
        <v>35.4</v>
      </c>
      <c r="U44" s="383">
        <f t="shared" si="10"/>
        <v>2.6000000000000014</v>
      </c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374">
        <v>95.4</v>
      </c>
      <c r="C45" s="380">
        <v>97.4</v>
      </c>
      <c r="D45" s="380">
        <v>22.3</v>
      </c>
      <c r="E45" s="380">
        <v>97.1</v>
      </c>
      <c r="F45" s="380">
        <v>93.7</v>
      </c>
      <c r="G45" s="380">
        <v>93.5</v>
      </c>
      <c r="H45" s="97">
        <f t="shared" si="8"/>
        <v>499.40000000000003</v>
      </c>
      <c r="I45" s="133"/>
      <c r="J45" s="137"/>
      <c r="K45" s="87" t="s">
        <v>34</v>
      </c>
      <c r="L45" s="380">
        <v>7.3</v>
      </c>
      <c r="M45" s="380">
        <v>7.4</v>
      </c>
      <c r="N45" s="380">
        <v>2.1</v>
      </c>
      <c r="O45" s="380">
        <v>7.4</v>
      </c>
      <c r="P45" s="380">
        <v>7</v>
      </c>
      <c r="Q45" s="380">
        <v>6.8</v>
      </c>
      <c r="R45" s="97">
        <f t="shared" si="9"/>
        <v>38</v>
      </c>
      <c r="S45" s="2"/>
      <c r="T45" s="60">
        <v>35.4</v>
      </c>
      <c r="U45" s="383">
        <f t="shared" si="10"/>
        <v>2.6000000000000014</v>
      </c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27">
        <f t="shared" ref="B46:G46" si="11">SUM(B39:B45)</f>
        <v>670.19999999999993</v>
      </c>
      <c r="C46" s="77">
        <f t="shared" si="11"/>
        <v>682.8</v>
      </c>
      <c r="D46" s="28">
        <f t="shared" si="11"/>
        <v>148.29999999999998</v>
      </c>
      <c r="E46" s="28">
        <f t="shared" si="11"/>
        <v>680.90000000000009</v>
      </c>
      <c r="F46" s="28">
        <f t="shared" si="11"/>
        <v>658.90000000000009</v>
      </c>
      <c r="G46" s="28">
        <f t="shared" si="11"/>
        <v>656.3</v>
      </c>
      <c r="H46" s="97">
        <f t="shared" si="8"/>
        <v>3497.3999999999996</v>
      </c>
      <c r="I46" s="60"/>
      <c r="K46" s="73" t="s">
        <v>10</v>
      </c>
      <c r="L46" s="77">
        <f t="shared" ref="L46:Q46" si="12">SUM(L39:L45)</f>
        <v>50.499999999999993</v>
      </c>
      <c r="M46" s="28">
        <f t="shared" si="12"/>
        <v>51.999999999999993</v>
      </c>
      <c r="N46" s="28">
        <f>SUM(N39:N45)</f>
        <v>13.299999999999999</v>
      </c>
      <c r="O46" s="28">
        <f t="shared" si="12"/>
        <v>51.599999999999994</v>
      </c>
      <c r="P46" s="28">
        <f t="shared" si="12"/>
        <v>49.2</v>
      </c>
      <c r="Q46" s="28">
        <f t="shared" si="12"/>
        <v>48.399999999999991</v>
      </c>
      <c r="R46" s="97">
        <f t="shared" si="9"/>
        <v>264.99999999999994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30">
        <v>156.1</v>
      </c>
      <c r="C47" s="78">
        <v>156.1</v>
      </c>
      <c r="D47" s="31">
        <v>156.1</v>
      </c>
      <c r="E47" s="31">
        <v>156.1</v>
      </c>
      <c r="F47" s="31">
        <v>156.1</v>
      </c>
      <c r="G47" s="31">
        <v>156.1</v>
      </c>
      <c r="H47" s="98">
        <f>+((H46/H48)/7)*1000</f>
        <v>156.18273567632741</v>
      </c>
      <c r="I47" s="60"/>
      <c r="K47" s="129" t="s">
        <v>12</v>
      </c>
      <c r="L47" s="78">
        <v>149</v>
      </c>
      <c r="M47" s="31">
        <v>147</v>
      </c>
      <c r="N47" s="31">
        <v>149</v>
      </c>
      <c r="O47" s="31">
        <v>146</v>
      </c>
      <c r="P47" s="31">
        <v>145</v>
      </c>
      <c r="Q47" s="31">
        <v>145</v>
      </c>
      <c r="R47" s="98">
        <f>+((R46/R48)/7)*1000</f>
        <v>146.16657473800328</v>
      </c>
      <c r="S47" s="61"/>
      <c r="T47" s="61"/>
    </row>
    <row r="48" spans="1:30" ht="33.75" customHeight="1" x14ac:dyDescent="0.25">
      <c r="A48" s="90" t="s">
        <v>13</v>
      </c>
      <c r="B48" s="34">
        <v>611</v>
      </c>
      <c r="C48" s="79">
        <v>624</v>
      </c>
      <c r="D48" s="35">
        <v>143</v>
      </c>
      <c r="E48" s="35">
        <v>622</v>
      </c>
      <c r="F48" s="35">
        <v>600</v>
      </c>
      <c r="G48" s="35">
        <v>599</v>
      </c>
      <c r="H48" s="99">
        <f>SUM(B48:G48)</f>
        <v>3199</v>
      </c>
      <c r="I48" s="60"/>
      <c r="J48" s="62"/>
      <c r="K48" s="90" t="s">
        <v>13</v>
      </c>
      <c r="L48" s="102">
        <v>49</v>
      </c>
      <c r="M48" s="102">
        <v>50</v>
      </c>
      <c r="N48" s="102">
        <v>14</v>
      </c>
      <c r="O48" s="102">
        <v>51</v>
      </c>
      <c r="P48" s="102">
        <v>48</v>
      </c>
      <c r="Q48" s="102">
        <v>47</v>
      </c>
      <c r="R48" s="106">
        <f>SUM(L48:Q48)</f>
        <v>259</v>
      </c>
      <c r="S48" s="63"/>
      <c r="T48" s="63"/>
    </row>
    <row r="49" spans="1:43" ht="33.75" customHeight="1" x14ac:dyDescent="0.25">
      <c r="A49" s="91" t="s">
        <v>14</v>
      </c>
      <c r="B49" s="38">
        <f t="shared" ref="B49:G49" si="13">((B48*B47)*7/1000-B40-B39)/5</f>
        <v>94.887939999999986</v>
      </c>
      <c r="C49" s="80">
        <f t="shared" si="13"/>
        <v>97.208960000000005</v>
      </c>
      <c r="D49" s="80">
        <f t="shared" si="13"/>
        <v>23.891219999999997</v>
      </c>
      <c r="E49" s="80">
        <f t="shared" si="13"/>
        <v>96.851879999999994</v>
      </c>
      <c r="F49" s="80">
        <f t="shared" si="13"/>
        <v>93.043999999999997</v>
      </c>
      <c r="G49" s="80">
        <f t="shared" si="13"/>
        <v>93.14546</v>
      </c>
      <c r="H49" s="100">
        <f>((H46*1000)/H48)/7</f>
        <v>156.18273567632741</v>
      </c>
      <c r="I49" s="60"/>
      <c r="K49" s="91" t="s">
        <v>14</v>
      </c>
      <c r="L49" s="80">
        <f t="shared" ref="L49:Q49" si="14">((L48*L47)*7/1000-L40-L39)/5</f>
        <v>7.4214000000000002</v>
      </c>
      <c r="M49" s="39">
        <f t="shared" si="14"/>
        <v>7.2900000000000009</v>
      </c>
      <c r="N49" s="39">
        <f t="shared" si="14"/>
        <v>2.3603999999999998</v>
      </c>
      <c r="O49" s="39">
        <f t="shared" si="14"/>
        <v>7.5044000000000013</v>
      </c>
      <c r="P49" s="39">
        <f t="shared" si="14"/>
        <v>6.903999999999999</v>
      </c>
      <c r="Q49" s="39">
        <f t="shared" si="14"/>
        <v>6.6609999999999987</v>
      </c>
      <c r="R49" s="107">
        <f>((R46*1000)/R48)/7</f>
        <v>146.16657473800328</v>
      </c>
      <c r="S49" s="63"/>
      <c r="T49" s="63"/>
    </row>
    <row r="50" spans="1:43" ht="33.75" customHeight="1" x14ac:dyDescent="0.25">
      <c r="A50" s="92" t="s">
        <v>15</v>
      </c>
      <c r="B50" s="42">
        <f t="shared" ref="B50:G50" si="15">((B48*B47)*7)/1000</f>
        <v>667.63969999999995</v>
      </c>
      <c r="C50" s="81">
        <f t="shared" si="15"/>
        <v>681.84479999999996</v>
      </c>
      <c r="D50" s="43">
        <f t="shared" si="15"/>
        <v>156.2561</v>
      </c>
      <c r="E50" s="43">
        <f t="shared" si="15"/>
        <v>679.65940000000001</v>
      </c>
      <c r="F50" s="43">
        <f t="shared" si="15"/>
        <v>655.62</v>
      </c>
      <c r="G50" s="43">
        <f t="shared" si="15"/>
        <v>654.52729999999997</v>
      </c>
      <c r="H50" s="83"/>
      <c r="I50" s="60"/>
      <c r="K50" s="92" t="s">
        <v>15</v>
      </c>
      <c r="L50" s="81">
        <f t="shared" ref="L50:Q50" si="16">((L48*L47)*7)/1000</f>
        <v>51.106999999999999</v>
      </c>
      <c r="M50" s="43">
        <f t="shared" si="16"/>
        <v>51.45</v>
      </c>
      <c r="N50" s="43">
        <f t="shared" si="16"/>
        <v>14.602</v>
      </c>
      <c r="O50" s="43">
        <f t="shared" si="16"/>
        <v>52.122</v>
      </c>
      <c r="P50" s="43">
        <f t="shared" si="16"/>
        <v>48.72</v>
      </c>
      <c r="Q50" s="43">
        <f t="shared" si="16"/>
        <v>47.704999999999998</v>
      </c>
      <c r="R50" s="108"/>
    </row>
    <row r="51" spans="1:43" ht="33.75" customHeight="1" thickBot="1" x14ac:dyDescent="0.3">
      <c r="A51" s="93" t="s">
        <v>16</v>
      </c>
      <c r="B51" s="47">
        <f t="shared" ref="B51:G51" si="17">+(B46/B48)/7*1000</f>
        <v>156.69862052840776</v>
      </c>
      <c r="C51" s="82">
        <f t="shared" si="17"/>
        <v>156.31868131868129</v>
      </c>
      <c r="D51" s="48">
        <f t="shared" si="17"/>
        <v>148.15184815184816</v>
      </c>
      <c r="E51" s="48">
        <f t="shared" si="17"/>
        <v>156.38493339457972</v>
      </c>
      <c r="F51" s="48">
        <f t="shared" si="17"/>
        <v>156.88095238095241</v>
      </c>
      <c r="G51" s="48">
        <f t="shared" si="17"/>
        <v>156.5227760553303</v>
      </c>
      <c r="H51" s="101"/>
      <c r="I51" s="60"/>
      <c r="J51" s="51"/>
      <c r="K51" s="93" t="s">
        <v>16</v>
      </c>
      <c r="L51" s="82">
        <f t="shared" ref="L51:Q51" si="18">+(L46/L48)/7*1000</f>
        <v>147.23032069970844</v>
      </c>
      <c r="M51" s="48">
        <f t="shared" si="18"/>
        <v>148.57142857142856</v>
      </c>
      <c r="N51" s="48">
        <f t="shared" si="18"/>
        <v>135.71428571428569</v>
      </c>
      <c r="O51" s="48">
        <f t="shared" si="18"/>
        <v>144.53781512605042</v>
      </c>
      <c r="P51" s="48">
        <f t="shared" si="18"/>
        <v>146.42857142857144</v>
      </c>
      <c r="Q51" s="48">
        <f t="shared" si="18"/>
        <v>147.112462006079</v>
      </c>
      <c r="R51" s="49"/>
      <c r="S51" s="52"/>
      <c r="T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67"/>
      <c r="W55" s="68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55"/>
      <c r="W56" s="55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55"/>
      <c r="W57" s="55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23">
        <v>8</v>
      </c>
      <c r="C58" s="218">
        <v>7.9</v>
      </c>
      <c r="D58" s="218">
        <v>2.1</v>
      </c>
      <c r="E58" s="218">
        <v>7.9</v>
      </c>
      <c r="F58" s="218">
        <v>7.7</v>
      </c>
      <c r="G58" s="150">
        <v>7.7</v>
      </c>
      <c r="H58" s="23">
        <v>8.1999999999999993</v>
      </c>
      <c r="I58" s="218">
        <v>8.4</v>
      </c>
      <c r="J58" s="218">
        <v>2.1</v>
      </c>
      <c r="K58" s="218">
        <v>8</v>
      </c>
      <c r="L58" s="218">
        <v>8.1</v>
      </c>
      <c r="M58" s="150">
        <v>8.1</v>
      </c>
      <c r="N58" s="23">
        <v>8.1999999999999993</v>
      </c>
      <c r="O58" s="218">
        <v>8.6</v>
      </c>
      <c r="P58" s="218">
        <v>2.1</v>
      </c>
      <c r="Q58" s="218">
        <v>8.3000000000000007</v>
      </c>
      <c r="R58" s="218">
        <v>8.3000000000000007</v>
      </c>
      <c r="S58" s="150">
        <v>8.1999999999999993</v>
      </c>
      <c r="T58" s="26">
        <f t="shared" ref="T58:T65" si="19">SUM(B58:S58)</f>
        <v>127.89999999999998</v>
      </c>
      <c r="U58" s="71"/>
      <c r="V58" s="60"/>
      <c r="W58" s="20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23">
        <v>8</v>
      </c>
      <c r="C59" s="218">
        <v>7.9</v>
      </c>
      <c r="D59" s="218">
        <v>2.1</v>
      </c>
      <c r="E59" s="218">
        <v>7.9</v>
      </c>
      <c r="F59" s="218">
        <v>7.7</v>
      </c>
      <c r="G59" s="150">
        <v>7.7</v>
      </c>
      <c r="H59" s="23">
        <v>8.1999999999999993</v>
      </c>
      <c r="I59" s="218">
        <v>8.4</v>
      </c>
      <c r="J59" s="218">
        <v>2.1</v>
      </c>
      <c r="K59" s="218">
        <v>8</v>
      </c>
      <c r="L59" s="218">
        <v>8.1</v>
      </c>
      <c r="M59" s="150">
        <v>8.1</v>
      </c>
      <c r="N59" s="23">
        <v>8.1999999999999993</v>
      </c>
      <c r="O59" s="218">
        <v>8.6</v>
      </c>
      <c r="P59" s="218">
        <v>2.1</v>
      </c>
      <c r="Q59" s="218">
        <v>8.3000000000000007</v>
      </c>
      <c r="R59" s="218">
        <v>8.3000000000000007</v>
      </c>
      <c r="S59" s="150">
        <v>8.1999999999999993</v>
      </c>
      <c r="T59" s="26">
        <f t="shared" si="19"/>
        <v>127.89999999999998</v>
      </c>
      <c r="U59" s="71"/>
      <c r="V59" s="60"/>
      <c r="W59" s="20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23">
        <v>8</v>
      </c>
      <c r="C60" s="218">
        <v>7.9</v>
      </c>
      <c r="D60" s="218">
        <v>2</v>
      </c>
      <c r="E60" s="218">
        <v>7.8</v>
      </c>
      <c r="F60" s="218">
        <v>7.6</v>
      </c>
      <c r="G60" s="150">
        <v>7.6</v>
      </c>
      <c r="H60" s="23">
        <v>8.1999999999999993</v>
      </c>
      <c r="I60" s="218">
        <v>8.4</v>
      </c>
      <c r="J60" s="218">
        <v>2</v>
      </c>
      <c r="K60" s="218">
        <v>8</v>
      </c>
      <c r="L60" s="218">
        <v>8.1</v>
      </c>
      <c r="M60" s="150">
        <v>8.1</v>
      </c>
      <c r="N60" s="23">
        <v>8.1999999999999993</v>
      </c>
      <c r="O60" s="218">
        <v>8.6</v>
      </c>
      <c r="P60" s="218">
        <v>2.1</v>
      </c>
      <c r="Q60" s="218">
        <v>8.3000000000000007</v>
      </c>
      <c r="R60" s="218">
        <v>8.3000000000000007</v>
      </c>
      <c r="S60" s="150">
        <v>8.1999999999999993</v>
      </c>
      <c r="T60" s="26">
        <f t="shared" si="19"/>
        <v>127.39999999999998</v>
      </c>
      <c r="U60" s="71"/>
      <c r="V60" s="60"/>
      <c r="W60" s="20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374">
        <v>8</v>
      </c>
      <c r="C61" s="380">
        <v>7.9</v>
      </c>
      <c r="D61" s="380">
        <v>2.1</v>
      </c>
      <c r="E61" s="380">
        <v>7.9</v>
      </c>
      <c r="F61" s="380">
        <v>7.7</v>
      </c>
      <c r="G61" s="382">
        <v>7.7</v>
      </c>
      <c r="H61" s="374">
        <v>8.3000000000000007</v>
      </c>
      <c r="I61" s="380">
        <v>8.4</v>
      </c>
      <c r="J61" s="380">
        <v>2.1</v>
      </c>
      <c r="K61" s="380">
        <v>8</v>
      </c>
      <c r="L61" s="380">
        <v>8.1</v>
      </c>
      <c r="M61" s="382">
        <v>8.1</v>
      </c>
      <c r="N61" s="374">
        <v>8.3000000000000007</v>
      </c>
      <c r="O61" s="380">
        <v>8.6</v>
      </c>
      <c r="P61" s="380">
        <v>2.1</v>
      </c>
      <c r="Q61" s="380">
        <v>8.3000000000000007</v>
      </c>
      <c r="R61" s="380">
        <v>8.3000000000000007</v>
      </c>
      <c r="S61" s="382">
        <v>8.1999999999999993</v>
      </c>
      <c r="T61" s="26">
        <f t="shared" si="19"/>
        <v>128.09999999999997</v>
      </c>
      <c r="U61" s="71"/>
      <c r="V61" s="60"/>
      <c r="W61" s="55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374">
        <v>8</v>
      </c>
      <c r="C62" s="380">
        <v>7.9</v>
      </c>
      <c r="D62" s="380">
        <v>2.1</v>
      </c>
      <c r="E62" s="380">
        <v>7.9</v>
      </c>
      <c r="F62" s="380">
        <v>7.7</v>
      </c>
      <c r="G62" s="382">
        <v>7.7</v>
      </c>
      <c r="H62" s="374">
        <v>8.3000000000000007</v>
      </c>
      <c r="I62" s="380">
        <v>8.5</v>
      </c>
      <c r="J62" s="380">
        <v>2.1</v>
      </c>
      <c r="K62" s="380">
        <v>8</v>
      </c>
      <c r="L62" s="380">
        <v>8.1</v>
      </c>
      <c r="M62" s="382">
        <v>8.1</v>
      </c>
      <c r="N62" s="374">
        <v>8.3000000000000007</v>
      </c>
      <c r="O62" s="380">
        <v>8.6</v>
      </c>
      <c r="P62" s="380">
        <v>2.1</v>
      </c>
      <c r="Q62" s="380">
        <v>8.3000000000000007</v>
      </c>
      <c r="R62" s="380">
        <v>8.3000000000000007</v>
      </c>
      <c r="S62" s="382">
        <v>8.1999999999999993</v>
      </c>
      <c r="T62" s="26">
        <f t="shared" si="19"/>
        <v>128.19999999999999</v>
      </c>
      <c r="U62" s="71"/>
      <c r="V62" s="60"/>
      <c r="W62" s="55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374">
        <v>8</v>
      </c>
      <c r="C63" s="380">
        <v>7.9</v>
      </c>
      <c r="D63" s="380">
        <v>2.1</v>
      </c>
      <c r="E63" s="380">
        <v>7.9</v>
      </c>
      <c r="F63" s="380">
        <v>7.7</v>
      </c>
      <c r="G63" s="382">
        <v>7.7</v>
      </c>
      <c r="H63" s="374">
        <v>8.3000000000000007</v>
      </c>
      <c r="I63" s="380">
        <v>8.5</v>
      </c>
      <c r="J63" s="380">
        <v>2.1</v>
      </c>
      <c r="K63" s="380">
        <v>8</v>
      </c>
      <c r="L63" s="380">
        <v>8.1</v>
      </c>
      <c r="M63" s="382">
        <v>8.1</v>
      </c>
      <c r="N63" s="374">
        <v>8.3000000000000007</v>
      </c>
      <c r="O63" s="380">
        <v>8.6</v>
      </c>
      <c r="P63" s="380">
        <v>2.1</v>
      </c>
      <c r="Q63" s="380">
        <v>8.3000000000000007</v>
      </c>
      <c r="R63" s="380">
        <v>8.3000000000000007</v>
      </c>
      <c r="S63" s="382">
        <v>8.3000000000000007</v>
      </c>
      <c r="T63" s="26">
        <f t="shared" si="19"/>
        <v>128.29999999999998</v>
      </c>
      <c r="U63" s="71"/>
      <c r="V63" s="60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374">
        <v>8</v>
      </c>
      <c r="C64" s="380">
        <v>8</v>
      </c>
      <c r="D64" s="380">
        <v>2.1</v>
      </c>
      <c r="E64" s="380">
        <v>7.9</v>
      </c>
      <c r="F64" s="380">
        <v>7.7</v>
      </c>
      <c r="G64" s="382">
        <v>7.7</v>
      </c>
      <c r="H64" s="374">
        <v>8.3000000000000007</v>
      </c>
      <c r="I64" s="380">
        <v>8.5</v>
      </c>
      <c r="J64" s="380">
        <v>2.1</v>
      </c>
      <c r="K64" s="380">
        <v>8</v>
      </c>
      <c r="L64" s="380">
        <v>8.1999999999999993</v>
      </c>
      <c r="M64" s="382">
        <v>8.1999999999999993</v>
      </c>
      <c r="N64" s="374">
        <v>8.3000000000000007</v>
      </c>
      <c r="O64" s="380">
        <v>8.6999999999999993</v>
      </c>
      <c r="P64" s="380">
        <v>2.1</v>
      </c>
      <c r="Q64" s="380">
        <v>8.3000000000000007</v>
      </c>
      <c r="R64" s="380">
        <v>8.3000000000000007</v>
      </c>
      <c r="S64" s="382">
        <v>8.3000000000000007</v>
      </c>
      <c r="T64" s="26">
        <f t="shared" si="19"/>
        <v>128.70000000000002</v>
      </c>
      <c r="U64" s="71"/>
      <c r="V64" s="60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56</v>
      </c>
      <c r="C65" s="28">
        <f>SUM(C58:C64)</f>
        <v>55.4</v>
      </c>
      <c r="D65" s="28">
        <f>SUM(D58:D64)</f>
        <v>14.6</v>
      </c>
      <c r="E65" s="28">
        <f>SUM(E58:E64)</f>
        <v>55.199999999999996</v>
      </c>
      <c r="F65" s="28">
        <f t="shared" ref="F65:Q65" si="20">SUM(F58:F64)</f>
        <v>53.800000000000004</v>
      </c>
      <c r="G65" s="29">
        <f t="shared" si="20"/>
        <v>53.800000000000004</v>
      </c>
      <c r="H65" s="27">
        <f t="shared" si="20"/>
        <v>57.8</v>
      </c>
      <c r="I65" s="28">
        <f t="shared" si="20"/>
        <v>59.1</v>
      </c>
      <c r="J65" s="28">
        <f t="shared" si="20"/>
        <v>14.6</v>
      </c>
      <c r="K65" s="28">
        <f t="shared" si="20"/>
        <v>56</v>
      </c>
      <c r="L65" s="28">
        <f t="shared" si="20"/>
        <v>56.8</v>
      </c>
      <c r="M65" s="29">
        <f t="shared" si="20"/>
        <v>56.8</v>
      </c>
      <c r="N65" s="27">
        <f t="shared" si="20"/>
        <v>57.8</v>
      </c>
      <c r="O65" s="28">
        <f t="shared" si="20"/>
        <v>60.3</v>
      </c>
      <c r="P65" s="28">
        <f t="shared" si="20"/>
        <v>14.7</v>
      </c>
      <c r="Q65" s="28">
        <f t="shared" si="20"/>
        <v>58.099999999999994</v>
      </c>
      <c r="R65" s="28">
        <f>SUM(R58:R64)</f>
        <v>58.099999999999994</v>
      </c>
      <c r="S65" s="29">
        <f>SUM(S58:S64)</f>
        <v>57.599999999999994</v>
      </c>
      <c r="T65" s="26">
        <f t="shared" si="19"/>
        <v>896.5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148</v>
      </c>
      <c r="C66" s="31">
        <v>146.5</v>
      </c>
      <c r="D66" s="31">
        <v>148.5</v>
      </c>
      <c r="E66" s="31">
        <v>146</v>
      </c>
      <c r="F66" s="31">
        <v>145</v>
      </c>
      <c r="G66" s="32">
        <v>145</v>
      </c>
      <c r="H66" s="30">
        <v>150</v>
      </c>
      <c r="I66" s="31">
        <v>148</v>
      </c>
      <c r="J66" s="31">
        <v>149</v>
      </c>
      <c r="K66" s="31">
        <v>145.5</v>
      </c>
      <c r="L66" s="31">
        <v>145</v>
      </c>
      <c r="M66" s="32">
        <v>145</v>
      </c>
      <c r="N66" s="30">
        <v>147.5</v>
      </c>
      <c r="O66" s="31">
        <v>146</v>
      </c>
      <c r="P66" s="31">
        <v>149.5</v>
      </c>
      <c r="Q66" s="31">
        <v>145.5</v>
      </c>
      <c r="R66" s="31">
        <v>145.5</v>
      </c>
      <c r="S66" s="32">
        <v>144.5</v>
      </c>
      <c r="T66" s="261">
        <f>+((T65/T67)/7)*1000</f>
        <v>146.36734693877548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54</v>
      </c>
      <c r="C67" s="102">
        <v>54</v>
      </c>
      <c r="D67" s="102">
        <v>14</v>
      </c>
      <c r="E67" s="102">
        <v>54</v>
      </c>
      <c r="F67" s="102">
        <v>53</v>
      </c>
      <c r="G67" s="259">
        <v>53</v>
      </c>
      <c r="H67" s="258">
        <v>55</v>
      </c>
      <c r="I67" s="102">
        <v>57</v>
      </c>
      <c r="J67" s="102">
        <v>14</v>
      </c>
      <c r="K67" s="102">
        <v>55</v>
      </c>
      <c r="L67" s="102">
        <v>56</v>
      </c>
      <c r="M67" s="259">
        <v>56</v>
      </c>
      <c r="N67" s="258">
        <v>56</v>
      </c>
      <c r="O67" s="102">
        <v>59</v>
      </c>
      <c r="P67" s="102">
        <v>14</v>
      </c>
      <c r="Q67" s="102">
        <v>57</v>
      </c>
      <c r="R67" s="102">
        <v>57</v>
      </c>
      <c r="S67" s="259">
        <v>57</v>
      </c>
      <c r="T67" s="262">
        <f>SUM(B67:S67)</f>
        <v>875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1">((B67*B66)*7/1000-B59-B58)/5</f>
        <v>7.9888000000000003</v>
      </c>
      <c r="C68" s="80">
        <f t="shared" si="21"/>
        <v>7.9154000000000009</v>
      </c>
      <c r="D68" s="80">
        <f t="shared" si="21"/>
        <v>2.0706000000000002</v>
      </c>
      <c r="E68" s="80">
        <f t="shared" si="21"/>
        <v>7.877600000000001</v>
      </c>
      <c r="F68" s="80">
        <f t="shared" si="21"/>
        <v>7.6789999999999994</v>
      </c>
      <c r="G68" s="154">
        <f t="shared" si="21"/>
        <v>7.6789999999999994</v>
      </c>
      <c r="H68" s="38">
        <f t="shared" si="21"/>
        <v>8.27</v>
      </c>
      <c r="I68" s="80">
        <f t="shared" si="21"/>
        <v>8.4504000000000001</v>
      </c>
      <c r="J68" s="80">
        <f t="shared" si="21"/>
        <v>2.0804</v>
      </c>
      <c r="K68" s="80">
        <f t="shared" si="21"/>
        <v>8.0034999999999989</v>
      </c>
      <c r="L68" s="80">
        <f t="shared" si="21"/>
        <v>8.1280000000000001</v>
      </c>
      <c r="M68" s="154">
        <f t="shared" si="21"/>
        <v>8.1280000000000001</v>
      </c>
      <c r="N68" s="38">
        <f t="shared" si="21"/>
        <v>8.2840000000000007</v>
      </c>
      <c r="O68" s="80">
        <f t="shared" si="21"/>
        <v>8.6196000000000002</v>
      </c>
      <c r="P68" s="80">
        <f t="shared" si="21"/>
        <v>2.0902000000000003</v>
      </c>
      <c r="Q68" s="80">
        <f t="shared" si="21"/>
        <v>8.2908999999999988</v>
      </c>
      <c r="R68" s="80">
        <f t="shared" si="21"/>
        <v>8.2908999999999988</v>
      </c>
      <c r="S68" s="154">
        <f t="shared" si="21"/>
        <v>8.2510999999999992</v>
      </c>
      <c r="T68" s="263">
        <f>((T65*1000)/T67)/7</f>
        <v>146.36734693877551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2">((B67*B66)*7)/1000</f>
        <v>55.944000000000003</v>
      </c>
      <c r="C69" s="43">
        <f t="shared" si="22"/>
        <v>55.377000000000002</v>
      </c>
      <c r="D69" s="43">
        <f t="shared" si="22"/>
        <v>14.553000000000001</v>
      </c>
      <c r="E69" s="43">
        <f t="shared" si="22"/>
        <v>55.188000000000002</v>
      </c>
      <c r="F69" s="43">
        <f t="shared" si="22"/>
        <v>53.795000000000002</v>
      </c>
      <c r="G69" s="83">
        <f t="shared" si="22"/>
        <v>53.795000000000002</v>
      </c>
      <c r="H69" s="42">
        <f t="shared" si="22"/>
        <v>57.75</v>
      </c>
      <c r="I69" s="43">
        <f t="shared" si="22"/>
        <v>59.052</v>
      </c>
      <c r="J69" s="43">
        <f t="shared" si="22"/>
        <v>14.602</v>
      </c>
      <c r="K69" s="43">
        <f t="shared" si="22"/>
        <v>56.017499999999998</v>
      </c>
      <c r="L69" s="43">
        <f t="shared" si="22"/>
        <v>56.84</v>
      </c>
      <c r="M69" s="83">
        <f t="shared" si="22"/>
        <v>56.84</v>
      </c>
      <c r="N69" s="42">
        <f t="shared" si="22"/>
        <v>57.82</v>
      </c>
      <c r="O69" s="43">
        <f t="shared" si="22"/>
        <v>60.298000000000002</v>
      </c>
      <c r="P69" s="43">
        <f t="shared" si="22"/>
        <v>14.651</v>
      </c>
      <c r="Q69" s="43">
        <f t="shared" si="22"/>
        <v>58.054499999999997</v>
      </c>
      <c r="R69" s="43">
        <f t="shared" si="22"/>
        <v>58.054499999999997</v>
      </c>
      <c r="S69" s="83">
        <f t="shared" si="22"/>
        <v>57.655500000000004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 t="shared" ref="B70:S70" si="23">+(B65/B67)/7*1000</f>
        <v>148.14814814814815</v>
      </c>
      <c r="C70" s="48">
        <f t="shared" si="23"/>
        <v>146.56084656084656</v>
      </c>
      <c r="D70" s="48">
        <f t="shared" si="23"/>
        <v>148.9795918367347</v>
      </c>
      <c r="E70" s="48">
        <f t="shared" si="23"/>
        <v>146.03174603174602</v>
      </c>
      <c r="F70" s="48">
        <f t="shared" si="23"/>
        <v>145.0134770889488</v>
      </c>
      <c r="G70" s="49">
        <f t="shared" si="23"/>
        <v>145.0134770889488</v>
      </c>
      <c r="H70" s="47">
        <f t="shared" si="23"/>
        <v>150.12987012987011</v>
      </c>
      <c r="I70" s="48">
        <f t="shared" si="23"/>
        <v>148.12030075187971</v>
      </c>
      <c r="J70" s="48">
        <f t="shared" si="23"/>
        <v>148.9795918367347</v>
      </c>
      <c r="K70" s="48">
        <f t="shared" si="23"/>
        <v>145.45454545454544</v>
      </c>
      <c r="L70" s="48">
        <f t="shared" si="23"/>
        <v>144.89795918367346</v>
      </c>
      <c r="M70" s="49">
        <f t="shared" si="23"/>
        <v>144.89795918367346</v>
      </c>
      <c r="N70" s="47">
        <f t="shared" si="23"/>
        <v>147.44897959183672</v>
      </c>
      <c r="O70" s="48">
        <f t="shared" si="23"/>
        <v>146.00484261501208</v>
      </c>
      <c r="P70" s="48">
        <f t="shared" si="23"/>
        <v>150</v>
      </c>
      <c r="Q70" s="48">
        <f t="shared" si="23"/>
        <v>145.61403508771929</v>
      </c>
      <c r="R70" s="48">
        <f t="shared" si="23"/>
        <v>145.61403508771929</v>
      </c>
      <c r="S70" s="49">
        <f t="shared" si="23"/>
        <v>144.36090225563908</v>
      </c>
      <c r="T70" s="50"/>
      <c r="AD70" s="3"/>
    </row>
    <row r="71" spans="1:41" ht="33.75" customHeight="1" x14ac:dyDescent="0.25"/>
    <row r="72" spans="1:41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41" ht="33.75" customHeight="1" x14ac:dyDescent="0.25"/>
    <row r="74" spans="1:41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1" zoomScale="30" zoomScaleNormal="30" workbookViewId="0">
      <selection activeCell="R47" sqref="R47"/>
    </sheetView>
  </sheetViews>
  <sheetFormatPr baseColWidth="10" defaultRowHeight="15" x14ac:dyDescent="0.25"/>
  <cols>
    <col min="1" max="1" width="52.42578125" style="19" bestFit="1" customWidth="1"/>
    <col min="2" max="10" width="22.42578125" style="19" customWidth="1"/>
    <col min="11" max="11" width="33.42578125" style="19" bestFit="1" customWidth="1"/>
    <col min="1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2"/>
      <c r="Z3" s="2"/>
      <c r="AA3" s="2"/>
      <c r="AB3" s="2"/>
      <c r="AC3" s="2"/>
      <c r="AD3" s="3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6" t="s">
        <v>1</v>
      </c>
      <c r="B9" s="386"/>
      <c r="C9" s="386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6"/>
      <c r="B10" s="386"/>
      <c r="C10" s="3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6" t="s">
        <v>4</v>
      </c>
      <c r="B11" s="386"/>
      <c r="C11" s="386"/>
      <c r="D11" s="1"/>
      <c r="E11" s="387">
        <v>2</v>
      </c>
      <c r="F11" s="1"/>
      <c r="G11" s="1"/>
      <c r="H11" s="1"/>
      <c r="I11" s="1"/>
      <c r="J11" s="1"/>
      <c r="K11" s="628" t="s">
        <v>102</v>
      </c>
      <c r="L11" s="628"/>
      <c r="M11" s="388"/>
      <c r="N11" s="3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6"/>
      <c r="B12" s="386"/>
      <c r="C12" s="386"/>
      <c r="D12" s="1"/>
      <c r="E12" s="5"/>
      <c r="F12" s="1"/>
      <c r="G12" s="1"/>
      <c r="H12" s="1"/>
      <c r="I12" s="1"/>
      <c r="J12" s="1"/>
      <c r="K12" s="388"/>
      <c r="L12" s="388"/>
      <c r="M12" s="388"/>
      <c r="N12" s="3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6"/>
      <c r="B13" s="386"/>
      <c r="C13" s="386"/>
      <c r="D13" s="386"/>
      <c r="E13" s="386"/>
      <c r="F13" s="386"/>
      <c r="G13" s="386"/>
      <c r="H13" s="386"/>
      <c r="I13" s="386"/>
      <c r="J13" s="386"/>
      <c r="K13" s="386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1"/>
      <c r="X13" s="1"/>
      <c r="Y13" s="1"/>
    </row>
    <row r="14" spans="1:30" s="3" customFormat="1" ht="27" thickBot="1" x14ac:dyDescent="0.3">
      <c r="A14" s="3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389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374">
        <v>96.3</v>
      </c>
      <c r="C18" s="375">
        <v>95.8</v>
      </c>
      <c r="D18" s="375">
        <v>24</v>
      </c>
      <c r="E18" s="375">
        <v>97</v>
      </c>
      <c r="F18" s="375">
        <v>96.3</v>
      </c>
      <c r="G18" s="376">
        <v>96.6</v>
      </c>
      <c r="H18" s="374">
        <v>99</v>
      </c>
      <c r="I18" s="375">
        <v>102.8</v>
      </c>
      <c r="J18" s="375">
        <v>21.1</v>
      </c>
      <c r="K18" s="375">
        <v>100</v>
      </c>
      <c r="L18" s="375">
        <v>100.4</v>
      </c>
      <c r="M18" s="376">
        <v>99.9</v>
      </c>
      <c r="N18" s="380">
        <v>101.3</v>
      </c>
      <c r="O18" s="375">
        <v>106.1</v>
      </c>
      <c r="P18" s="375">
        <v>21.9</v>
      </c>
      <c r="Q18" s="375">
        <v>104.2</v>
      </c>
      <c r="R18" s="375">
        <v>103.8</v>
      </c>
      <c r="S18" s="376">
        <v>102.7</v>
      </c>
      <c r="T18" s="26">
        <f t="shared" ref="T18:T25" si="0">SUM(B18:S18)</f>
        <v>1569.2</v>
      </c>
      <c r="V18" s="2"/>
      <c r="W18" s="20"/>
    </row>
    <row r="19" spans="1:30" ht="39.950000000000003" customHeight="1" x14ac:dyDescent="0.25">
      <c r="A19" s="123" t="s">
        <v>36</v>
      </c>
      <c r="B19" s="374">
        <v>96.3</v>
      </c>
      <c r="C19" s="375">
        <v>95.8</v>
      </c>
      <c r="D19" s="375">
        <v>24</v>
      </c>
      <c r="E19" s="375">
        <v>97</v>
      </c>
      <c r="F19" s="375">
        <v>96.3</v>
      </c>
      <c r="G19" s="376">
        <v>96.6</v>
      </c>
      <c r="H19" s="374">
        <v>99</v>
      </c>
      <c r="I19" s="375">
        <v>102.8</v>
      </c>
      <c r="J19" s="375">
        <v>21.1</v>
      </c>
      <c r="K19" s="375">
        <v>100</v>
      </c>
      <c r="L19" s="375">
        <v>100.4</v>
      </c>
      <c r="M19" s="376">
        <v>99.9</v>
      </c>
      <c r="N19" s="380">
        <v>101.3</v>
      </c>
      <c r="O19" s="375">
        <v>106.1</v>
      </c>
      <c r="P19" s="375">
        <v>21.9</v>
      </c>
      <c r="Q19" s="375">
        <v>104.2</v>
      </c>
      <c r="R19" s="375">
        <v>103.8</v>
      </c>
      <c r="S19" s="376">
        <v>102.7</v>
      </c>
      <c r="T19" s="26">
        <f t="shared" si="0"/>
        <v>1569.2</v>
      </c>
      <c r="V19" s="2"/>
      <c r="W19" s="20"/>
    </row>
    <row r="20" spans="1:30" ht="39.75" customHeight="1" x14ac:dyDescent="0.25">
      <c r="A20" s="122" t="s">
        <v>37</v>
      </c>
      <c r="B20" s="374">
        <v>96.1</v>
      </c>
      <c r="C20" s="375">
        <v>95.4</v>
      </c>
      <c r="D20" s="375">
        <v>24</v>
      </c>
      <c r="E20" s="375">
        <v>96.6</v>
      </c>
      <c r="F20" s="375">
        <v>96.1</v>
      </c>
      <c r="G20" s="376">
        <v>95.9</v>
      </c>
      <c r="H20" s="374">
        <v>98</v>
      </c>
      <c r="I20" s="375">
        <v>102.5</v>
      </c>
      <c r="J20" s="375">
        <v>20.399999999999999</v>
      </c>
      <c r="K20" s="375">
        <v>99.7</v>
      </c>
      <c r="L20" s="375">
        <v>99.8</v>
      </c>
      <c r="M20" s="376">
        <v>99.4</v>
      </c>
      <c r="N20" s="380">
        <v>99.7</v>
      </c>
      <c r="O20" s="375">
        <v>105.5</v>
      </c>
      <c r="P20" s="375">
        <v>20.100000000000001</v>
      </c>
      <c r="Q20" s="375">
        <v>103.9</v>
      </c>
      <c r="R20" s="375">
        <v>103.4</v>
      </c>
      <c r="S20" s="376">
        <v>102.1</v>
      </c>
      <c r="T20" s="26">
        <f t="shared" si="0"/>
        <v>1558.6</v>
      </c>
      <c r="V20" s="2"/>
      <c r="W20" s="20"/>
    </row>
    <row r="21" spans="1:30" ht="39.950000000000003" customHeight="1" x14ac:dyDescent="0.25">
      <c r="A21" s="122" t="s">
        <v>38</v>
      </c>
      <c r="B21" s="374">
        <v>96.1</v>
      </c>
      <c r="C21" s="375">
        <v>95.4</v>
      </c>
      <c r="D21" s="375">
        <v>24</v>
      </c>
      <c r="E21" s="375">
        <v>96.6</v>
      </c>
      <c r="F21" s="375">
        <v>96.1</v>
      </c>
      <c r="G21" s="376">
        <v>95.9</v>
      </c>
      <c r="H21" s="374">
        <v>98</v>
      </c>
      <c r="I21" s="375">
        <v>102.5</v>
      </c>
      <c r="J21" s="375">
        <v>20.399999999999999</v>
      </c>
      <c r="K21" s="375">
        <v>99.7</v>
      </c>
      <c r="L21" s="375">
        <v>99.8</v>
      </c>
      <c r="M21" s="376">
        <v>99.4</v>
      </c>
      <c r="N21" s="380">
        <v>99.7</v>
      </c>
      <c r="O21" s="375">
        <v>105.5</v>
      </c>
      <c r="P21" s="375">
        <v>20.100000000000001</v>
      </c>
      <c r="Q21" s="375">
        <v>103.9</v>
      </c>
      <c r="R21" s="375">
        <v>103.4</v>
      </c>
      <c r="S21" s="376">
        <v>102.1</v>
      </c>
      <c r="T21" s="26">
        <f t="shared" si="0"/>
        <v>1558.6</v>
      </c>
      <c r="V21" s="2"/>
      <c r="W21" s="20"/>
    </row>
    <row r="22" spans="1:30" ht="39.950000000000003" customHeight="1" x14ac:dyDescent="0.25">
      <c r="A22" s="123" t="s">
        <v>33</v>
      </c>
      <c r="B22" s="374">
        <v>96.1</v>
      </c>
      <c r="C22" s="375">
        <v>95.4</v>
      </c>
      <c r="D22" s="375">
        <v>24</v>
      </c>
      <c r="E22" s="375">
        <v>96.6</v>
      </c>
      <c r="F22" s="375">
        <v>96.1</v>
      </c>
      <c r="G22" s="376">
        <v>95.9</v>
      </c>
      <c r="H22" s="374">
        <v>98</v>
      </c>
      <c r="I22" s="375">
        <v>102.5</v>
      </c>
      <c r="J22" s="375">
        <v>20.399999999999999</v>
      </c>
      <c r="K22" s="375">
        <v>99.7</v>
      </c>
      <c r="L22" s="375">
        <v>99.8</v>
      </c>
      <c r="M22" s="376">
        <v>99.4</v>
      </c>
      <c r="N22" s="380">
        <v>99.7</v>
      </c>
      <c r="O22" s="375">
        <v>105.5</v>
      </c>
      <c r="P22" s="375">
        <v>20.100000000000001</v>
      </c>
      <c r="Q22" s="375">
        <v>103.9</v>
      </c>
      <c r="R22" s="375">
        <v>103.4</v>
      </c>
      <c r="S22" s="376">
        <v>102.1</v>
      </c>
      <c r="T22" s="26">
        <f t="shared" si="0"/>
        <v>1558.6</v>
      </c>
      <c r="V22" s="2"/>
      <c r="W22" s="20"/>
    </row>
    <row r="23" spans="1:30" ht="39.950000000000003" customHeight="1" x14ac:dyDescent="0.25">
      <c r="A23" s="122" t="s">
        <v>46</v>
      </c>
      <c r="B23" s="374">
        <v>96.1</v>
      </c>
      <c r="C23" s="375">
        <v>95.4</v>
      </c>
      <c r="D23" s="375">
        <v>24</v>
      </c>
      <c r="E23" s="375">
        <v>96.6</v>
      </c>
      <c r="F23" s="375">
        <v>96.1</v>
      </c>
      <c r="G23" s="376">
        <v>95.9</v>
      </c>
      <c r="H23" s="374">
        <v>98</v>
      </c>
      <c r="I23" s="375">
        <v>102.5</v>
      </c>
      <c r="J23" s="375">
        <v>20.399999999999999</v>
      </c>
      <c r="K23" s="375">
        <v>99.7</v>
      </c>
      <c r="L23" s="375">
        <v>99.8</v>
      </c>
      <c r="M23" s="376">
        <v>99.4</v>
      </c>
      <c r="N23" s="380">
        <v>99.7</v>
      </c>
      <c r="O23" s="375">
        <v>105.5</v>
      </c>
      <c r="P23" s="375">
        <v>20.100000000000001</v>
      </c>
      <c r="Q23" s="375">
        <v>103.9</v>
      </c>
      <c r="R23" s="375">
        <v>103.4</v>
      </c>
      <c r="S23" s="376">
        <v>102.1</v>
      </c>
      <c r="T23" s="26">
        <f t="shared" si="0"/>
        <v>1558.6</v>
      </c>
      <c r="V23" s="2"/>
      <c r="W23" s="20"/>
    </row>
    <row r="24" spans="1:30" ht="39.950000000000003" customHeight="1" x14ac:dyDescent="0.25">
      <c r="A24" s="122" t="s">
        <v>34</v>
      </c>
      <c r="B24" s="374">
        <v>96.1</v>
      </c>
      <c r="C24" s="375">
        <v>95.4</v>
      </c>
      <c r="D24" s="375">
        <v>24</v>
      </c>
      <c r="E24" s="375">
        <v>96.6</v>
      </c>
      <c r="F24" s="375">
        <v>96.1</v>
      </c>
      <c r="G24" s="376">
        <v>95.9</v>
      </c>
      <c r="H24" s="374">
        <v>98</v>
      </c>
      <c r="I24" s="375">
        <v>102.5</v>
      </c>
      <c r="J24" s="375">
        <v>20.399999999999999</v>
      </c>
      <c r="K24" s="375">
        <v>99.7</v>
      </c>
      <c r="L24" s="375">
        <v>99.8</v>
      </c>
      <c r="M24" s="376">
        <v>99.4</v>
      </c>
      <c r="N24" s="380">
        <v>99.7</v>
      </c>
      <c r="O24" s="375">
        <v>105.5</v>
      </c>
      <c r="P24" s="375">
        <v>20.100000000000001</v>
      </c>
      <c r="Q24" s="375">
        <v>103.9</v>
      </c>
      <c r="R24" s="375">
        <v>103.4</v>
      </c>
      <c r="S24" s="376">
        <v>102.1</v>
      </c>
      <c r="T24" s="26">
        <f t="shared" si="0"/>
        <v>1558.6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673.1</v>
      </c>
      <c r="C25" s="332">
        <f t="shared" si="1"/>
        <v>668.59999999999991</v>
      </c>
      <c r="D25" s="332">
        <f t="shared" si="1"/>
        <v>168</v>
      </c>
      <c r="E25" s="332">
        <f t="shared" si="1"/>
        <v>677.00000000000011</v>
      </c>
      <c r="F25" s="332">
        <f t="shared" si="1"/>
        <v>673.1</v>
      </c>
      <c r="G25" s="333">
        <f t="shared" si="1"/>
        <v>672.69999999999993</v>
      </c>
      <c r="H25" s="331">
        <f t="shared" si="1"/>
        <v>688</v>
      </c>
      <c r="I25" s="332">
        <f t="shared" si="1"/>
        <v>718.1</v>
      </c>
      <c r="J25" s="332">
        <f t="shared" si="1"/>
        <v>144.20000000000002</v>
      </c>
      <c r="K25" s="332">
        <f t="shared" si="1"/>
        <v>698.5</v>
      </c>
      <c r="L25" s="332">
        <f t="shared" si="1"/>
        <v>699.8</v>
      </c>
      <c r="M25" s="333">
        <f t="shared" si="1"/>
        <v>696.8</v>
      </c>
      <c r="N25" s="335">
        <f t="shared" si="1"/>
        <v>701.1</v>
      </c>
      <c r="O25" s="332">
        <f t="shared" si="1"/>
        <v>739.7</v>
      </c>
      <c r="P25" s="332">
        <f t="shared" si="1"/>
        <v>144.29999999999998</v>
      </c>
      <c r="Q25" s="332">
        <f t="shared" si="1"/>
        <v>727.9</v>
      </c>
      <c r="R25" s="332">
        <f t="shared" si="1"/>
        <v>724.59999999999991</v>
      </c>
      <c r="S25" s="333">
        <f t="shared" si="1"/>
        <v>715.90000000000009</v>
      </c>
      <c r="T25" s="320">
        <f t="shared" si="0"/>
        <v>10931.4</v>
      </c>
    </row>
    <row r="26" spans="1:30" s="2" customFormat="1" ht="36.75" customHeight="1" x14ac:dyDescent="0.25">
      <c r="A26" s="321" t="s">
        <v>12</v>
      </c>
      <c r="B26" s="326">
        <v>153.80000000000001</v>
      </c>
      <c r="C26" s="327">
        <v>153.80000000000001</v>
      </c>
      <c r="D26" s="327">
        <v>153.80000000000001</v>
      </c>
      <c r="E26" s="327">
        <v>153.80000000000001</v>
      </c>
      <c r="F26" s="327">
        <v>153.80000000000001</v>
      </c>
      <c r="G26" s="328">
        <v>153.80000000000001</v>
      </c>
      <c r="H26" s="326">
        <v>153.80000000000001</v>
      </c>
      <c r="I26" s="327">
        <v>153.80000000000001</v>
      </c>
      <c r="J26" s="327">
        <v>153.80000000000001</v>
      </c>
      <c r="K26" s="327">
        <v>153.80000000000001</v>
      </c>
      <c r="L26" s="327">
        <v>153.80000000000001</v>
      </c>
      <c r="M26" s="328">
        <v>153.80000000000001</v>
      </c>
      <c r="N26" s="336">
        <v>153.80000000000001</v>
      </c>
      <c r="O26" s="327">
        <v>153.80000000000001</v>
      </c>
      <c r="P26" s="327">
        <v>153.80000000000001</v>
      </c>
      <c r="Q26" s="327">
        <v>153.80000000000001</v>
      </c>
      <c r="R26" s="327">
        <v>153.80000000000001</v>
      </c>
      <c r="S26" s="328">
        <v>153.80000000000001</v>
      </c>
      <c r="T26" s="325">
        <f>+((T25/T27)/7)*1000</f>
        <v>153.80957071097916</v>
      </c>
    </row>
    <row r="27" spans="1:30" s="2" customFormat="1" ht="33" customHeight="1" x14ac:dyDescent="0.25">
      <c r="A27" s="125" t="s">
        <v>13</v>
      </c>
      <c r="B27" s="377">
        <v>625</v>
      </c>
      <c r="C27" s="378">
        <v>621</v>
      </c>
      <c r="D27" s="378">
        <v>156</v>
      </c>
      <c r="E27" s="378">
        <v>629</v>
      </c>
      <c r="F27" s="378">
        <v>625</v>
      </c>
      <c r="G27" s="379">
        <v>625</v>
      </c>
      <c r="H27" s="377">
        <v>639</v>
      </c>
      <c r="I27" s="378">
        <v>667</v>
      </c>
      <c r="J27" s="378">
        <v>134</v>
      </c>
      <c r="K27" s="378">
        <v>649</v>
      </c>
      <c r="L27" s="378">
        <v>650</v>
      </c>
      <c r="M27" s="379">
        <v>647</v>
      </c>
      <c r="N27" s="381">
        <v>651</v>
      </c>
      <c r="O27" s="378">
        <v>687</v>
      </c>
      <c r="P27" s="378">
        <v>134</v>
      </c>
      <c r="Q27" s="378">
        <v>676</v>
      </c>
      <c r="R27" s="378">
        <v>673</v>
      </c>
      <c r="S27" s="379">
        <v>665</v>
      </c>
      <c r="T27" s="37">
        <f>SUM(B27:S27)</f>
        <v>10153</v>
      </c>
      <c r="U27" s="2">
        <f>((T25*1000)/T27)/7</f>
        <v>153.80957071097916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96.055000000000007</v>
      </c>
      <c r="C28" s="39">
        <f t="shared" si="2"/>
        <v>95.393720000000002</v>
      </c>
      <c r="D28" s="39">
        <f t="shared" si="2"/>
        <v>23.989920000000005</v>
      </c>
      <c r="E28" s="39">
        <f t="shared" si="2"/>
        <v>96.636280000000028</v>
      </c>
      <c r="F28" s="39">
        <f t="shared" si="2"/>
        <v>96.055000000000007</v>
      </c>
      <c r="G28" s="40">
        <f t="shared" si="2"/>
        <v>95.934999999999988</v>
      </c>
      <c r="H28" s="38">
        <f t="shared" si="2"/>
        <v>97.989480000000029</v>
      </c>
      <c r="I28" s="39">
        <f t="shared" si="2"/>
        <v>102.49844000000003</v>
      </c>
      <c r="J28" s="39">
        <f t="shared" si="2"/>
        <v>20.412880000000001</v>
      </c>
      <c r="K28" s="39">
        <f t="shared" si="2"/>
        <v>99.742680000000021</v>
      </c>
      <c r="L28" s="39">
        <f t="shared" si="2"/>
        <v>99.79800000000003</v>
      </c>
      <c r="M28" s="40">
        <f t="shared" si="2"/>
        <v>99.352040000000031</v>
      </c>
      <c r="N28" s="80">
        <f t="shared" si="2"/>
        <v>99.653319999999994</v>
      </c>
      <c r="O28" s="39">
        <f t="shared" si="2"/>
        <v>105.48484000000001</v>
      </c>
      <c r="P28" s="39">
        <f t="shared" si="2"/>
        <v>20.092879999999997</v>
      </c>
      <c r="Q28" s="39">
        <f t="shared" si="2"/>
        <v>103.87631999999999</v>
      </c>
      <c r="R28" s="39">
        <f t="shared" si="2"/>
        <v>103.39036000000003</v>
      </c>
      <c r="S28" s="40">
        <f t="shared" si="2"/>
        <v>102.10780000000001</v>
      </c>
      <c r="T28" s="41"/>
    </row>
    <row r="29" spans="1:30" ht="33.75" customHeight="1" x14ac:dyDescent="0.25">
      <c r="A29" s="127" t="s">
        <v>15</v>
      </c>
      <c r="B29" s="42">
        <f>((B27*B26)*7)/1000</f>
        <v>672.875</v>
      </c>
      <c r="C29" s="43">
        <f>((C27*C26)*7)/1000</f>
        <v>668.56859999999995</v>
      </c>
      <c r="D29" s="43">
        <f t="shared" ref="D29:S29" si="3">((D27*D26)*7)/1000</f>
        <v>167.94960000000003</v>
      </c>
      <c r="E29" s="43">
        <f t="shared" si="3"/>
        <v>677.18140000000017</v>
      </c>
      <c r="F29" s="43">
        <f t="shared" si="3"/>
        <v>672.875</v>
      </c>
      <c r="G29" s="83">
        <f t="shared" si="3"/>
        <v>672.875</v>
      </c>
      <c r="H29" s="42">
        <f t="shared" si="3"/>
        <v>687.94740000000013</v>
      </c>
      <c r="I29" s="43">
        <f t="shared" si="3"/>
        <v>718.09220000000005</v>
      </c>
      <c r="J29" s="43">
        <f t="shared" si="3"/>
        <v>144.26439999999999</v>
      </c>
      <c r="K29" s="43">
        <f t="shared" si="3"/>
        <v>698.71340000000009</v>
      </c>
      <c r="L29" s="43">
        <f t="shared" si="3"/>
        <v>699.79000000000008</v>
      </c>
      <c r="M29" s="83">
        <f t="shared" si="3"/>
        <v>696.56020000000012</v>
      </c>
      <c r="N29" s="81">
        <f t="shared" si="3"/>
        <v>700.86659999999995</v>
      </c>
      <c r="O29" s="44">
        <f t="shared" si="3"/>
        <v>739.62420000000009</v>
      </c>
      <c r="P29" s="44">
        <f t="shared" si="3"/>
        <v>144.26439999999999</v>
      </c>
      <c r="Q29" s="44">
        <f t="shared" si="3"/>
        <v>727.78160000000003</v>
      </c>
      <c r="R29" s="44">
        <f t="shared" si="3"/>
        <v>724.55180000000007</v>
      </c>
      <c r="S29" s="45">
        <f t="shared" si="3"/>
        <v>715.93900000000008</v>
      </c>
      <c r="T29" s="46"/>
    </row>
    <row r="30" spans="1:30" ht="33.75" customHeight="1" thickBot="1" x14ac:dyDescent="0.3">
      <c r="A30" s="128" t="s">
        <v>16</v>
      </c>
      <c r="B30" s="47">
        <f>+(B25/B27)/7*1000</f>
        <v>153.85142857142858</v>
      </c>
      <c r="C30" s="48">
        <f t="shared" ref="C30:E30" si="4">+(C25/C27)/7*1000</f>
        <v>153.80722337244075</v>
      </c>
      <c r="D30" s="48">
        <f t="shared" si="4"/>
        <v>153.84615384615384</v>
      </c>
      <c r="E30" s="48">
        <f t="shared" si="4"/>
        <v>153.75880081762435</v>
      </c>
      <c r="F30" s="48">
        <f>+(F25/F27)/7*1000</f>
        <v>153.85142857142858</v>
      </c>
      <c r="G30" s="49">
        <f t="shared" ref="G30" si="5">+(G25/G27)/7*1000</f>
        <v>153.76</v>
      </c>
      <c r="H30" s="47">
        <f>+(H25/H27)/7*1000</f>
        <v>153.81175944556227</v>
      </c>
      <c r="I30" s="48">
        <f t="shared" ref="I30:K30" si="6">+(I25/I27)/7*1000</f>
        <v>153.80167059327479</v>
      </c>
      <c r="J30" s="48">
        <f t="shared" si="6"/>
        <v>153.73134328358211</v>
      </c>
      <c r="K30" s="48">
        <f t="shared" si="6"/>
        <v>153.75302663438256</v>
      </c>
      <c r="L30" s="48">
        <f>+(L25/L27)/7*1000</f>
        <v>153.80219780219778</v>
      </c>
      <c r="M30" s="49">
        <f t="shared" ref="M30:S30" si="7">+(M25/M27)/7*1000</f>
        <v>153.85294767056746</v>
      </c>
      <c r="N30" s="82">
        <f t="shared" si="7"/>
        <v>153.85121790651746</v>
      </c>
      <c r="O30" s="48">
        <f t="shared" si="7"/>
        <v>153.81576211270536</v>
      </c>
      <c r="P30" s="48">
        <f t="shared" si="7"/>
        <v>153.8379530916844</v>
      </c>
      <c r="Q30" s="48">
        <f t="shared" si="7"/>
        <v>153.82502113271343</v>
      </c>
      <c r="R30" s="48">
        <f t="shared" si="7"/>
        <v>153.81023137338144</v>
      </c>
      <c r="S30" s="49">
        <f t="shared" si="7"/>
        <v>153.79162191192268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3"/>
      <c r="I36" s="134"/>
      <c r="J36" s="135"/>
      <c r="K36" s="112" t="s">
        <v>19</v>
      </c>
      <c r="L36" s="641" t="s">
        <v>8</v>
      </c>
      <c r="M36" s="642"/>
      <c r="N36" s="642"/>
      <c r="O36" s="642"/>
      <c r="P36" s="642"/>
      <c r="Q36" s="642"/>
      <c r="R36" s="643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9" t="s">
        <v>10</v>
      </c>
      <c r="I37" s="136"/>
      <c r="J37" s="136"/>
      <c r="K37" s="103"/>
      <c r="L37" s="200"/>
      <c r="M37" s="193"/>
      <c r="N37" s="193"/>
      <c r="O37" s="193"/>
      <c r="P37" s="193"/>
      <c r="Q37" s="193"/>
      <c r="R37" s="199" t="s">
        <v>10</v>
      </c>
      <c r="S37" s="58"/>
      <c r="T37" s="58"/>
      <c r="U37" s="3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57">
        <v>6</v>
      </c>
      <c r="R38" s="96"/>
      <c r="S38" s="58"/>
      <c r="T38" s="385" t="s">
        <v>100</v>
      </c>
      <c r="U38" s="384" t="s">
        <v>101</v>
      </c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374">
        <v>95.4</v>
      </c>
      <c r="C39" s="380">
        <v>97</v>
      </c>
      <c r="D39" s="380">
        <v>21</v>
      </c>
      <c r="E39" s="380">
        <v>96.8</v>
      </c>
      <c r="F39" s="380">
        <v>93.5</v>
      </c>
      <c r="G39" s="380">
        <v>93.3</v>
      </c>
      <c r="H39" s="97">
        <f t="shared" ref="H39:H46" si="8">SUM(B39:G39)</f>
        <v>497</v>
      </c>
      <c r="I39" s="138"/>
      <c r="J39" s="137"/>
      <c r="K39" s="87" t="s">
        <v>35</v>
      </c>
      <c r="L39" s="380">
        <v>7.3</v>
      </c>
      <c r="M39" s="380">
        <v>7.4</v>
      </c>
      <c r="N39" s="380">
        <v>1.9</v>
      </c>
      <c r="O39" s="380">
        <v>7.2</v>
      </c>
      <c r="P39" s="380">
        <v>7</v>
      </c>
      <c r="Q39" s="380">
        <v>6.8</v>
      </c>
      <c r="R39" s="97">
        <f t="shared" ref="R39:R46" si="9">SUM(L39:Q39)</f>
        <v>37.599999999999994</v>
      </c>
      <c r="S39" s="2"/>
      <c r="T39" s="60">
        <v>35.4</v>
      </c>
      <c r="U39" s="383">
        <f>R39-T39</f>
        <v>2.1999999999999957</v>
      </c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374">
        <v>95.4</v>
      </c>
      <c r="C40" s="380">
        <v>97</v>
      </c>
      <c r="D40" s="380">
        <v>21</v>
      </c>
      <c r="E40" s="380">
        <v>96.8</v>
      </c>
      <c r="F40" s="380">
        <v>93.5</v>
      </c>
      <c r="G40" s="380">
        <v>93.3</v>
      </c>
      <c r="H40" s="97">
        <f t="shared" si="8"/>
        <v>497</v>
      </c>
      <c r="I40" s="133"/>
      <c r="J40" s="137"/>
      <c r="K40" s="88" t="s">
        <v>36</v>
      </c>
      <c r="L40" s="380">
        <v>7.3</v>
      </c>
      <c r="M40" s="380">
        <v>7.4</v>
      </c>
      <c r="N40" s="380">
        <v>1.9</v>
      </c>
      <c r="O40" s="380">
        <v>7.2</v>
      </c>
      <c r="P40" s="380">
        <v>7</v>
      </c>
      <c r="Q40" s="380">
        <v>6.8</v>
      </c>
      <c r="R40" s="97">
        <f t="shared" si="9"/>
        <v>37.599999999999994</v>
      </c>
      <c r="S40" s="2"/>
      <c r="T40" s="60">
        <v>35.4</v>
      </c>
      <c r="U40" s="383">
        <f>R40-T40</f>
        <v>2.1999999999999957</v>
      </c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374">
        <v>95.1</v>
      </c>
      <c r="C41" s="380">
        <v>96.9</v>
      </c>
      <c r="D41" s="380">
        <v>21</v>
      </c>
      <c r="E41" s="380">
        <v>96.3</v>
      </c>
      <c r="F41" s="380">
        <v>93.3</v>
      </c>
      <c r="G41" s="380">
        <v>93.1</v>
      </c>
      <c r="H41" s="97">
        <f t="shared" si="8"/>
        <v>495.70000000000005</v>
      </c>
      <c r="I41" s="133"/>
      <c r="J41" s="137"/>
      <c r="K41" s="87" t="s">
        <v>37</v>
      </c>
      <c r="L41" s="380">
        <v>7.3</v>
      </c>
      <c r="M41" s="380">
        <v>7.4</v>
      </c>
      <c r="N41" s="380">
        <v>1.9</v>
      </c>
      <c r="O41" s="380">
        <v>7.3</v>
      </c>
      <c r="P41" s="380">
        <v>7</v>
      </c>
      <c r="Q41" s="380">
        <v>6.8</v>
      </c>
      <c r="R41" s="97">
        <f t="shared" si="9"/>
        <v>37.699999999999996</v>
      </c>
      <c r="S41" s="2"/>
      <c r="T41" s="60">
        <v>34.9</v>
      </c>
      <c r="U41" s="383">
        <f t="shared" ref="U41:U45" si="10">R41-T41</f>
        <v>2.7999999999999972</v>
      </c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374">
        <v>95.1</v>
      </c>
      <c r="C42" s="380">
        <v>96.9</v>
      </c>
      <c r="D42" s="380">
        <v>21</v>
      </c>
      <c r="E42" s="380">
        <v>96.3</v>
      </c>
      <c r="F42" s="380">
        <v>93.3</v>
      </c>
      <c r="G42" s="380">
        <v>93.1</v>
      </c>
      <c r="H42" s="97">
        <f t="shared" si="8"/>
        <v>495.70000000000005</v>
      </c>
      <c r="I42" s="133"/>
      <c r="J42" s="137"/>
      <c r="K42" s="87" t="s">
        <v>38</v>
      </c>
      <c r="L42" s="380">
        <v>7.3</v>
      </c>
      <c r="M42" s="380">
        <v>7.4</v>
      </c>
      <c r="N42" s="380">
        <v>1.9</v>
      </c>
      <c r="O42" s="380">
        <v>7.3</v>
      </c>
      <c r="P42" s="380">
        <v>7</v>
      </c>
      <c r="Q42" s="380">
        <v>6.8</v>
      </c>
      <c r="R42" s="97">
        <f t="shared" si="9"/>
        <v>37.699999999999996</v>
      </c>
      <c r="S42" s="2"/>
      <c r="T42" s="60">
        <v>35</v>
      </c>
      <c r="U42" s="383">
        <f t="shared" si="10"/>
        <v>2.6999999999999957</v>
      </c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374">
        <v>95.1</v>
      </c>
      <c r="C43" s="380">
        <v>96.9</v>
      </c>
      <c r="D43" s="380">
        <v>21</v>
      </c>
      <c r="E43" s="380">
        <v>96.3</v>
      </c>
      <c r="F43" s="380">
        <v>93.3</v>
      </c>
      <c r="G43" s="380">
        <v>93.1</v>
      </c>
      <c r="H43" s="97">
        <f t="shared" si="8"/>
        <v>495.70000000000005</v>
      </c>
      <c r="I43" s="133"/>
      <c r="J43" s="137"/>
      <c r="K43" s="88" t="s">
        <v>33</v>
      </c>
      <c r="L43" s="380">
        <v>7.3</v>
      </c>
      <c r="M43" s="380">
        <v>7.4</v>
      </c>
      <c r="N43" s="380">
        <v>1.9</v>
      </c>
      <c r="O43" s="380">
        <v>7.3</v>
      </c>
      <c r="P43" s="380">
        <v>7</v>
      </c>
      <c r="Q43" s="380">
        <v>6.8</v>
      </c>
      <c r="R43" s="97">
        <f t="shared" si="9"/>
        <v>37.699999999999996</v>
      </c>
      <c r="S43" s="2"/>
      <c r="T43" s="60">
        <v>35.1</v>
      </c>
      <c r="U43" s="383">
        <f t="shared" si="10"/>
        <v>2.5999999999999943</v>
      </c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374">
        <v>95.1</v>
      </c>
      <c r="C44" s="380">
        <v>96.9</v>
      </c>
      <c r="D44" s="380">
        <v>21</v>
      </c>
      <c r="E44" s="380">
        <v>96.3</v>
      </c>
      <c r="F44" s="380">
        <v>93.3</v>
      </c>
      <c r="G44" s="380">
        <v>93.1</v>
      </c>
      <c r="H44" s="97">
        <f t="shared" si="8"/>
        <v>495.70000000000005</v>
      </c>
      <c r="I44" s="133"/>
      <c r="J44" s="137"/>
      <c r="K44" s="87" t="s">
        <v>46</v>
      </c>
      <c r="L44" s="380">
        <v>7.3</v>
      </c>
      <c r="M44" s="380">
        <v>7.4</v>
      </c>
      <c r="N44" s="380">
        <v>1.9</v>
      </c>
      <c r="O44" s="380">
        <v>7.3</v>
      </c>
      <c r="P44" s="380">
        <v>7</v>
      </c>
      <c r="Q44" s="380">
        <v>6.8</v>
      </c>
      <c r="R44" s="97">
        <f t="shared" si="9"/>
        <v>37.699999999999996</v>
      </c>
      <c r="S44" s="2"/>
      <c r="T44" s="60">
        <v>35.199999999999996</v>
      </c>
      <c r="U44" s="383">
        <f t="shared" si="10"/>
        <v>2.5</v>
      </c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374">
        <v>95.1</v>
      </c>
      <c r="C45" s="380">
        <v>96.9</v>
      </c>
      <c r="D45" s="380">
        <v>21</v>
      </c>
      <c r="E45" s="380">
        <v>96.3</v>
      </c>
      <c r="F45" s="380">
        <v>93.3</v>
      </c>
      <c r="G45" s="380">
        <v>93.1</v>
      </c>
      <c r="H45" s="97">
        <f t="shared" si="8"/>
        <v>495.70000000000005</v>
      </c>
      <c r="I45" s="133"/>
      <c r="J45" s="137"/>
      <c r="K45" s="87" t="s">
        <v>34</v>
      </c>
      <c r="L45" s="380">
        <v>7.3</v>
      </c>
      <c r="M45" s="380">
        <v>7.4</v>
      </c>
      <c r="N45" s="380">
        <v>1.9</v>
      </c>
      <c r="O45" s="380">
        <v>7.3</v>
      </c>
      <c r="P45" s="380">
        <v>7</v>
      </c>
      <c r="Q45" s="380">
        <v>6.8</v>
      </c>
      <c r="R45" s="97">
        <f t="shared" si="9"/>
        <v>37.699999999999996</v>
      </c>
      <c r="S45" s="2"/>
      <c r="T45" s="60">
        <v>35.299999999999997</v>
      </c>
      <c r="U45" s="383">
        <f t="shared" si="10"/>
        <v>2.3999999999999986</v>
      </c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27">
        <f t="shared" ref="B46:G46" si="11">SUM(B39:B45)</f>
        <v>666.30000000000007</v>
      </c>
      <c r="C46" s="77">
        <f t="shared" si="11"/>
        <v>678.49999999999989</v>
      </c>
      <c r="D46" s="28">
        <f t="shared" si="11"/>
        <v>147</v>
      </c>
      <c r="E46" s="28">
        <f t="shared" si="11"/>
        <v>675.09999999999991</v>
      </c>
      <c r="F46" s="28">
        <f t="shared" si="11"/>
        <v>653.5</v>
      </c>
      <c r="G46" s="28">
        <f t="shared" si="11"/>
        <v>652.1</v>
      </c>
      <c r="H46" s="97">
        <f t="shared" si="8"/>
        <v>3472.4999999999995</v>
      </c>
      <c r="I46" s="60"/>
      <c r="K46" s="73" t="s">
        <v>10</v>
      </c>
      <c r="L46" s="77">
        <f t="shared" ref="L46:Q46" si="12">SUM(L39:L45)</f>
        <v>51.099999999999994</v>
      </c>
      <c r="M46" s="28">
        <f t="shared" si="12"/>
        <v>51.8</v>
      </c>
      <c r="N46" s="28">
        <f>SUM(N39:N45)</f>
        <v>13.3</v>
      </c>
      <c r="O46" s="28">
        <f t="shared" si="12"/>
        <v>50.899999999999991</v>
      </c>
      <c r="P46" s="28">
        <f t="shared" si="12"/>
        <v>49</v>
      </c>
      <c r="Q46" s="28">
        <f t="shared" si="12"/>
        <v>47.599999999999994</v>
      </c>
      <c r="R46" s="97">
        <f t="shared" si="9"/>
        <v>263.69999999999993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30">
        <v>155.80000000000001</v>
      </c>
      <c r="C47" s="78">
        <v>155.80000000000001</v>
      </c>
      <c r="D47" s="31">
        <v>155.80000000000001</v>
      </c>
      <c r="E47" s="31">
        <v>155.80000000000001</v>
      </c>
      <c r="F47" s="31">
        <v>155.80000000000001</v>
      </c>
      <c r="G47" s="31">
        <v>155.80000000000001</v>
      </c>
      <c r="H47" s="98">
        <f>+((H46/H48)/7)*1000</f>
        <v>155.80132806891598</v>
      </c>
      <c r="I47" s="60"/>
      <c r="K47" s="129" t="s">
        <v>12</v>
      </c>
      <c r="L47" s="78">
        <v>149</v>
      </c>
      <c r="M47" s="31">
        <v>147</v>
      </c>
      <c r="N47" s="31">
        <v>149</v>
      </c>
      <c r="O47" s="31">
        <v>146</v>
      </c>
      <c r="P47" s="31">
        <v>145</v>
      </c>
      <c r="Q47" s="31">
        <v>145</v>
      </c>
      <c r="R47" s="98">
        <f>+((R46/R48)/7)*1000</f>
        <v>146.58143413007221</v>
      </c>
      <c r="S47" s="61"/>
      <c r="T47" s="61"/>
    </row>
    <row r="48" spans="1:30" ht="33.75" customHeight="1" x14ac:dyDescent="0.25">
      <c r="A48" s="90" t="s">
        <v>13</v>
      </c>
      <c r="B48" s="377">
        <v>611</v>
      </c>
      <c r="C48" s="381">
        <v>622</v>
      </c>
      <c r="D48" s="378">
        <v>135</v>
      </c>
      <c r="E48" s="378">
        <v>619</v>
      </c>
      <c r="F48" s="378">
        <v>599</v>
      </c>
      <c r="G48" s="378">
        <v>598</v>
      </c>
      <c r="H48" s="99">
        <f>SUM(B48:G48)</f>
        <v>3184</v>
      </c>
      <c r="I48" s="60"/>
      <c r="J48" s="62"/>
      <c r="K48" s="90" t="s">
        <v>13</v>
      </c>
      <c r="L48" s="102">
        <v>49</v>
      </c>
      <c r="M48" s="102">
        <v>50</v>
      </c>
      <c r="N48" s="102">
        <v>13</v>
      </c>
      <c r="O48" s="102">
        <v>50</v>
      </c>
      <c r="P48" s="102">
        <v>48</v>
      </c>
      <c r="Q48" s="102">
        <v>47</v>
      </c>
      <c r="R48" s="106">
        <f>SUM(L48:Q48)</f>
        <v>257</v>
      </c>
      <c r="S48" s="63"/>
      <c r="T48" s="63"/>
    </row>
    <row r="49" spans="1:43" ht="33.75" customHeight="1" x14ac:dyDescent="0.25">
      <c r="A49" s="91" t="s">
        <v>14</v>
      </c>
      <c r="B49" s="38">
        <f t="shared" ref="B49:G49" si="13">((B48*B47)*7/1000-B40-B39)/5</f>
        <v>95.111320000000006</v>
      </c>
      <c r="C49" s="80">
        <f t="shared" si="13"/>
        <v>96.870640000000009</v>
      </c>
      <c r="D49" s="80">
        <f t="shared" si="13"/>
        <v>21.046199999999999</v>
      </c>
      <c r="E49" s="80">
        <f t="shared" si="13"/>
        <v>96.296280000000039</v>
      </c>
      <c r="F49" s="80">
        <f t="shared" si="13"/>
        <v>93.253880000000024</v>
      </c>
      <c r="G49" s="80">
        <f t="shared" si="13"/>
        <v>93.115760000000009</v>
      </c>
      <c r="H49" s="100">
        <f>((H46*1000)/H48)/7</f>
        <v>155.80132806891601</v>
      </c>
      <c r="I49" s="60"/>
      <c r="K49" s="91" t="s">
        <v>14</v>
      </c>
      <c r="L49" s="80">
        <f t="shared" ref="L49:Q49" si="14">((L48*L47)*7/1000-L40-L39)/5</f>
        <v>7.301400000000001</v>
      </c>
      <c r="M49" s="39">
        <f t="shared" si="14"/>
        <v>7.330000000000001</v>
      </c>
      <c r="N49" s="39">
        <f t="shared" si="14"/>
        <v>1.9517999999999998</v>
      </c>
      <c r="O49" s="39">
        <f t="shared" si="14"/>
        <v>7.339999999999999</v>
      </c>
      <c r="P49" s="39">
        <f t="shared" si="14"/>
        <v>6.944</v>
      </c>
      <c r="Q49" s="39">
        <f t="shared" si="14"/>
        <v>6.8210000000000006</v>
      </c>
      <c r="R49" s="107">
        <f>((R46*1000)/R48)/7</f>
        <v>146.58143413007224</v>
      </c>
      <c r="S49" s="63"/>
      <c r="T49" s="63"/>
    </row>
    <row r="50" spans="1:43" ht="33.75" customHeight="1" x14ac:dyDescent="0.25">
      <c r="A50" s="92" t="s">
        <v>15</v>
      </c>
      <c r="B50" s="42">
        <f t="shared" ref="B50:G50" si="15">((B48*B47)*7)/1000</f>
        <v>666.35659999999996</v>
      </c>
      <c r="C50" s="81">
        <f t="shared" si="15"/>
        <v>678.35320000000002</v>
      </c>
      <c r="D50" s="43">
        <f t="shared" si="15"/>
        <v>147.23099999999999</v>
      </c>
      <c r="E50" s="43">
        <f t="shared" si="15"/>
        <v>675.08140000000014</v>
      </c>
      <c r="F50" s="43">
        <f t="shared" si="15"/>
        <v>653.26940000000013</v>
      </c>
      <c r="G50" s="43">
        <f t="shared" si="15"/>
        <v>652.17880000000002</v>
      </c>
      <c r="H50" s="83"/>
      <c r="I50" s="60"/>
      <c r="K50" s="92" t="s">
        <v>15</v>
      </c>
      <c r="L50" s="81">
        <f t="shared" ref="L50:Q50" si="16">((L48*L47)*7)/1000</f>
        <v>51.106999999999999</v>
      </c>
      <c r="M50" s="43">
        <f t="shared" si="16"/>
        <v>51.45</v>
      </c>
      <c r="N50" s="43">
        <f t="shared" si="16"/>
        <v>13.558999999999999</v>
      </c>
      <c r="O50" s="43">
        <f t="shared" si="16"/>
        <v>51.1</v>
      </c>
      <c r="P50" s="43">
        <f t="shared" si="16"/>
        <v>48.72</v>
      </c>
      <c r="Q50" s="43">
        <f t="shared" si="16"/>
        <v>47.704999999999998</v>
      </c>
      <c r="R50" s="108"/>
    </row>
    <row r="51" spans="1:43" ht="33.75" customHeight="1" thickBot="1" x14ac:dyDescent="0.3">
      <c r="A51" s="93" t="s">
        <v>16</v>
      </c>
      <c r="B51" s="47">
        <f t="shared" ref="B51:G51" si="17">+(B46/B48)/7*1000</f>
        <v>155.78676642506431</v>
      </c>
      <c r="C51" s="82">
        <f t="shared" si="17"/>
        <v>155.83371612310518</v>
      </c>
      <c r="D51" s="48">
        <f t="shared" si="17"/>
        <v>155.55555555555554</v>
      </c>
      <c r="E51" s="48">
        <f t="shared" si="17"/>
        <v>155.80429263789523</v>
      </c>
      <c r="F51" s="48">
        <f t="shared" si="17"/>
        <v>155.8549964226091</v>
      </c>
      <c r="G51" s="48">
        <f t="shared" si="17"/>
        <v>155.78117534639273</v>
      </c>
      <c r="H51" s="101"/>
      <c r="I51" s="60"/>
      <c r="J51" s="51"/>
      <c r="K51" s="93" t="s">
        <v>16</v>
      </c>
      <c r="L51" s="82">
        <f t="shared" ref="L51:Q51" si="18">+(L46/L48)/7*1000</f>
        <v>148.97959183673467</v>
      </c>
      <c r="M51" s="48">
        <f t="shared" si="18"/>
        <v>148</v>
      </c>
      <c r="N51" s="48">
        <f t="shared" si="18"/>
        <v>146.15384615384616</v>
      </c>
      <c r="O51" s="48">
        <f t="shared" si="18"/>
        <v>145.42857142857142</v>
      </c>
      <c r="P51" s="48">
        <f t="shared" si="18"/>
        <v>145.83333333333331</v>
      </c>
      <c r="Q51" s="48">
        <f t="shared" si="18"/>
        <v>144.68085106382978</v>
      </c>
      <c r="R51" s="49"/>
      <c r="S51" s="52"/>
      <c r="T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>
        <v>3</v>
      </c>
      <c r="M52" s="52">
        <v>3</v>
      </c>
      <c r="N52" s="52">
        <v>2</v>
      </c>
      <c r="O52" s="52">
        <v>3</v>
      </c>
      <c r="P52" s="52">
        <v>3</v>
      </c>
      <c r="Q52" s="52">
        <v>3</v>
      </c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67"/>
      <c r="W55" s="68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55"/>
      <c r="W56" s="55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385" t="s">
        <v>100</v>
      </c>
      <c r="W57" s="384" t="s">
        <v>101</v>
      </c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374">
        <v>7.9</v>
      </c>
      <c r="C58" s="380">
        <v>8</v>
      </c>
      <c r="D58" s="380">
        <v>1.8</v>
      </c>
      <c r="E58" s="380">
        <v>8</v>
      </c>
      <c r="F58" s="380">
        <v>8</v>
      </c>
      <c r="G58" s="382">
        <v>8</v>
      </c>
      <c r="H58" s="374">
        <v>8</v>
      </c>
      <c r="I58" s="380">
        <v>8.4</v>
      </c>
      <c r="J58" s="380">
        <v>1.8</v>
      </c>
      <c r="K58" s="380">
        <v>8.3000000000000007</v>
      </c>
      <c r="L58" s="380">
        <v>8.1</v>
      </c>
      <c r="M58" s="382">
        <v>8.1</v>
      </c>
      <c r="N58" s="374">
        <v>8</v>
      </c>
      <c r="O58" s="380">
        <v>8.6999999999999993</v>
      </c>
      <c r="P58" s="380">
        <v>1.8</v>
      </c>
      <c r="Q58" s="380">
        <v>8.6</v>
      </c>
      <c r="R58" s="380">
        <v>8.6</v>
      </c>
      <c r="S58" s="382">
        <v>8.4</v>
      </c>
      <c r="T58" s="26">
        <f t="shared" ref="T58:T65" si="19">SUM(B58:S58)</f>
        <v>128.49999999999997</v>
      </c>
      <c r="U58" s="71"/>
      <c r="V58" s="60">
        <v>118.9</v>
      </c>
      <c r="W58" s="383">
        <f>T58-V58</f>
        <v>9.5999999999999659</v>
      </c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374">
        <v>7.9</v>
      </c>
      <c r="C59" s="380">
        <v>8</v>
      </c>
      <c r="D59" s="380">
        <v>1.8</v>
      </c>
      <c r="E59" s="380">
        <v>8</v>
      </c>
      <c r="F59" s="380">
        <v>8</v>
      </c>
      <c r="G59" s="382">
        <v>8</v>
      </c>
      <c r="H59" s="374">
        <v>8</v>
      </c>
      <c r="I59" s="380">
        <v>8.4</v>
      </c>
      <c r="J59" s="380">
        <v>1.8</v>
      </c>
      <c r="K59" s="380">
        <v>8.3000000000000007</v>
      </c>
      <c r="L59" s="380">
        <v>8.1</v>
      </c>
      <c r="M59" s="382">
        <v>8.1</v>
      </c>
      <c r="N59" s="374">
        <v>8</v>
      </c>
      <c r="O59" s="380">
        <v>8.6999999999999993</v>
      </c>
      <c r="P59" s="380">
        <v>1.8</v>
      </c>
      <c r="Q59" s="380">
        <v>8.6</v>
      </c>
      <c r="R59" s="380">
        <v>8.6</v>
      </c>
      <c r="S59" s="382">
        <v>8.4</v>
      </c>
      <c r="T59" s="26">
        <f t="shared" si="19"/>
        <v>128.49999999999997</v>
      </c>
      <c r="U59" s="71"/>
      <c r="V59" s="60">
        <v>118.9</v>
      </c>
      <c r="W59" s="383">
        <f>T59-V59</f>
        <v>9.5999999999999659</v>
      </c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374">
        <v>8</v>
      </c>
      <c r="C60" s="380">
        <v>7.8</v>
      </c>
      <c r="D60" s="380">
        <v>1.7</v>
      </c>
      <c r="E60" s="380">
        <v>7.8</v>
      </c>
      <c r="F60" s="380">
        <v>7.7</v>
      </c>
      <c r="G60" s="382">
        <v>7.7</v>
      </c>
      <c r="H60" s="374">
        <v>8.3000000000000007</v>
      </c>
      <c r="I60" s="380">
        <v>8.4</v>
      </c>
      <c r="J60" s="380">
        <v>1.7</v>
      </c>
      <c r="K60" s="380">
        <v>8</v>
      </c>
      <c r="L60" s="380">
        <v>7.9</v>
      </c>
      <c r="M60" s="382">
        <v>7.9</v>
      </c>
      <c r="N60" s="374">
        <v>8.1999999999999993</v>
      </c>
      <c r="O60" s="380">
        <v>8.5</v>
      </c>
      <c r="P60" s="380">
        <v>1.8</v>
      </c>
      <c r="Q60" s="380">
        <v>8.3000000000000007</v>
      </c>
      <c r="R60" s="380">
        <v>8.3000000000000007</v>
      </c>
      <c r="S60" s="382">
        <v>8.1</v>
      </c>
      <c r="T60" s="26">
        <f t="shared" si="19"/>
        <v>126.1</v>
      </c>
      <c r="U60" s="71"/>
      <c r="V60" s="60">
        <v>118.9</v>
      </c>
      <c r="W60" s="383">
        <f t="shared" ref="W60:W64" si="20">T60-V60</f>
        <v>7.1999999999999886</v>
      </c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374">
        <v>8</v>
      </c>
      <c r="C61" s="380">
        <v>7.9</v>
      </c>
      <c r="D61" s="380">
        <v>1.8</v>
      </c>
      <c r="E61" s="380">
        <v>7.8</v>
      </c>
      <c r="F61" s="380">
        <v>7.7</v>
      </c>
      <c r="G61" s="382">
        <v>7.7</v>
      </c>
      <c r="H61" s="374">
        <v>8.3000000000000007</v>
      </c>
      <c r="I61" s="380">
        <v>8.4</v>
      </c>
      <c r="J61" s="380">
        <v>1.8</v>
      </c>
      <c r="K61" s="380">
        <v>8.1</v>
      </c>
      <c r="L61" s="380">
        <v>7.9</v>
      </c>
      <c r="M61" s="382">
        <v>7.9</v>
      </c>
      <c r="N61" s="374">
        <v>8.1999999999999993</v>
      </c>
      <c r="O61" s="380">
        <v>8.6</v>
      </c>
      <c r="P61" s="380">
        <v>1.8</v>
      </c>
      <c r="Q61" s="380">
        <v>8.4</v>
      </c>
      <c r="R61" s="380">
        <v>8.4</v>
      </c>
      <c r="S61" s="382">
        <v>8.1999999999999993</v>
      </c>
      <c r="T61" s="26">
        <f t="shared" si="19"/>
        <v>126.90000000000002</v>
      </c>
      <c r="U61" s="71"/>
      <c r="V61" s="60">
        <v>118.9</v>
      </c>
      <c r="W61" s="383">
        <f>T61-V61</f>
        <v>8.0000000000000142</v>
      </c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374">
        <v>8</v>
      </c>
      <c r="C62" s="380">
        <v>7.9</v>
      </c>
      <c r="D62" s="380">
        <v>1.8</v>
      </c>
      <c r="E62" s="380">
        <v>7.8</v>
      </c>
      <c r="F62" s="380">
        <v>7.8</v>
      </c>
      <c r="G62" s="382">
        <v>7.8</v>
      </c>
      <c r="H62" s="374">
        <v>8.4</v>
      </c>
      <c r="I62" s="380">
        <v>8.5</v>
      </c>
      <c r="J62" s="380">
        <v>1.8</v>
      </c>
      <c r="K62" s="380">
        <v>8.1</v>
      </c>
      <c r="L62" s="380">
        <v>7.9</v>
      </c>
      <c r="M62" s="382">
        <v>7.9</v>
      </c>
      <c r="N62" s="374">
        <v>8.1999999999999993</v>
      </c>
      <c r="O62" s="380">
        <v>8.6</v>
      </c>
      <c r="P62" s="380">
        <v>1.8</v>
      </c>
      <c r="Q62" s="380">
        <v>8.4</v>
      </c>
      <c r="R62" s="380">
        <v>8.4</v>
      </c>
      <c r="S62" s="382">
        <v>8.1999999999999993</v>
      </c>
      <c r="T62" s="26">
        <f t="shared" si="19"/>
        <v>127.30000000000001</v>
      </c>
      <c r="U62" s="71"/>
      <c r="V62" s="60">
        <v>118.9</v>
      </c>
      <c r="W62" s="383">
        <f t="shared" si="20"/>
        <v>8.4000000000000057</v>
      </c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374">
        <v>8.1</v>
      </c>
      <c r="C63" s="380">
        <v>7.9</v>
      </c>
      <c r="D63" s="380">
        <v>1.8</v>
      </c>
      <c r="E63" s="380">
        <v>7.9</v>
      </c>
      <c r="F63" s="380">
        <v>7.8</v>
      </c>
      <c r="G63" s="382">
        <v>7.8</v>
      </c>
      <c r="H63" s="374">
        <v>8.4</v>
      </c>
      <c r="I63" s="380">
        <v>8.5</v>
      </c>
      <c r="J63" s="380">
        <v>1.8</v>
      </c>
      <c r="K63" s="380">
        <v>8.1</v>
      </c>
      <c r="L63" s="380">
        <v>7.9</v>
      </c>
      <c r="M63" s="382">
        <v>7.9</v>
      </c>
      <c r="N63" s="374">
        <v>8.3000000000000007</v>
      </c>
      <c r="O63" s="380">
        <v>8.6</v>
      </c>
      <c r="P63" s="380">
        <v>1.8</v>
      </c>
      <c r="Q63" s="380">
        <v>8.4</v>
      </c>
      <c r="R63" s="380">
        <v>8.4</v>
      </c>
      <c r="S63" s="382">
        <v>8.1999999999999993</v>
      </c>
      <c r="T63" s="26">
        <f t="shared" si="19"/>
        <v>127.60000000000001</v>
      </c>
      <c r="U63" s="71"/>
      <c r="V63" s="60">
        <v>118.9</v>
      </c>
      <c r="W63" s="383">
        <f t="shared" si="20"/>
        <v>8.7000000000000028</v>
      </c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374">
        <v>8.1</v>
      </c>
      <c r="C64" s="380">
        <v>7.9</v>
      </c>
      <c r="D64" s="380">
        <v>1.8</v>
      </c>
      <c r="E64" s="380">
        <v>7.9</v>
      </c>
      <c r="F64" s="380">
        <v>7.8</v>
      </c>
      <c r="G64" s="382">
        <v>7.8</v>
      </c>
      <c r="H64" s="374">
        <v>8.4</v>
      </c>
      <c r="I64" s="380">
        <v>8.5</v>
      </c>
      <c r="J64" s="380">
        <v>1.8</v>
      </c>
      <c r="K64" s="380">
        <v>8.1</v>
      </c>
      <c r="L64" s="380">
        <v>8</v>
      </c>
      <c r="M64" s="382">
        <v>8</v>
      </c>
      <c r="N64" s="374">
        <v>8.3000000000000007</v>
      </c>
      <c r="O64" s="380">
        <v>8.6</v>
      </c>
      <c r="P64" s="380">
        <v>1.8</v>
      </c>
      <c r="Q64" s="380">
        <v>8.4</v>
      </c>
      <c r="R64" s="380">
        <v>8.4</v>
      </c>
      <c r="S64" s="382">
        <v>8.1999999999999993</v>
      </c>
      <c r="T64" s="26">
        <f t="shared" si="19"/>
        <v>127.8</v>
      </c>
      <c r="U64" s="71"/>
      <c r="V64" s="60">
        <v>118.9</v>
      </c>
      <c r="W64" s="383">
        <f t="shared" si="20"/>
        <v>8.8999999999999915</v>
      </c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56</v>
      </c>
      <c r="C65" s="28">
        <f>SUM(C58:C64)</f>
        <v>55.4</v>
      </c>
      <c r="D65" s="28">
        <f>SUM(D58:D64)</f>
        <v>12.500000000000002</v>
      </c>
      <c r="E65" s="28">
        <f>SUM(E58:E64)</f>
        <v>55.199999999999996</v>
      </c>
      <c r="F65" s="28">
        <f t="shared" ref="F65:Q65" si="21">SUM(F58:F64)</f>
        <v>54.79999999999999</v>
      </c>
      <c r="G65" s="29">
        <f t="shared" si="21"/>
        <v>54.79999999999999</v>
      </c>
      <c r="H65" s="27">
        <f t="shared" si="21"/>
        <v>57.8</v>
      </c>
      <c r="I65" s="28">
        <f t="shared" si="21"/>
        <v>59.1</v>
      </c>
      <c r="J65" s="28">
        <f t="shared" si="21"/>
        <v>12.500000000000002</v>
      </c>
      <c r="K65" s="28">
        <f t="shared" si="21"/>
        <v>57.000000000000007</v>
      </c>
      <c r="L65" s="28">
        <f t="shared" si="21"/>
        <v>55.8</v>
      </c>
      <c r="M65" s="29">
        <f t="shared" si="21"/>
        <v>55.8</v>
      </c>
      <c r="N65" s="27">
        <f t="shared" si="21"/>
        <v>57.199999999999989</v>
      </c>
      <c r="O65" s="28">
        <f t="shared" si="21"/>
        <v>60.300000000000004</v>
      </c>
      <c r="P65" s="28">
        <f t="shared" si="21"/>
        <v>12.600000000000001</v>
      </c>
      <c r="Q65" s="28">
        <f t="shared" si="21"/>
        <v>59.099999999999994</v>
      </c>
      <c r="R65" s="28">
        <f>SUM(R58:R64)</f>
        <v>59.099999999999994</v>
      </c>
      <c r="S65" s="29">
        <f>SUM(S58:S64)</f>
        <v>57.7</v>
      </c>
      <c r="T65" s="26">
        <f t="shared" si="19"/>
        <v>892.69999999999993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148</v>
      </c>
      <c r="C66" s="31">
        <v>146.5</v>
      </c>
      <c r="D66" s="31">
        <v>148.5</v>
      </c>
      <c r="E66" s="31">
        <v>146</v>
      </c>
      <c r="F66" s="31">
        <v>145</v>
      </c>
      <c r="G66" s="32">
        <v>145</v>
      </c>
      <c r="H66" s="30">
        <v>150</v>
      </c>
      <c r="I66" s="31">
        <v>148</v>
      </c>
      <c r="J66" s="31">
        <v>149</v>
      </c>
      <c r="K66" s="31">
        <v>145.5</v>
      </c>
      <c r="L66" s="31">
        <v>145</v>
      </c>
      <c r="M66" s="32">
        <v>145</v>
      </c>
      <c r="N66" s="30">
        <v>147.5</v>
      </c>
      <c r="O66" s="31">
        <v>146</v>
      </c>
      <c r="P66" s="31">
        <v>149.5</v>
      </c>
      <c r="Q66" s="31">
        <v>145.5</v>
      </c>
      <c r="R66" s="31">
        <v>145.5</v>
      </c>
      <c r="S66" s="32">
        <v>144.5</v>
      </c>
      <c r="T66" s="261">
        <f>+((T65/T67)/7)*1000</f>
        <v>146.41627029686728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54</v>
      </c>
      <c r="C67" s="102">
        <v>54</v>
      </c>
      <c r="D67" s="102">
        <v>12</v>
      </c>
      <c r="E67" s="102">
        <v>54</v>
      </c>
      <c r="F67" s="102">
        <v>54</v>
      </c>
      <c r="G67" s="259">
        <v>54</v>
      </c>
      <c r="H67" s="258">
        <v>55</v>
      </c>
      <c r="I67" s="102">
        <v>57</v>
      </c>
      <c r="J67" s="102">
        <v>12</v>
      </c>
      <c r="K67" s="102">
        <v>56</v>
      </c>
      <c r="L67" s="102">
        <v>55</v>
      </c>
      <c r="M67" s="259">
        <v>55</v>
      </c>
      <c r="N67" s="258">
        <v>55</v>
      </c>
      <c r="O67" s="102">
        <v>59</v>
      </c>
      <c r="P67" s="102">
        <v>12</v>
      </c>
      <c r="Q67" s="102">
        <v>58</v>
      </c>
      <c r="R67" s="102">
        <v>58</v>
      </c>
      <c r="S67" s="259">
        <v>57</v>
      </c>
      <c r="T67" s="262">
        <f>SUM(B67:S67)</f>
        <v>871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2">((B67*B66)*7/1000-B59-B58)/5</f>
        <v>8.0288000000000004</v>
      </c>
      <c r="C68" s="80">
        <f t="shared" si="22"/>
        <v>7.8754000000000008</v>
      </c>
      <c r="D68" s="80">
        <f t="shared" si="22"/>
        <v>1.7747999999999997</v>
      </c>
      <c r="E68" s="80">
        <f t="shared" si="22"/>
        <v>7.8376000000000001</v>
      </c>
      <c r="F68" s="80">
        <f t="shared" si="22"/>
        <v>7.7620000000000005</v>
      </c>
      <c r="G68" s="154">
        <f t="shared" si="22"/>
        <v>7.7620000000000005</v>
      </c>
      <c r="H68" s="38">
        <f t="shared" si="22"/>
        <v>8.35</v>
      </c>
      <c r="I68" s="80">
        <f t="shared" si="22"/>
        <v>8.4504000000000001</v>
      </c>
      <c r="J68" s="80">
        <f t="shared" si="22"/>
        <v>1.7831999999999997</v>
      </c>
      <c r="K68" s="80">
        <f t="shared" si="22"/>
        <v>8.0872000000000011</v>
      </c>
      <c r="L68" s="80">
        <f t="shared" si="22"/>
        <v>7.9249999999999998</v>
      </c>
      <c r="M68" s="154">
        <f t="shared" si="22"/>
        <v>7.9249999999999998</v>
      </c>
      <c r="N68" s="38">
        <f t="shared" si="22"/>
        <v>8.1575000000000006</v>
      </c>
      <c r="O68" s="80">
        <f t="shared" si="22"/>
        <v>8.5795999999999992</v>
      </c>
      <c r="P68" s="80">
        <f t="shared" si="22"/>
        <v>1.7915999999999996</v>
      </c>
      <c r="Q68" s="80">
        <f t="shared" si="22"/>
        <v>8.3745999999999992</v>
      </c>
      <c r="R68" s="80">
        <f t="shared" si="22"/>
        <v>8.3745999999999992</v>
      </c>
      <c r="S68" s="154">
        <f t="shared" si="22"/>
        <v>8.1711000000000009</v>
      </c>
      <c r="T68" s="263">
        <f>((T65*1000)/T67)/7</f>
        <v>146.41627029686728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3">((B67*B66)*7)/1000</f>
        <v>55.944000000000003</v>
      </c>
      <c r="C69" s="43">
        <f t="shared" si="23"/>
        <v>55.377000000000002</v>
      </c>
      <c r="D69" s="43">
        <f t="shared" si="23"/>
        <v>12.474</v>
      </c>
      <c r="E69" s="43">
        <f t="shared" si="23"/>
        <v>55.188000000000002</v>
      </c>
      <c r="F69" s="43">
        <f t="shared" si="23"/>
        <v>54.81</v>
      </c>
      <c r="G69" s="83">
        <f t="shared" si="23"/>
        <v>54.81</v>
      </c>
      <c r="H69" s="42">
        <f t="shared" si="23"/>
        <v>57.75</v>
      </c>
      <c r="I69" s="43">
        <f t="shared" si="23"/>
        <v>59.052</v>
      </c>
      <c r="J69" s="43">
        <f t="shared" si="23"/>
        <v>12.516</v>
      </c>
      <c r="K69" s="43">
        <f t="shared" si="23"/>
        <v>57.036000000000001</v>
      </c>
      <c r="L69" s="43">
        <f t="shared" si="23"/>
        <v>55.825000000000003</v>
      </c>
      <c r="M69" s="83">
        <f t="shared" si="23"/>
        <v>55.825000000000003</v>
      </c>
      <c r="N69" s="42">
        <f t="shared" si="23"/>
        <v>56.787500000000001</v>
      </c>
      <c r="O69" s="43">
        <f t="shared" si="23"/>
        <v>60.298000000000002</v>
      </c>
      <c r="P69" s="43">
        <f t="shared" si="23"/>
        <v>12.558</v>
      </c>
      <c r="Q69" s="43">
        <f t="shared" si="23"/>
        <v>59.073</v>
      </c>
      <c r="R69" s="43">
        <f t="shared" si="23"/>
        <v>59.073</v>
      </c>
      <c r="S69" s="83">
        <f t="shared" si="23"/>
        <v>57.655500000000004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>+(B65/B67)/7*1000</f>
        <v>148.14814814814815</v>
      </c>
      <c r="C70" s="48">
        <f t="shared" ref="C70:S70" si="24">+(C65/C67)/7*1000</f>
        <v>146.56084656084656</v>
      </c>
      <c r="D70" s="48">
        <f t="shared" si="24"/>
        <v>148.8095238095238</v>
      </c>
      <c r="E70" s="48">
        <f t="shared" si="24"/>
        <v>146.03174603174602</v>
      </c>
      <c r="F70" s="48">
        <f t="shared" si="24"/>
        <v>144.97354497354496</v>
      </c>
      <c r="G70" s="49">
        <f t="shared" si="24"/>
        <v>144.97354497354496</v>
      </c>
      <c r="H70" s="47">
        <f t="shared" si="24"/>
        <v>150.12987012987011</v>
      </c>
      <c r="I70" s="48">
        <f t="shared" si="24"/>
        <v>148.12030075187971</v>
      </c>
      <c r="J70" s="48">
        <f t="shared" si="24"/>
        <v>148.8095238095238</v>
      </c>
      <c r="K70" s="48">
        <f t="shared" si="24"/>
        <v>145.40816326530614</v>
      </c>
      <c r="L70" s="48">
        <f t="shared" si="24"/>
        <v>144.93506493506493</v>
      </c>
      <c r="M70" s="49">
        <f t="shared" si="24"/>
        <v>144.93506493506493</v>
      </c>
      <c r="N70" s="47">
        <f t="shared" si="24"/>
        <v>148.57142857142856</v>
      </c>
      <c r="O70" s="48">
        <f t="shared" si="24"/>
        <v>146.00484261501208</v>
      </c>
      <c r="P70" s="48">
        <f t="shared" si="24"/>
        <v>150</v>
      </c>
      <c r="Q70" s="48">
        <f t="shared" si="24"/>
        <v>145.56650246305418</v>
      </c>
      <c r="R70" s="48">
        <f t="shared" si="24"/>
        <v>145.56650246305418</v>
      </c>
      <c r="S70" s="49">
        <f t="shared" si="24"/>
        <v>144.61152882205513</v>
      </c>
      <c r="T70" s="50"/>
      <c r="AD70" s="3"/>
    </row>
    <row r="71" spans="1:41" ht="33.75" customHeight="1" x14ac:dyDescent="0.25"/>
    <row r="72" spans="1:41" ht="33.75" customHeight="1" x14ac:dyDescent="0.25">
      <c r="B72" s="55"/>
      <c r="C72" s="55"/>
      <c r="D72" s="55"/>
      <c r="E72" s="55"/>
      <c r="F72" s="55"/>
      <c r="G72" s="55"/>
      <c r="H72" s="55"/>
      <c r="I72" s="63"/>
    </row>
    <row r="73" spans="1:41" ht="33.75" customHeight="1" x14ac:dyDescent="0.25"/>
    <row r="74" spans="1:41" ht="33.75" customHeight="1" x14ac:dyDescent="0.25">
      <c r="A74" s="55"/>
      <c r="B74" s="70"/>
      <c r="C74" s="70"/>
      <c r="D74" s="70"/>
      <c r="E74" s="70"/>
      <c r="F74" s="70"/>
      <c r="G74" s="70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8"/>
  <sheetViews>
    <sheetView topLeftCell="A40" zoomScale="30" zoomScaleNormal="30" workbookViewId="0">
      <selection activeCell="T48" sqref="T48"/>
    </sheetView>
  </sheetViews>
  <sheetFormatPr baseColWidth="10" defaultRowHeight="15" x14ac:dyDescent="0.25"/>
  <cols>
    <col min="1" max="1" width="52.42578125" style="19" bestFit="1" customWidth="1"/>
    <col min="2" max="10" width="22.42578125" style="19" customWidth="1"/>
    <col min="11" max="11" width="33.42578125" style="19" bestFit="1" customWidth="1"/>
    <col min="1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2"/>
      <c r="Z3" s="2"/>
      <c r="AA3" s="2"/>
      <c r="AB3" s="2"/>
      <c r="AC3" s="2"/>
      <c r="AD3" s="3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2" t="s">
        <v>1</v>
      </c>
      <c r="B9" s="392"/>
      <c r="C9" s="392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2"/>
      <c r="B10" s="392"/>
      <c r="C10" s="3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2" t="s">
        <v>4</v>
      </c>
      <c r="B11" s="392"/>
      <c r="C11" s="392"/>
      <c r="D11" s="1"/>
      <c r="E11" s="390">
        <v>2</v>
      </c>
      <c r="F11" s="1"/>
      <c r="G11" s="1"/>
      <c r="H11" s="1"/>
      <c r="I11" s="1"/>
      <c r="J11" s="1"/>
      <c r="K11" s="628" t="s">
        <v>103</v>
      </c>
      <c r="L11" s="628"/>
      <c r="M11" s="391"/>
      <c r="N11" s="39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2"/>
      <c r="B12" s="392"/>
      <c r="C12" s="392"/>
      <c r="D12" s="1"/>
      <c r="E12" s="5"/>
      <c r="F12" s="1"/>
      <c r="G12" s="1"/>
      <c r="H12" s="1"/>
      <c r="I12" s="1"/>
      <c r="J12" s="1"/>
      <c r="K12" s="391"/>
      <c r="L12" s="391"/>
      <c r="M12" s="391"/>
      <c r="N12" s="39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2"/>
      <c r="B13" s="392"/>
      <c r="C13" s="392"/>
      <c r="D13" s="392"/>
      <c r="E13" s="392"/>
      <c r="F13" s="392"/>
      <c r="G13" s="392"/>
      <c r="H13" s="392"/>
      <c r="I13" s="392"/>
      <c r="J13" s="392"/>
      <c r="K13" s="392"/>
      <c r="L13" s="391"/>
      <c r="M13" s="391"/>
      <c r="N13" s="391"/>
      <c r="O13" s="391"/>
      <c r="P13" s="391"/>
      <c r="Q13" s="391"/>
      <c r="R13" s="391"/>
      <c r="S13" s="391"/>
      <c r="T13" s="391"/>
      <c r="U13" s="391"/>
      <c r="V13" s="391"/>
      <c r="W13" s="1"/>
      <c r="X13" s="1"/>
      <c r="Y13" s="1"/>
    </row>
    <row r="14" spans="1:30" s="3" customFormat="1" ht="27" thickBot="1" x14ac:dyDescent="0.3">
      <c r="A14" s="3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393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374">
        <v>96.1</v>
      </c>
      <c r="C18" s="375">
        <v>95.4</v>
      </c>
      <c r="D18" s="375">
        <v>24</v>
      </c>
      <c r="E18" s="375">
        <v>96.6</v>
      </c>
      <c r="F18" s="375">
        <v>96.1</v>
      </c>
      <c r="G18" s="376">
        <v>95.9</v>
      </c>
      <c r="H18" s="374">
        <v>98</v>
      </c>
      <c r="I18" s="375">
        <v>102.5</v>
      </c>
      <c r="J18" s="375">
        <v>20.399999999999999</v>
      </c>
      <c r="K18" s="375">
        <v>99.7</v>
      </c>
      <c r="L18" s="375">
        <v>99.8</v>
      </c>
      <c r="M18" s="376">
        <v>99.4</v>
      </c>
      <c r="N18" s="380">
        <v>99.7</v>
      </c>
      <c r="O18" s="375">
        <v>105.5</v>
      </c>
      <c r="P18" s="375">
        <v>20.100000000000001</v>
      </c>
      <c r="Q18" s="375">
        <v>103.9</v>
      </c>
      <c r="R18" s="375">
        <v>103.4</v>
      </c>
      <c r="S18" s="376">
        <v>102.1</v>
      </c>
      <c r="T18" s="26">
        <f t="shared" ref="T18:T25" si="0">SUM(B18:S18)</f>
        <v>1558.6</v>
      </c>
      <c r="V18" s="2"/>
      <c r="W18" s="20"/>
    </row>
    <row r="19" spans="1:30" ht="39.950000000000003" customHeight="1" x14ac:dyDescent="0.25">
      <c r="A19" s="123" t="s">
        <v>36</v>
      </c>
      <c r="B19" s="374">
        <v>96.1</v>
      </c>
      <c r="C19" s="375">
        <v>95.4</v>
      </c>
      <c r="D19" s="375">
        <v>24</v>
      </c>
      <c r="E19" s="375">
        <v>96.6</v>
      </c>
      <c r="F19" s="375">
        <v>96.1</v>
      </c>
      <c r="G19" s="376">
        <v>95.9</v>
      </c>
      <c r="H19" s="374">
        <v>98</v>
      </c>
      <c r="I19" s="375">
        <v>102.5</v>
      </c>
      <c r="J19" s="375">
        <v>20.399999999999999</v>
      </c>
      <c r="K19" s="375">
        <v>99.7</v>
      </c>
      <c r="L19" s="375">
        <v>99.8</v>
      </c>
      <c r="M19" s="376">
        <v>99.4</v>
      </c>
      <c r="N19" s="380">
        <v>99.7</v>
      </c>
      <c r="O19" s="375">
        <v>105.5</v>
      </c>
      <c r="P19" s="375">
        <v>20.100000000000001</v>
      </c>
      <c r="Q19" s="375">
        <v>103.9</v>
      </c>
      <c r="R19" s="375">
        <v>103.4</v>
      </c>
      <c r="S19" s="376">
        <v>102.1</v>
      </c>
      <c r="T19" s="26">
        <f t="shared" si="0"/>
        <v>1558.6</v>
      </c>
      <c r="V19" s="2"/>
      <c r="W19" s="20"/>
    </row>
    <row r="20" spans="1:30" ht="39.75" customHeight="1" x14ac:dyDescent="0.25">
      <c r="A20" s="122" t="s">
        <v>37</v>
      </c>
      <c r="B20" s="374">
        <v>95.4</v>
      </c>
      <c r="C20" s="375">
        <v>94.8</v>
      </c>
      <c r="D20" s="375">
        <v>22.6</v>
      </c>
      <c r="E20" s="375">
        <v>96.3</v>
      </c>
      <c r="F20" s="375">
        <v>95.6</v>
      </c>
      <c r="G20" s="376">
        <v>95.5</v>
      </c>
      <c r="H20" s="374">
        <v>97.9</v>
      </c>
      <c r="I20" s="375">
        <v>101.8</v>
      </c>
      <c r="J20" s="375">
        <v>19.899999999999999</v>
      </c>
      <c r="K20" s="375">
        <v>99.1</v>
      </c>
      <c r="L20" s="375">
        <v>99.3</v>
      </c>
      <c r="M20" s="376">
        <v>98.8</v>
      </c>
      <c r="N20" s="380">
        <v>99.7</v>
      </c>
      <c r="O20" s="375">
        <v>105.1</v>
      </c>
      <c r="P20" s="375">
        <v>19.8</v>
      </c>
      <c r="Q20" s="375">
        <v>103.4</v>
      </c>
      <c r="R20" s="375">
        <v>102.6</v>
      </c>
      <c r="S20" s="376">
        <v>101.8</v>
      </c>
      <c r="T20" s="26">
        <f t="shared" si="0"/>
        <v>1549.3999999999996</v>
      </c>
      <c r="V20" s="2"/>
      <c r="W20" s="20"/>
    </row>
    <row r="21" spans="1:30" ht="39.950000000000003" customHeight="1" x14ac:dyDescent="0.25">
      <c r="A21" s="122" t="s">
        <v>38</v>
      </c>
      <c r="B21" s="374">
        <v>95.4</v>
      </c>
      <c r="C21" s="375">
        <v>94.8</v>
      </c>
      <c r="D21" s="375">
        <v>22.6</v>
      </c>
      <c r="E21" s="375">
        <v>96.3</v>
      </c>
      <c r="F21" s="375">
        <v>95.6</v>
      </c>
      <c r="G21" s="376">
        <v>95.5</v>
      </c>
      <c r="H21" s="374">
        <v>97.9</v>
      </c>
      <c r="I21" s="375">
        <v>101.8</v>
      </c>
      <c r="J21" s="375">
        <v>19.899999999999999</v>
      </c>
      <c r="K21" s="375">
        <v>99.1</v>
      </c>
      <c r="L21" s="375">
        <v>99.3</v>
      </c>
      <c r="M21" s="376">
        <v>98.8</v>
      </c>
      <c r="N21" s="380">
        <v>99.7</v>
      </c>
      <c r="O21" s="375">
        <v>105.1</v>
      </c>
      <c r="P21" s="375">
        <v>19.8</v>
      </c>
      <c r="Q21" s="375">
        <v>103.4</v>
      </c>
      <c r="R21" s="375">
        <v>102.6</v>
      </c>
      <c r="S21" s="376">
        <v>101.8</v>
      </c>
      <c r="T21" s="26">
        <f t="shared" si="0"/>
        <v>1549.3999999999996</v>
      </c>
      <c r="V21" s="2"/>
      <c r="W21" s="20"/>
    </row>
    <row r="22" spans="1:30" ht="39.950000000000003" customHeight="1" x14ac:dyDescent="0.25">
      <c r="A22" s="123" t="s">
        <v>33</v>
      </c>
      <c r="B22" s="374">
        <v>95.4</v>
      </c>
      <c r="C22" s="375">
        <v>94.8</v>
      </c>
      <c r="D22" s="375">
        <v>22.6</v>
      </c>
      <c r="E22" s="375">
        <v>96.3</v>
      </c>
      <c r="F22" s="375">
        <v>95.6</v>
      </c>
      <c r="G22" s="376">
        <v>95.5</v>
      </c>
      <c r="H22" s="374">
        <v>97.9</v>
      </c>
      <c r="I22" s="375">
        <v>101.8</v>
      </c>
      <c r="J22" s="375">
        <v>19.899999999999999</v>
      </c>
      <c r="K22" s="375">
        <v>99.1</v>
      </c>
      <c r="L22" s="375">
        <v>99.3</v>
      </c>
      <c r="M22" s="376">
        <v>98.8</v>
      </c>
      <c r="N22" s="380">
        <v>99.7</v>
      </c>
      <c r="O22" s="375">
        <v>105.1</v>
      </c>
      <c r="P22" s="375">
        <v>19.8</v>
      </c>
      <c r="Q22" s="375">
        <v>103.4</v>
      </c>
      <c r="R22" s="375">
        <v>102.6</v>
      </c>
      <c r="S22" s="376">
        <v>101.8</v>
      </c>
      <c r="T22" s="26">
        <f t="shared" si="0"/>
        <v>1549.3999999999996</v>
      </c>
      <c r="V22" s="2"/>
      <c r="W22" s="20"/>
    </row>
    <row r="23" spans="1:30" ht="39.950000000000003" customHeight="1" x14ac:dyDescent="0.25">
      <c r="A23" s="122" t="s">
        <v>46</v>
      </c>
      <c r="B23" s="374">
        <v>95.4</v>
      </c>
      <c r="C23" s="375">
        <v>94.8</v>
      </c>
      <c r="D23" s="375">
        <v>22.6</v>
      </c>
      <c r="E23" s="375">
        <v>96.3</v>
      </c>
      <c r="F23" s="375">
        <v>95.6</v>
      </c>
      <c r="G23" s="376">
        <v>95.5</v>
      </c>
      <c r="H23" s="374">
        <v>97.9</v>
      </c>
      <c r="I23" s="375">
        <v>101.8</v>
      </c>
      <c r="J23" s="375">
        <v>19.899999999999999</v>
      </c>
      <c r="K23" s="375">
        <v>99.1</v>
      </c>
      <c r="L23" s="375">
        <v>99.3</v>
      </c>
      <c r="M23" s="376">
        <v>98.8</v>
      </c>
      <c r="N23" s="380">
        <v>99.7</v>
      </c>
      <c r="O23" s="375">
        <v>105.1</v>
      </c>
      <c r="P23" s="375">
        <v>19.8</v>
      </c>
      <c r="Q23" s="375">
        <v>103.4</v>
      </c>
      <c r="R23" s="375">
        <v>102.6</v>
      </c>
      <c r="S23" s="376">
        <v>101.8</v>
      </c>
      <c r="T23" s="26">
        <f t="shared" si="0"/>
        <v>1549.3999999999996</v>
      </c>
      <c r="V23" s="2"/>
      <c r="W23" s="20"/>
    </row>
    <row r="24" spans="1:30" ht="39.950000000000003" customHeight="1" x14ac:dyDescent="0.25">
      <c r="A24" s="122" t="s">
        <v>34</v>
      </c>
      <c r="B24" s="374">
        <v>95.4</v>
      </c>
      <c r="C24" s="375">
        <v>94.8</v>
      </c>
      <c r="D24" s="375">
        <v>22.6</v>
      </c>
      <c r="E24" s="375">
        <v>96.3</v>
      </c>
      <c r="F24" s="375">
        <v>95.6</v>
      </c>
      <c r="G24" s="376">
        <v>95.5</v>
      </c>
      <c r="H24" s="374">
        <v>97.9</v>
      </c>
      <c r="I24" s="375">
        <v>101.8</v>
      </c>
      <c r="J24" s="375">
        <v>19.899999999999999</v>
      </c>
      <c r="K24" s="375">
        <v>99.1</v>
      </c>
      <c r="L24" s="375">
        <v>99.3</v>
      </c>
      <c r="M24" s="376">
        <v>98.8</v>
      </c>
      <c r="N24" s="380">
        <v>99.7</v>
      </c>
      <c r="O24" s="375">
        <v>105.1</v>
      </c>
      <c r="P24" s="375">
        <v>19.8</v>
      </c>
      <c r="Q24" s="375">
        <v>103.4</v>
      </c>
      <c r="R24" s="375">
        <v>102.6</v>
      </c>
      <c r="S24" s="376">
        <v>101.8</v>
      </c>
      <c r="T24" s="26">
        <f t="shared" si="0"/>
        <v>1549.3999999999996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669.19999999999993</v>
      </c>
      <c r="C25" s="332">
        <f t="shared" si="1"/>
        <v>664.8</v>
      </c>
      <c r="D25" s="332">
        <f t="shared" si="1"/>
        <v>160.99999999999997</v>
      </c>
      <c r="E25" s="332">
        <f t="shared" si="1"/>
        <v>674.69999999999993</v>
      </c>
      <c r="F25" s="332">
        <f t="shared" si="1"/>
        <v>670.2</v>
      </c>
      <c r="G25" s="333">
        <f t="shared" si="1"/>
        <v>669.3</v>
      </c>
      <c r="H25" s="331">
        <f t="shared" si="1"/>
        <v>685.49999999999989</v>
      </c>
      <c r="I25" s="332">
        <f t="shared" si="1"/>
        <v>714</v>
      </c>
      <c r="J25" s="332">
        <f t="shared" si="1"/>
        <v>140.30000000000001</v>
      </c>
      <c r="K25" s="332">
        <f t="shared" si="1"/>
        <v>694.90000000000009</v>
      </c>
      <c r="L25" s="332">
        <f t="shared" si="1"/>
        <v>696.09999999999991</v>
      </c>
      <c r="M25" s="333">
        <f t="shared" si="1"/>
        <v>692.8</v>
      </c>
      <c r="N25" s="335">
        <f t="shared" si="1"/>
        <v>697.90000000000009</v>
      </c>
      <c r="O25" s="332">
        <f t="shared" si="1"/>
        <v>736.50000000000011</v>
      </c>
      <c r="P25" s="332">
        <f t="shared" si="1"/>
        <v>139.19999999999999</v>
      </c>
      <c r="Q25" s="332">
        <f t="shared" si="1"/>
        <v>724.8</v>
      </c>
      <c r="R25" s="332">
        <f t="shared" si="1"/>
        <v>719.80000000000007</v>
      </c>
      <c r="S25" s="333">
        <f t="shared" si="1"/>
        <v>713.19999999999993</v>
      </c>
      <c r="T25" s="320">
        <f t="shared" si="0"/>
        <v>10864.2</v>
      </c>
    </row>
    <row r="26" spans="1:30" s="2" customFormat="1" ht="36.75" customHeight="1" x14ac:dyDescent="0.25">
      <c r="A26" s="321" t="s">
        <v>12</v>
      </c>
      <c r="B26" s="326">
        <v>153.19999999999999</v>
      </c>
      <c r="C26" s="327">
        <v>153.19999999999999</v>
      </c>
      <c r="D26" s="327">
        <v>153.19999999999999</v>
      </c>
      <c r="E26" s="327">
        <v>153.19999999999999</v>
      </c>
      <c r="F26" s="327">
        <v>153.19999999999999</v>
      </c>
      <c r="G26" s="328">
        <v>153.19999999999999</v>
      </c>
      <c r="H26" s="326">
        <v>153.19999999999999</v>
      </c>
      <c r="I26" s="327">
        <v>153.19999999999999</v>
      </c>
      <c r="J26" s="327">
        <v>153.19999999999999</v>
      </c>
      <c r="K26" s="327">
        <v>153.19999999999999</v>
      </c>
      <c r="L26" s="327">
        <v>153.19999999999999</v>
      </c>
      <c r="M26" s="328">
        <v>153.19999999999999</v>
      </c>
      <c r="N26" s="336">
        <v>153.19999999999999</v>
      </c>
      <c r="O26" s="327">
        <v>153.19999999999999</v>
      </c>
      <c r="P26" s="327">
        <v>153.19999999999999</v>
      </c>
      <c r="Q26" s="327">
        <v>153.19999999999999</v>
      </c>
      <c r="R26" s="327">
        <v>153.19999999999999</v>
      </c>
      <c r="S26" s="328">
        <v>153.19999999999999</v>
      </c>
      <c r="T26" s="325">
        <f>+((T25/T27)/7)*1000</f>
        <v>153.19598967807437</v>
      </c>
    </row>
    <row r="27" spans="1:30" s="2" customFormat="1" ht="33" customHeight="1" x14ac:dyDescent="0.25">
      <c r="A27" s="125" t="s">
        <v>13</v>
      </c>
      <c r="B27" s="377">
        <v>624</v>
      </c>
      <c r="C27" s="378">
        <v>620</v>
      </c>
      <c r="D27" s="378">
        <v>150</v>
      </c>
      <c r="E27" s="378">
        <v>629</v>
      </c>
      <c r="F27" s="378">
        <v>625</v>
      </c>
      <c r="G27" s="379">
        <v>624</v>
      </c>
      <c r="H27" s="377">
        <v>639</v>
      </c>
      <c r="I27" s="378">
        <v>666</v>
      </c>
      <c r="J27" s="378">
        <v>131</v>
      </c>
      <c r="K27" s="378">
        <v>648</v>
      </c>
      <c r="L27" s="378">
        <v>649</v>
      </c>
      <c r="M27" s="379">
        <v>646</v>
      </c>
      <c r="N27" s="381">
        <v>651</v>
      </c>
      <c r="O27" s="378">
        <v>687</v>
      </c>
      <c r="P27" s="378">
        <v>130</v>
      </c>
      <c r="Q27" s="378">
        <v>676</v>
      </c>
      <c r="R27" s="378">
        <v>671</v>
      </c>
      <c r="S27" s="379">
        <v>665</v>
      </c>
      <c r="T27" s="37">
        <f>SUM(B27:S27)</f>
        <v>10131</v>
      </c>
      <c r="U27" s="2">
        <f>((T25*1000)/T27)/7</f>
        <v>153.19598967807437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95.395519999999962</v>
      </c>
      <c r="C28" s="39">
        <f t="shared" si="2"/>
        <v>94.817600000000013</v>
      </c>
      <c r="D28" s="39">
        <f t="shared" si="2"/>
        <v>22.572000000000003</v>
      </c>
      <c r="E28" s="39">
        <f t="shared" si="2"/>
        <v>96.267919999999961</v>
      </c>
      <c r="F28" s="39">
        <f t="shared" si="2"/>
        <v>95.609999999999985</v>
      </c>
      <c r="G28" s="40">
        <f t="shared" si="2"/>
        <v>95.475519999999989</v>
      </c>
      <c r="H28" s="38">
        <f t="shared" si="2"/>
        <v>97.852719999999977</v>
      </c>
      <c r="I28" s="39">
        <f t="shared" si="2"/>
        <v>101.84367999999999</v>
      </c>
      <c r="J28" s="39">
        <f t="shared" si="2"/>
        <v>19.936879999999991</v>
      </c>
      <c r="K28" s="39">
        <f t="shared" si="2"/>
        <v>99.103039999999979</v>
      </c>
      <c r="L28" s="39">
        <f t="shared" si="2"/>
        <v>99.277519999999967</v>
      </c>
      <c r="M28" s="40">
        <f t="shared" si="2"/>
        <v>98.794080000000008</v>
      </c>
      <c r="N28" s="80">
        <f t="shared" si="2"/>
        <v>99.746480000000005</v>
      </c>
      <c r="O28" s="39">
        <f t="shared" si="2"/>
        <v>105.14775999999999</v>
      </c>
      <c r="P28" s="39">
        <f t="shared" si="2"/>
        <v>19.842400000000005</v>
      </c>
      <c r="Q28" s="39">
        <f t="shared" si="2"/>
        <v>103.42848000000001</v>
      </c>
      <c r="R28" s="39">
        <f t="shared" si="2"/>
        <v>102.55608000000002</v>
      </c>
      <c r="S28" s="40">
        <f t="shared" si="2"/>
        <v>101.78919999999997</v>
      </c>
      <c r="T28" s="41"/>
    </row>
    <row r="29" spans="1:30" ht="33.75" customHeight="1" x14ac:dyDescent="0.25">
      <c r="A29" s="127" t="s">
        <v>15</v>
      </c>
      <c r="B29" s="42">
        <f>((B27*B26)*7)/1000</f>
        <v>669.17759999999987</v>
      </c>
      <c r="C29" s="43">
        <f>((C27*C26)*7)/1000</f>
        <v>664.88800000000003</v>
      </c>
      <c r="D29" s="43">
        <f t="shared" ref="D29:S29" si="3">((D27*D26)*7)/1000</f>
        <v>160.86000000000001</v>
      </c>
      <c r="E29" s="43">
        <f t="shared" si="3"/>
        <v>674.53959999999984</v>
      </c>
      <c r="F29" s="43">
        <f t="shared" si="3"/>
        <v>670.25</v>
      </c>
      <c r="G29" s="83">
        <f t="shared" si="3"/>
        <v>669.17759999999987</v>
      </c>
      <c r="H29" s="42">
        <f t="shared" si="3"/>
        <v>685.26359999999988</v>
      </c>
      <c r="I29" s="43">
        <f t="shared" si="3"/>
        <v>714.21839999999997</v>
      </c>
      <c r="J29" s="43">
        <f t="shared" si="3"/>
        <v>140.48439999999997</v>
      </c>
      <c r="K29" s="43">
        <f t="shared" si="3"/>
        <v>694.91519999999991</v>
      </c>
      <c r="L29" s="43">
        <f t="shared" si="3"/>
        <v>695.98759999999982</v>
      </c>
      <c r="M29" s="83">
        <f t="shared" si="3"/>
        <v>692.7704</v>
      </c>
      <c r="N29" s="81">
        <f t="shared" si="3"/>
        <v>698.13240000000008</v>
      </c>
      <c r="O29" s="44">
        <f t="shared" si="3"/>
        <v>736.73879999999997</v>
      </c>
      <c r="P29" s="44">
        <f t="shared" si="3"/>
        <v>139.41200000000001</v>
      </c>
      <c r="Q29" s="44">
        <f t="shared" si="3"/>
        <v>724.94240000000002</v>
      </c>
      <c r="R29" s="44">
        <f t="shared" si="3"/>
        <v>719.58040000000005</v>
      </c>
      <c r="S29" s="45">
        <f t="shared" si="3"/>
        <v>713.14599999999984</v>
      </c>
      <c r="T29" s="46"/>
    </row>
    <row r="30" spans="1:30" ht="33.75" customHeight="1" thickBot="1" x14ac:dyDescent="0.3">
      <c r="A30" s="128" t="s">
        <v>16</v>
      </c>
      <c r="B30" s="47">
        <f>+(B25/B27)/7*1000</f>
        <v>153.20512820512818</v>
      </c>
      <c r="C30" s="48">
        <f t="shared" ref="C30:E30" si="4">+(C25/C27)/7*1000</f>
        <v>153.17972350230417</v>
      </c>
      <c r="D30" s="48">
        <f t="shared" si="4"/>
        <v>153.33333333333331</v>
      </c>
      <c r="E30" s="48">
        <f t="shared" si="4"/>
        <v>153.23642970701792</v>
      </c>
      <c r="F30" s="48">
        <f>+(F25/F27)/7*1000</f>
        <v>153.18857142857146</v>
      </c>
      <c r="G30" s="49">
        <f t="shared" ref="G30" si="5">+(G25/G27)/7*1000</f>
        <v>153.22802197802196</v>
      </c>
      <c r="H30" s="47">
        <f>+(H25/H27)/7*1000</f>
        <v>153.252850435949</v>
      </c>
      <c r="I30" s="48">
        <f t="shared" ref="I30:K30" si="6">+(I25/I27)/7*1000</f>
        <v>153.15315315315314</v>
      </c>
      <c r="J30" s="48">
        <f t="shared" si="6"/>
        <v>152.99890948745912</v>
      </c>
      <c r="K30" s="48">
        <f t="shared" si="6"/>
        <v>153.19664902998238</v>
      </c>
      <c r="L30" s="48">
        <f>+(L25/L27)/7*1000</f>
        <v>153.22474136033455</v>
      </c>
      <c r="M30" s="49">
        <f t="shared" ref="M30:S30" si="7">+(M25/M27)/7*1000</f>
        <v>153.20654577620522</v>
      </c>
      <c r="N30" s="82">
        <f t="shared" si="7"/>
        <v>153.14900153609835</v>
      </c>
      <c r="O30" s="48">
        <f t="shared" si="7"/>
        <v>153.150343106675</v>
      </c>
      <c r="P30" s="48">
        <f t="shared" si="7"/>
        <v>152.96703296703296</v>
      </c>
      <c r="Q30" s="48">
        <f t="shared" si="7"/>
        <v>153.16990701606085</v>
      </c>
      <c r="R30" s="48">
        <f t="shared" si="7"/>
        <v>153.24675324675323</v>
      </c>
      <c r="S30" s="49">
        <f t="shared" si="7"/>
        <v>153.21160042964553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3"/>
      <c r="I36" s="134"/>
      <c r="J36" s="135"/>
      <c r="K36" s="112" t="s">
        <v>19</v>
      </c>
      <c r="L36" s="641" t="s">
        <v>8</v>
      </c>
      <c r="M36" s="642"/>
      <c r="N36" s="642"/>
      <c r="O36" s="642"/>
      <c r="P36" s="642"/>
      <c r="Q36" s="642"/>
      <c r="R36" s="643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9" t="s">
        <v>10</v>
      </c>
      <c r="I37" s="136"/>
      <c r="J37" s="136"/>
      <c r="K37" s="103"/>
      <c r="L37" s="200"/>
      <c r="M37" s="193"/>
      <c r="N37" s="193"/>
      <c r="O37" s="193"/>
      <c r="P37" s="193"/>
      <c r="Q37" s="193"/>
      <c r="R37" s="199" t="s">
        <v>10</v>
      </c>
      <c r="S37" s="58"/>
      <c r="T37" s="58"/>
      <c r="U37" s="3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57">
        <v>6</v>
      </c>
      <c r="R38" s="96"/>
      <c r="S38" s="58"/>
      <c r="T38" s="385" t="s">
        <v>100</v>
      </c>
      <c r="U38" s="384" t="s">
        <v>101</v>
      </c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374">
        <v>95.2</v>
      </c>
      <c r="C39" s="380">
        <v>96.9</v>
      </c>
      <c r="D39" s="380">
        <v>19.7</v>
      </c>
      <c r="E39" s="380">
        <v>96.3</v>
      </c>
      <c r="F39" s="380">
        <v>92.5</v>
      </c>
      <c r="G39" s="380">
        <v>92.2</v>
      </c>
      <c r="H39" s="97">
        <f t="shared" ref="H39:H46" si="8">SUM(B39:G39)</f>
        <v>492.8</v>
      </c>
      <c r="I39" s="138"/>
      <c r="J39" s="137"/>
      <c r="K39" s="87" t="s">
        <v>35</v>
      </c>
      <c r="L39" s="380">
        <v>7.3</v>
      </c>
      <c r="M39" s="380">
        <v>7.4</v>
      </c>
      <c r="N39" s="380">
        <v>1.7</v>
      </c>
      <c r="O39" s="380">
        <v>7.3</v>
      </c>
      <c r="P39" s="380">
        <v>7</v>
      </c>
      <c r="Q39" s="380">
        <v>6.5</v>
      </c>
      <c r="R39" s="97">
        <f t="shared" ref="R39:R46" si="9">SUM(L39:Q39)</f>
        <v>37.200000000000003</v>
      </c>
      <c r="S39" s="2"/>
      <c r="T39" s="60">
        <v>34.799999999999997</v>
      </c>
      <c r="U39" s="383">
        <f>R39-T39</f>
        <v>2.4000000000000057</v>
      </c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374">
        <v>95.2</v>
      </c>
      <c r="C40" s="380">
        <v>96.9</v>
      </c>
      <c r="D40" s="380">
        <v>19.7</v>
      </c>
      <c r="E40" s="380">
        <v>96.3</v>
      </c>
      <c r="F40" s="380">
        <v>92.5</v>
      </c>
      <c r="G40" s="380">
        <v>92.2</v>
      </c>
      <c r="H40" s="97">
        <f t="shared" si="8"/>
        <v>492.8</v>
      </c>
      <c r="I40" s="133"/>
      <c r="J40" s="137"/>
      <c r="K40" s="88" t="s">
        <v>36</v>
      </c>
      <c r="L40" s="380">
        <v>7.3</v>
      </c>
      <c r="M40" s="380">
        <v>7.4</v>
      </c>
      <c r="N40" s="380">
        <v>1.7</v>
      </c>
      <c r="O40" s="380">
        <v>7.3</v>
      </c>
      <c r="P40" s="380">
        <v>7</v>
      </c>
      <c r="Q40" s="380">
        <v>6.5</v>
      </c>
      <c r="R40" s="97">
        <f t="shared" si="9"/>
        <v>37.200000000000003</v>
      </c>
      <c r="S40" s="2"/>
      <c r="T40" s="60">
        <v>34.799999999999997</v>
      </c>
      <c r="U40" s="383">
        <f>R40-T40</f>
        <v>2.4000000000000057</v>
      </c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374">
        <v>94.7</v>
      </c>
      <c r="C41" s="380">
        <v>96.6</v>
      </c>
      <c r="D41" s="380">
        <v>19.7</v>
      </c>
      <c r="E41" s="380">
        <v>96.2</v>
      </c>
      <c r="F41" s="380">
        <v>92.3</v>
      </c>
      <c r="G41" s="380">
        <v>92.2</v>
      </c>
      <c r="H41" s="97">
        <f t="shared" si="8"/>
        <v>491.7</v>
      </c>
      <c r="I41" s="133"/>
      <c r="J41" s="137"/>
      <c r="K41" s="87" t="s">
        <v>37</v>
      </c>
      <c r="L41" s="380">
        <v>7.3</v>
      </c>
      <c r="M41" s="380">
        <v>7.3</v>
      </c>
      <c r="N41" s="380">
        <v>1.8</v>
      </c>
      <c r="O41" s="380">
        <v>7.3</v>
      </c>
      <c r="P41" s="380">
        <v>6.9</v>
      </c>
      <c r="Q41" s="380">
        <v>6.5</v>
      </c>
      <c r="R41" s="97">
        <f t="shared" si="9"/>
        <v>37.1</v>
      </c>
      <c r="S41" s="2"/>
      <c r="T41" s="60">
        <v>34.799999999999997</v>
      </c>
      <c r="U41" s="383">
        <f t="shared" ref="U41:U45" si="10">R41-T41</f>
        <v>2.3000000000000043</v>
      </c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374">
        <v>94.7</v>
      </c>
      <c r="C42" s="380">
        <v>96.6</v>
      </c>
      <c r="D42" s="380">
        <v>19.7</v>
      </c>
      <c r="E42" s="380">
        <v>96.2</v>
      </c>
      <c r="F42" s="380">
        <v>92.3</v>
      </c>
      <c r="G42" s="380">
        <v>92.2</v>
      </c>
      <c r="H42" s="97">
        <f t="shared" si="8"/>
        <v>491.7</v>
      </c>
      <c r="I42" s="133"/>
      <c r="J42" s="137"/>
      <c r="K42" s="87" t="s">
        <v>38</v>
      </c>
      <c r="L42" s="380">
        <v>7.3</v>
      </c>
      <c r="M42" s="380">
        <v>7.3</v>
      </c>
      <c r="N42" s="380">
        <v>1.8</v>
      </c>
      <c r="O42" s="380">
        <v>7.3</v>
      </c>
      <c r="P42" s="380">
        <v>6.9</v>
      </c>
      <c r="Q42" s="380">
        <v>6.5</v>
      </c>
      <c r="R42" s="97">
        <f t="shared" si="9"/>
        <v>37.1</v>
      </c>
      <c r="S42" s="2"/>
      <c r="T42" s="60">
        <v>34.799999999999997</v>
      </c>
      <c r="U42" s="383">
        <f t="shared" si="10"/>
        <v>2.3000000000000043</v>
      </c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374">
        <v>94.7</v>
      </c>
      <c r="C43" s="380">
        <v>96.6</v>
      </c>
      <c r="D43" s="380">
        <v>19.7</v>
      </c>
      <c r="E43" s="380">
        <v>96.2</v>
      </c>
      <c r="F43" s="380">
        <v>92.3</v>
      </c>
      <c r="G43" s="380">
        <v>92.2</v>
      </c>
      <c r="H43" s="97">
        <f t="shared" si="8"/>
        <v>491.7</v>
      </c>
      <c r="I43" s="133"/>
      <c r="J43" s="137"/>
      <c r="K43" s="88" t="s">
        <v>33</v>
      </c>
      <c r="L43" s="380">
        <v>7.3</v>
      </c>
      <c r="M43" s="380">
        <v>7.3</v>
      </c>
      <c r="N43" s="380">
        <v>1.8</v>
      </c>
      <c r="O43" s="380">
        <v>7.3</v>
      </c>
      <c r="P43" s="380">
        <v>6.9</v>
      </c>
      <c r="Q43" s="380">
        <v>6.5</v>
      </c>
      <c r="R43" s="97">
        <f t="shared" si="9"/>
        <v>37.1</v>
      </c>
      <c r="S43" s="2"/>
      <c r="T43" s="60">
        <v>34.799999999999997</v>
      </c>
      <c r="U43" s="383">
        <f t="shared" si="10"/>
        <v>2.3000000000000043</v>
      </c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374">
        <v>94.7</v>
      </c>
      <c r="C44" s="380">
        <v>96.6</v>
      </c>
      <c r="D44" s="380">
        <v>19.7</v>
      </c>
      <c r="E44" s="380">
        <v>96.2</v>
      </c>
      <c r="F44" s="380">
        <v>92.3</v>
      </c>
      <c r="G44" s="380">
        <v>92.2</v>
      </c>
      <c r="H44" s="97">
        <f t="shared" si="8"/>
        <v>491.7</v>
      </c>
      <c r="I44" s="133"/>
      <c r="J44" s="137"/>
      <c r="K44" s="87" t="s">
        <v>46</v>
      </c>
      <c r="L44" s="380">
        <v>7.3</v>
      </c>
      <c r="M44" s="380">
        <v>7.3</v>
      </c>
      <c r="N44" s="380">
        <v>1.8</v>
      </c>
      <c r="O44" s="380">
        <v>7.3</v>
      </c>
      <c r="P44" s="380">
        <v>7</v>
      </c>
      <c r="Q44" s="380">
        <v>6.6</v>
      </c>
      <c r="R44" s="97">
        <f t="shared" si="9"/>
        <v>37.299999999999997</v>
      </c>
      <c r="S44" s="2"/>
      <c r="T44" s="60">
        <v>34.799999999999997</v>
      </c>
      <c r="U44" s="383">
        <f t="shared" si="10"/>
        <v>2.5</v>
      </c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374">
        <v>94.7</v>
      </c>
      <c r="C45" s="380">
        <v>96.6</v>
      </c>
      <c r="D45" s="380">
        <v>19.7</v>
      </c>
      <c r="E45" s="380">
        <v>96.2</v>
      </c>
      <c r="F45" s="380">
        <v>92.3</v>
      </c>
      <c r="G45" s="380">
        <v>92.2</v>
      </c>
      <c r="H45" s="97">
        <f t="shared" si="8"/>
        <v>491.7</v>
      </c>
      <c r="I45" s="133"/>
      <c r="J45" s="137"/>
      <c r="K45" s="87" t="s">
        <v>34</v>
      </c>
      <c r="L45" s="380">
        <v>7.3</v>
      </c>
      <c r="M45" s="380">
        <v>7.4</v>
      </c>
      <c r="N45" s="380">
        <v>1.9</v>
      </c>
      <c r="O45" s="380">
        <v>7.3</v>
      </c>
      <c r="P45" s="380">
        <v>7</v>
      </c>
      <c r="Q45" s="380">
        <v>6.6</v>
      </c>
      <c r="R45" s="97">
        <f t="shared" si="9"/>
        <v>37.5</v>
      </c>
      <c r="S45" s="2"/>
      <c r="T45" s="60">
        <v>34.799999999999997</v>
      </c>
      <c r="U45" s="383">
        <f t="shared" si="10"/>
        <v>2.7000000000000028</v>
      </c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27">
        <f t="shared" ref="B46:G46" si="11">SUM(B39:B45)</f>
        <v>663.90000000000009</v>
      </c>
      <c r="C46" s="77">
        <f t="shared" si="11"/>
        <v>676.80000000000007</v>
      </c>
      <c r="D46" s="28">
        <f t="shared" si="11"/>
        <v>137.9</v>
      </c>
      <c r="E46" s="28">
        <f t="shared" si="11"/>
        <v>673.6</v>
      </c>
      <c r="F46" s="28">
        <f t="shared" si="11"/>
        <v>646.5</v>
      </c>
      <c r="G46" s="28">
        <f t="shared" si="11"/>
        <v>645.40000000000009</v>
      </c>
      <c r="H46" s="97">
        <f t="shared" si="8"/>
        <v>3444.1000000000004</v>
      </c>
      <c r="I46" s="60"/>
      <c r="K46" s="73" t="s">
        <v>10</v>
      </c>
      <c r="L46" s="77">
        <f t="shared" ref="L46:Q46" si="12">SUM(L39:L45)</f>
        <v>51.099999999999994</v>
      </c>
      <c r="M46" s="28">
        <f t="shared" si="12"/>
        <v>51.4</v>
      </c>
      <c r="N46" s="28">
        <f>SUM(N39:N45)</f>
        <v>12.500000000000002</v>
      </c>
      <c r="O46" s="28">
        <f t="shared" si="12"/>
        <v>51.099999999999994</v>
      </c>
      <c r="P46" s="28">
        <f t="shared" si="12"/>
        <v>48.699999999999996</v>
      </c>
      <c r="Q46" s="28">
        <f t="shared" si="12"/>
        <v>45.7</v>
      </c>
      <c r="R46" s="97">
        <f t="shared" si="9"/>
        <v>260.5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30">
        <v>155.5</v>
      </c>
      <c r="C47" s="78">
        <v>155.5</v>
      </c>
      <c r="D47" s="31">
        <v>155.5</v>
      </c>
      <c r="E47" s="31">
        <v>155.5</v>
      </c>
      <c r="F47" s="31">
        <v>155.5</v>
      </c>
      <c r="G47" s="31">
        <v>155.5</v>
      </c>
      <c r="H47" s="98">
        <f>+((H46/H48)/7)*1000</f>
        <v>155.45475062062741</v>
      </c>
      <c r="I47" s="60"/>
      <c r="K47" s="129" t="s">
        <v>12</v>
      </c>
      <c r="L47" s="78">
        <v>149</v>
      </c>
      <c r="M47" s="31">
        <v>147</v>
      </c>
      <c r="N47" s="31">
        <v>149</v>
      </c>
      <c r="O47" s="31">
        <v>146</v>
      </c>
      <c r="P47" s="31">
        <v>145</v>
      </c>
      <c r="Q47" s="31">
        <v>145</v>
      </c>
      <c r="R47" s="98">
        <f>+((R46/R48)/7)*1000</f>
        <v>146.51293588301462</v>
      </c>
      <c r="S47" s="61"/>
      <c r="T47" s="61"/>
    </row>
    <row r="48" spans="1:30" ht="33.75" customHeight="1" x14ac:dyDescent="0.25">
      <c r="A48" s="90" t="s">
        <v>13</v>
      </c>
      <c r="B48" s="377">
        <v>610</v>
      </c>
      <c r="C48" s="381">
        <v>622</v>
      </c>
      <c r="D48" s="378">
        <v>127</v>
      </c>
      <c r="E48" s="378">
        <v>619</v>
      </c>
      <c r="F48" s="378">
        <v>594</v>
      </c>
      <c r="G48" s="378">
        <v>593</v>
      </c>
      <c r="H48" s="99">
        <f>SUM(B48:G48)</f>
        <v>3165</v>
      </c>
      <c r="I48" s="60"/>
      <c r="J48" s="62"/>
      <c r="K48" s="90" t="s">
        <v>13</v>
      </c>
      <c r="L48" s="102">
        <v>49</v>
      </c>
      <c r="M48" s="102">
        <v>50</v>
      </c>
      <c r="N48" s="102">
        <v>12</v>
      </c>
      <c r="O48" s="102">
        <v>50</v>
      </c>
      <c r="P48" s="102">
        <v>48</v>
      </c>
      <c r="Q48" s="102">
        <v>45</v>
      </c>
      <c r="R48" s="106">
        <f>SUM(L48:Q48)</f>
        <v>254</v>
      </c>
      <c r="S48" s="63"/>
      <c r="T48" s="63"/>
      <c r="U48" s="63"/>
      <c r="V48" s="63"/>
      <c r="W48" s="63"/>
      <c r="X48" s="63"/>
      <c r="Y48" s="63"/>
    </row>
    <row r="49" spans="1:43" ht="33.75" customHeight="1" x14ac:dyDescent="0.25">
      <c r="A49" s="91" t="s">
        <v>14</v>
      </c>
      <c r="B49" s="38">
        <f t="shared" ref="B49:G49" si="13">((B48*B47)*7/1000-B40-B39)/5</f>
        <v>94.716999999999999</v>
      </c>
      <c r="C49" s="80">
        <f t="shared" si="13"/>
        <v>96.649400000000014</v>
      </c>
      <c r="D49" s="80">
        <f t="shared" si="13"/>
        <v>19.767899999999997</v>
      </c>
      <c r="E49" s="80">
        <f t="shared" si="13"/>
        <v>96.236300000000014</v>
      </c>
      <c r="F49" s="80">
        <f t="shared" si="13"/>
        <v>92.313799999999986</v>
      </c>
      <c r="G49" s="80">
        <f t="shared" si="13"/>
        <v>92.216099999999997</v>
      </c>
      <c r="H49" s="100">
        <f>((H46*1000)/H48)/7</f>
        <v>155.45475062062744</v>
      </c>
      <c r="I49" s="60"/>
      <c r="K49" s="91" t="s">
        <v>14</v>
      </c>
      <c r="L49" s="80">
        <f t="shared" ref="L49:Q49" si="14">((L48*L47)*7/1000-L40-L39)/5</f>
        <v>7.301400000000001</v>
      </c>
      <c r="M49" s="39">
        <f t="shared" si="14"/>
        <v>7.330000000000001</v>
      </c>
      <c r="N49" s="39">
        <f t="shared" si="14"/>
        <v>1.8232000000000004</v>
      </c>
      <c r="O49" s="39">
        <f t="shared" si="14"/>
        <v>7.3000000000000016</v>
      </c>
      <c r="P49" s="39">
        <f t="shared" si="14"/>
        <v>6.944</v>
      </c>
      <c r="Q49" s="39">
        <f t="shared" si="14"/>
        <v>6.5349999999999993</v>
      </c>
      <c r="R49" s="107">
        <f>((R46*1000)/R48)/7</f>
        <v>146.51293588301465</v>
      </c>
      <c r="S49" s="63"/>
      <c r="T49" s="63"/>
    </row>
    <row r="50" spans="1:43" ht="33.75" customHeight="1" x14ac:dyDescent="0.25">
      <c r="A50" s="92" t="s">
        <v>15</v>
      </c>
      <c r="B50" s="42">
        <f t="shared" ref="B50:G50" si="15">((B48*B47)*7)/1000</f>
        <v>663.98500000000001</v>
      </c>
      <c r="C50" s="81">
        <f t="shared" si="15"/>
        <v>677.04700000000003</v>
      </c>
      <c r="D50" s="43">
        <f t="shared" si="15"/>
        <v>138.23949999999999</v>
      </c>
      <c r="E50" s="43">
        <f t="shared" si="15"/>
        <v>673.78150000000005</v>
      </c>
      <c r="F50" s="43">
        <f t="shared" si="15"/>
        <v>646.56899999999996</v>
      </c>
      <c r="G50" s="43">
        <f t="shared" si="15"/>
        <v>645.48050000000001</v>
      </c>
      <c r="H50" s="83"/>
      <c r="I50" s="60"/>
      <c r="K50" s="92" t="s">
        <v>15</v>
      </c>
      <c r="L50" s="81">
        <f t="shared" ref="L50:Q50" si="16">((L48*L47)*7)/1000</f>
        <v>51.106999999999999</v>
      </c>
      <c r="M50" s="43">
        <f t="shared" si="16"/>
        <v>51.45</v>
      </c>
      <c r="N50" s="43">
        <f t="shared" si="16"/>
        <v>12.516</v>
      </c>
      <c r="O50" s="43">
        <f t="shared" si="16"/>
        <v>51.1</v>
      </c>
      <c r="P50" s="43">
        <f t="shared" si="16"/>
        <v>48.72</v>
      </c>
      <c r="Q50" s="43">
        <f t="shared" si="16"/>
        <v>45.674999999999997</v>
      </c>
      <c r="R50" s="108"/>
    </row>
    <row r="51" spans="1:43" ht="33.75" customHeight="1" thickBot="1" x14ac:dyDescent="0.3">
      <c r="A51" s="93" t="s">
        <v>16</v>
      </c>
      <c r="B51" s="47">
        <f t="shared" ref="B51:G51" si="17">+(B46/B48)/7*1000</f>
        <v>155.48009367681502</v>
      </c>
      <c r="C51" s="82">
        <f t="shared" si="17"/>
        <v>155.44327055581078</v>
      </c>
      <c r="D51" s="48">
        <f t="shared" si="17"/>
        <v>155.11811023622047</v>
      </c>
      <c r="E51" s="48">
        <f t="shared" si="17"/>
        <v>155.45811216247404</v>
      </c>
      <c r="F51" s="48">
        <f t="shared" si="17"/>
        <v>155.48340548340551</v>
      </c>
      <c r="G51" s="48">
        <f t="shared" si="17"/>
        <v>155.48060708263071</v>
      </c>
      <c r="H51" s="101"/>
      <c r="I51" s="60"/>
      <c r="J51" s="51"/>
      <c r="K51" s="93" t="s">
        <v>16</v>
      </c>
      <c r="L51" s="82">
        <f t="shared" ref="L51:Q51" si="18">+(L46/L48)/7*1000</f>
        <v>148.97959183673467</v>
      </c>
      <c r="M51" s="48">
        <f t="shared" si="18"/>
        <v>146.85714285714286</v>
      </c>
      <c r="N51" s="48">
        <f t="shared" si="18"/>
        <v>148.8095238095238</v>
      </c>
      <c r="O51" s="48">
        <f t="shared" si="18"/>
        <v>145.99999999999997</v>
      </c>
      <c r="P51" s="48">
        <f t="shared" si="18"/>
        <v>144.94047619047618</v>
      </c>
      <c r="Q51" s="48">
        <f t="shared" si="18"/>
        <v>145.07936507936509</v>
      </c>
      <c r="R51" s="49"/>
      <c r="S51" s="52"/>
      <c r="T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394"/>
      <c r="M52" s="394"/>
      <c r="N52" s="394"/>
      <c r="O52" s="394"/>
      <c r="P52" s="394"/>
      <c r="Q52" s="394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53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67"/>
      <c r="W55" s="68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55"/>
      <c r="W56" s="55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385" t="s">
        <v>100</v>
      </c>
      <c r="W57" s="384" t="s">
        <v>101</v>
      </c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374">
        <v>8.1</v>
      </c>
      <c r="C58" s="380">
        <v>7.9</v>
      </c>
      <c r="D58" s="380">
        <v>1.6</v>
      </c>
      <c r="E58" s="380">
        <v>7.9</v>
      </c>
      <c r="F58" s="380">
        <v>7.8</v>
      </c>
      <c r="G58" s="382">
        <v>7.8</v>
      </c>
      <c r="H58" s="374">
        <v>8.4</v>
      </c>
      <c r="I58" s="380">
        <v>8.5</v>
      </c>
      <c r="J58" s="380">
        <v>1.8</v>
      </c>
      <c r="K58" s="380">
        <v>8.1</v>
      </c>
      <c r="L58" s="380">
        <v>7.9</v>
      </c>
      <c r="M58" s="382">
        <v>8</v>
      </c>
      <c r="N58" s="374">
        <v>7.9</v>
      </c>
      <c r="O58" s="380">
        <v>8.6</v>
      </c>
      <c r="P58" s="380">
        <v>1.6</v>
      </c>
      <c r="Q58" s="380">
        <v>8.4</v>
      </c>
      <c r="R58" s="380">
        <v>8.4</v>
      </c>
      <c r="S58" s="382">
        <v>8.1999999999999993</v>
      </c>
      <c r="T58" s="26">
        <f t="shared" ref="T58:T65" si="19">SUM(B58:S58)</f>
        <v>126.9</v>
      </c>
      <c r="U58" s="71"/>
      <c r="V58" s="60">
        <v>118.3</v>
      </c>
      <c r="W58" s="383">
        <f>T58-V58</f>
        <v>8.6000000000000085</v>
      </c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374">
        <v>8.1</v>
      </c>
      <c r="C59" s="380">
        <v>7.9</v>
      </c>
      <c r="D59" s="380">
        <v>1.6</v>
      </c>
      <c r="E59" s="380">
        <v>7.9</v>
      </c>
      <c r="F59" s="380">
        <v>7.8</v>
      </c>
      <c r="G59" s="382">
        <v>7.8</v>
      </c>
      <c r="H59" s="374">
        <v>8.4</v>
      </c>
      <c r="I59" s="380">
        <v>8.5</v>
      </c>
      <c r="J59" s="380">
        <v>1.8</v>
      </c>
      <c r="K59" s="380">
        <v>8.1</v>
      </c>
      <c r="L59" s="380">
        <v>7.9</v>
      </c>
      <c r="M59" s="382">
        <v>8</v>
      </c>
      <c r="N59" s="374">
        <v>7.9</v>
      </c>
      <c r="O59" s="380">
        <v>8.6</v>
      </c>
      <c r="P59" s="380">
        <v>1.6</v>
      </c>
      <c r="Q59" s="380">
        <v>8.4</v>
      </c>
      <c r="R59" s="380">
        <v>8.4</v>
      </c>
      <c r="S59" s="382">
        <v>8.1999999999999993</v>
      </c>
      <c r="T59" s="26">
        <f t="shared" si="19"/>
        <v>126.9</v>
      </c>
      <c r="U59" s="71"/>
      <c r="V59" s="60">
        <v>118.3</v>
      </c>
      <c r="W59" s="383">
        <f>T59-V59</f>
        <v>8.6000000000000085</v>
      </c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374">
        <v>7.9</v>
      </c>
      <c r="C60" s="380">
        <v>7.9</v>
      </c>
      <c r="D60" s="380">
        <v>1.6</v>
      </c>
      <c r="E60" s="380">
        <v>7.8</v>
      </c>
      <c r="F60" s="380">
        <v>7.8</v>
      </c>
      <c r="G60" s="382">
        <v>7.8</v>
      </c>
      <c r="H60" s="374">
        <v>8.1999999999999993</v>
      </c>
      <c r="I60" s="380">
        <v>8.4</v>
      </c>
      <c r="J60" s="380">
        <v>1.7</v>
      </c>
      <c r="K60" s="380">
        <v>8.1</v>
      </c>
      <c r="L60" s="380">
        <v>7.8</v>
      </c>
      <c r="M60" s="382">
        <v>7.9</v>
      </c>
      <c r="N60" s="374">
        <v>8</v>
      </c>
      <c r="O60" s="380">
        <v>8.6</v>
      </c>
      <c r="P60" s="380">
        <v>1.6</v>
      </c>
      <c r="Q60" s="380">
        <v>8.4</v>
      </c>
      <c r="R60" s="380">
        <v>8.4</v>
      </c>
      <c r="S60" s="382">
        <v>8.1999999999999993</v>
      </c>
      <c r="T60" s="26">
        <f t="shared" si="19"/>
        <v>126.10000000000001</v>
      </c>
      <c r="U60" s="71"/>
      <c r="V60" s="60">
        <v>118.3</v>
      </c>
      <c r="W60" s="383">
        <f t="shared" ref="W60:W64" si="20">T60-V60</f>
        <v>7.8000000000000114</v>
      </c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374">
        <v>7.9</v>
      </c>
      <c r="C61" s="380">
        <v>7.9</v>
      </c>
      <c r="D61" s="380">
        <v>1.6</v>
      </c>
      <c r="E61" s="380">
        <v>7.9</v>
      </c>
      <c r="F61" s="380">
        <v>7.8</v>
      </c>
      <c r="G61" s="382">
        <v>7.8</v>
      </c>
      <c r="H61" s="374">
        <v>8.1999999999999993</v>
      </c>
      <c r="I61" s="380">
        <v>8.4</v>
      </c>
      <c r="J61" s="380">
        <v>1.8</v>
      </c>
      <c r="K61" s="380">
        <v>8.1</v>
      </c>
      <c r="L61" s="380">
        <v>7.8</v>
      </c>
      <c r="M61" s="382">
        <v>7.9</v>
      </c>
      <c r="N61" s="374">
        <v>8</v>
      </c>
      <c r="O61" s="380">
        <v>8.6</v>
      </c>
      <c r="P61" s="380">
        <v>1.6</v>
      </c>
      <c r="Q61" s="380">
        <v>8.4</v>
      </c>
      <c r="R61" s="380">
        <v>8.4</v>
      </c>
      <c r="S61" s="382">
        <v>8.1999999999999993</v>
      </c>
      <c r="T61" s="26">
        <f t="shared" si="19"/>
        <v>126.3</v>
      </c>
      <c r="U61" s="71"/>
      <c r="V61" s="60">
        <v>118.3</v>
      </c>
      <c r="W61" s="383">
        <f>T61-V61</f>
        <v>8</v>
      </c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374">
        <v>8</v>
      </c>
      <c r="C62" s="380">
        <v>7.9</v>
      </c>
      <c r="D62" s="380">
        <v>1.6</v>
      </c>
      <c r="E62" s="380">
        <v>7.9</v>
      </c>
      <c r="F62" s="380">
        <v>7.8</v>
      </c>
      <c r="G62" s="382">
        <v>7.8</v>
      </c>
      <c r="H62" s="374">
        <v>8.1999999999999993</v>
      </c>
      <c r="I62" s="380">
        <v>8.4</v>
      </c>
      <c r="J62" s="380">
        <v>1.8</v>
      </c>
      <c r="K62" s="380">
        <v>8.1999999999999993</v>
      </c>
      <c r="L62" s="380">
        <v>7.8</v>
      </c>
      <c r="M62" s="382">
        <v>8</v>
      </c>
      <c r="N62" s="374">
        <v>8</v>
      </c>
      <c r="O62" s="380">
        <v>8.6</v>
      </c>
      <c r="P62" s="380">
        <v>1.7</v>
      </c>
      <c r="Q62" s="380">
        <v>8.5</v>
      </c>
      <c r="R62" s="380">
        <v>8.5</v>
      </c>
      <c r="S62" s="382">
        <v>8.3000000000000007</v>
      </c>
      <c r="T62" s="26">
        <f t="shared" si="19"/>
        <v>126.99999999999997</v>
      </c>
      <c r="U62" s="71"/>
      <c r="V62" s="60">
        <v>118.3</v>
      </c>
      <c r="W62" s="383">
        <f t="shared" si="20"/>
        <v>8.6999999999999744</v>
      </c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374">
        <v>8</v>
      </c>
      <c r="C63" s="380">
        <v>7.9</v>
      </c>
      <c r="D63" s="380">
        <v>1.7</v>
      </c>
      <c r="E63" s="380">
        <v>7.9</v>
      </c>
      <c r="F63" s="380">
        <v>7.9</v>
      </c>
      <c r="G63" s="382">
        <v>7.9</v>
      </c>
      <c r="H63" s="374">
        <v>8.1999999999999993</v>
      </c>
      <c r="I63" s="380">
        <v>8.4</v>
      </c>
      <c r="J63" s="380">
        <v>1.8</v>
      </c>
      <c r="K63" s="380">
        <v>8.1999999999999993</v>
      </c>
      <c r="L63" s="380">
        <v>7.8</v>
      </c>
      <c r="M63" s="382">
        <v>8</v>
      </c>
      <c r="N63" s="374">
        <v>8</v>
      </c>
      <c r="O63" s="380">
        <v>8.6</v>
      </c>
      <c r="P63" s="380">
        <v>1.7</v>
      </c>
      <c r="Q63" s="380">
        <v>8.5</v>
      </c>
      <c r="R63" s="380">
        <v>8.5</v>
      </c>
      <c r="S63" s="382">
        <v>8.3000000000000007</v>
      </c>
      <c r="T63" s="26">
        <f t="shared" si="19"/>
        <v>127.29999999999998</v>
      </c>
      <c r="U63" s="71"/>
      <c r="V63" s="60">
        <v>118.3</v>
      </c>
      <c r="W63" s="383">
        <f t="shared" si="20"/>
        <v>8.9999999999999858</v>
      </c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374">
        <v>8</v>
      </c>
      <c r="C64" s="380">
        <v>8</v>
      </c>
      <c r="D64" s="380">
        <v>1.7</v>
      </c>
      <c r="E64" s="380">
        <v>7.9</v>
      </c>
      <c r="F64" s="380">
        <v>7.9</v>
      </c>
      <c r="G64" s="382">
        <v>7.9</v>
      </c>
      <c r="H64" s="374">
        <v>8.1999999999999993</v>
      </c>
      <c r="I64" s="380">
        <v>8.4</v>
      </c>
      <c r="J64" s="380">
        <v>1.8</v>
      </c>
      <c r="K64" s="380">
        <v>8.1999999999999993</v>
      </c>
      <c r="L64" s="380">
        <v>7.8</v>
      </c>
      <c r="M64" s="382">
        <v>8</v>
      </c>
      <c r="N64" s="374">
        <v>8</v>
      </c>
      <c r="O64" s="380">
        <v>8.6999999999999993</v>
      </c>
      <c r="P64" s="380">
        <v>1.7</v>
      </c>
      <c r="Q64" s="380">
        <v>8.5</v>
      </c>
      <c r="R64" s="380">
        <v>8.5</v>
      </c>
      <c r="S64" s="382">
        <v>8.3000000000000007</v>
      </c>
      <c r="T64" s="26">
        <f t="shared" si="19"/>
        <v>127.49999999999999</v>
      </c>
      <c r="U64" s="71"/>
      <c r="V64" s="60">
        <v>118.3</v>
      </c>
      <c r="W64" s="383">
        <f t="shared" si="20"/>
        <v>9.1999999999999886</v>
      </c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56</v>
      </c>
      <c r="C65" s="28">
        <f>SUM(C58:C64)</f>
        <v>55.4</v>
      </c>
      <c r="D65" s="28">
        <f>SUM(D58:D64)</f>
        <v>11.399999999999999</v>
      </c>
      <c r="E65" s="28">
        <f>SUM(E58:E64)</f>
        <v>55.199999999999996</v>
      </c>
      <c r="F65" s="28">
        <f t="shared" ref="F65:Q65" si="21">SUM(F58:F64)</f>
        <v>54.8</v>
      </c>
      <c r="G65" s="29">
        <f t="shared" si="21"/>
        <v>54.8</v>
      </c>
      <c r="H65" s="27">
        <f t="shared" si="21"/>
        <v>57.800000000000011</v>
      </c>
      <c r="I65" s="28">
        <f t="shared" si="21"/>
        <v>58.999999999999993</v>
      </c>
      <c r="J65" s="28">
        <f t="shared" si="21"/>
        <v>12.500000000000002</v>
      </c>
      <c r="K65" s="28">
        <f t="shared" si="21"/>
        <v>57</v>
      </c>
      <c r="L65" s="28">
        <f t="shared" si="21"/>
        <v>54.8</v>
      </c>
      <c r="M65" s="29">
        <f t="shared" si="21"/>
        <v>55.8</v>
      </c>
      <c r="N65" s="27">
        <f t="shared" si="21"/>
        <v>55.8</v>
      </c>
      <c r="O65" s="28">
        <f t="shared" si="21"/>
        <v>60.3</v>
      </c>
      <c r="P65" s="28">
        <f t="shared" si="21"/>
        <v>11.499999999999998</v>
      </c>
      <c r="Q65" s="28">
        <f t="shared" si="21"/>
        <v>59.1</v>
      </c>
      <c r="R65" s="28">
        <f>SUM(R58:R64)</f>
        <v>59.1</v>
      </c>
      <c r="S65" s="29">
        <f>SUM(S58:S64)</f>
        <v>57.699999999999989</v>
      </c>
      <c r="T65" s="26">
        <f t="shared" si="19"/>
        <v>888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148</v>
      </c>
      <c r="C66" s="31">
        <v>146.5</v>
      </c>
      <c r="D66" s="31">
        <v>148.5</v>
      </c>
      <c r="E66" s="31">
        <v>146</v>
      </c>
      <c r="F66" s="31">
        <v>145</v>
      </c>
      <c r="G66" s="32">
        <v>145</v>
      </c>
      <c r="H66" s="30">
        <v>150</v>
      </c>
      <c r="I66" s="31">
        <v>148</v>
      </c>
      <c r="J66" s="31">
        <v>149</v>
      </c>
      <c r="K66" s="31">
        <v>145.5</v>
      </c>
      <c r="L66" s="31">
        <v>145</v>
      </c>
      <c r="M66" s="32">
        <v>145</v>
      </c>
      <c r="N66" s="30">
        <v>147.5</v>
      </c>
      <c r="O66" s="31">
        <v>146</v>
      </c>
      <c r="P66" s="31">
        <v>149.5</v>
      </c>
      <c r="Q66" s="31">
        <v>145.5</v>
      </c>
      <c r="R66" s="31">
        <v>145.5</v>
      </c>
      <c r="S66" s="32">
        <v>144.5</v>
      </c>
      <c r="T66" s="261">
        <f>+((T65/T67)/7)*1000</f>
        <v>146.3173504695996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54</v>
      </c>
      <c r="C67" s="102">
        <v>54</v>
      </c>
      <c r="D67" s="102">
        <v>11</v>
      </c>
      <c r="E67" s="102">
        <v>54</v>
      </c>
      <c r="F67" s="102">
        <v>54</v>
      </c>
      <c r="G67" s="259">
        <v>54</v>
      </c>
      <c r="H67" s="258">
        <v>55</v>
      </c>
      <c r="I67" s="102">
        <v>57</v>
      </c>
      <c r="J67" s="102">
        <v>12</v>
      </c>
      <c r="K67" s="102">
        <v>56</v>
      </c>
      <c r="L67" s="102">
        <v>54</v>
      </c>
      <c r="M67" s="259">
        <v>55</v>
      </c>
      <c r="N67" s="258">
        <v>54</v>
      </c>
      <c r="O67" s="102">
        <v>59</v>
      </c>
      <c r="P67" s="102">
        <v>11</v>
      </c>
      <c r="Q67" s="102">
        <v>58</v>
      </c>
      <c r="R67" s="102">
        <v>58</v>
      </c>
      <c r="S67" s="259">
        <v>57</v>
      </c>
      <c r="T67" s="262">
        <f>SUM(B67:S67)</f>
        <v>867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2">((B67*B66)*7/1000-B59-B58)/5</f>
        <v>7.9488000000000003</v>
      </c>
      <c r="C68" s="80">
        <f t="shared" si="22"/>
        <v>7.9154000000000009</v>
      </c>
      <c r="D68" s="80">
        <f t="shared" si="22"/>
        <v>1.6469</v>
      </c>
      <c r="E68" s="80">
        <f t="shared" si="22"/>
        <v>7.877600000000001</v>
      </c>
      <c r="F68" s="80">
        <f t="shared" si="22"/>
        <v>7.8420000000000014</v>
      </c>
      <c r="G68" s="154">
        <f t="shared" si="22"/>
        <v>7.8420000000000014</v>
      </c>
      <c r="H68" s="38">
        <f t="shared" si="22"/>
        <v>8.1900000000000013</v>
      </c>
      <c r="I68" s="80">
        <f t="shared" si="22"/>
        <v>8.4103999999999992</v>
      </c>
      <c r="J68" s="80">
        <f t="shared" si="22"/>
        <v>1.7831999999999997</v>
      </c>
      <c r="K68" s="80">
        <f t="shared" si="22"/>
        <v>8.1671999999999993</v>
      </c>
      <c r="L68" s="80">
        <f t="shared" si="22"/>
        <v>7.8020000000000014</v>
      </c>
      <c r="M68" s="154">
        <f t="shared" si="22"/>
        <v>7.9650000000000007</v>
      </c>
      <c r="N68" s="38">
        <f t="shared" si="22"/>
        <v>7.9910000000000014</v>
      </c>
      <c r="O68" s="80">
        <f t="shared" si="22"/>
        <v>8.6196000000000002</v>
      </c>
      <c r="P68" s="80">
        <f t="shared" si="22"/>
        <v>1.6623000000000001</v>
      </c>
      <c r="Q68" s="80">
        <f t="shared" si="22"/>
        <v>8.454600000000001</v>
      </c>
      <c r="R68" s="80">
        <f t="shared" si="22"/>
        <v>8.454600000000001</v>
      </c>
      <c r="S68" s="154">
        <f t="shared" si="22"/>
        <v>8.2510999999999992</v>
      </c>
      <c r="T68" s="263">
        <f>((T65*1000)/T67)/7</f>
        <v>146.3173504695996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3">((B67*B66)*7)/1000</f>
        <v>55.944000000000003</v>
      </c>
      <c r="C69" s="43">
        <f t="shared" si="23"/>
        <v>55.377000000000002</v>
      </c>
      <c r="D69" s="43">
        <f t="shared" si="23"/>
        <v>11.4345</v>
      </c>
      <c r="E69" s="43">
        <f t="shared" si="23"/>
        <v>55.188000000000002</v>
      </c>
      <c r="F69" s="43">
        <f t="shared" si="23"/>
        <v>54.81</v>
      </c>
      <c r="G69" s="83">
        <f t="shared" si="23"/>
        <v>54.81</v>
      </c>
      <c r="H69" s="42">
        <f t="shared" si="23"/>
        <v>57.75</v>
      </c>
      <c r="I69" s="43">
        <f t="shared" si="23"/>
        <v>59.052</v>
      </c>
      <c r="J69" s="43">
        <f t="shared" si="23"/>
        <v>12.516</v>
      </c>
      <c r="K69" s="43">
        <f t="shared" si="23"/>
        <v>57.036000000000001</v>
      </c>
      <c r="L69" s="43">
        <f t="shared" si="23"/>
        <v>54.81</v>
      </c>
      <c r="M69" s="83">
        <f t="shared" si="23"/>
        <v>55.825000000000003</v>
      </c>
      <c r="N69" s="42">
        <f t="shared" si="23"/>
        <v>55.755000000000003</v>
      </c>
      <c r="O69" s="43">
        <f t="shared" si="23"/>
        <v>60.298000000000002</v>
      </c>
      <c r="P69" s="43">
        <f t="shared" si="23"/>
        <v>11.5115</v>
      </c>
      <c r="Q69" s="43">
        <f t="shared" si="23"/>
        <v>59.073</v>
      </c>
      <c r="R69" s="43">
        <f t="shared" si="23"/>
        <v>59.073</v>
      </c>
      <c r="S69" s="83">
        <f t="shared" si="23"/>
        <v>57.655500000000004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>+(B65/B67)/7*1000</f>
        <v>148.14814814814815</v>
      </c>
      <c r="C70" s="48">
        <f t="shared" ref="C70:S70" si="24">+(C65/C67)/7*1000</f>
        <v>146.56084656084656</v>
      </c>
      <c r="D70" s="48">
        <f t="shared" si="24"/>
        <v>148.05194805194802</v>
      </c>
      <c r="E70" s="48">
        <f t="shared" si="24"/>
        <v>146.03174603174602</v>
      </c>
      <c r="F70" s="48">
        <f t="shared" si="24"/>
        <v>144.97354497354499</v>
      </c>
      <c r="G70" s="49">
        <f t="shared" si="24"/>
        <v>144.97354497354499</v>
      </c>
      <c r="H70" s="47">
        <f t="shared" si="24"/>
        <v>150.12987012987014</v>
      </c>
      <c r="I70" s="48">
        <f t="shared" si="24"/>
        <v>147.86967418546365</v>
      </c>
      <c r="J70" s="48">
        <f t="shared" si="24"/>
        <v>148.8095238095238</v>
      </c>
      <c r="K70" s="48">
        <f t="shared" si="24"/>
        <v>145.40816326530611</v>
      </c>
      <c r="L70" s="48">
        <f t="shared" si="24"/>
        <v>144.97354497354499</v>
      </c>
      <c r="M70" s="49">
        <f t="shared" si="24"/>
        <v>144.93506493506493</v>
      </c>
      <c r="N70" s="47">
        <f t="shared" si="24"/>
        <v>147.61904761904759</v>
      </c>
      <c r="O70" s="48">
        <f t="shared" si="24"/>
        <v>146.00484261501208</v>
      </c>
      <c r="P70" s="48">
        <f t="shared" si="24"/>
        <v>149.35064935064932</v>
      </c>
      <c r="Q70" s="48">
        <f t="shared" si="24"/>
        <v>145.56650246305421</v>
      </c>
      <c r="R70" s="48">
        <f t="shared" si="24"/>
        <v>145.56650246305421</v>
      </c>
      <c r="S70" s="49">
        <f t="shared" si="24"/>
        <v>144.61152882205511</v>
      </c>
      <c r="T70" s="50"/>
      <c r="AD70" s="3"/>
    </row>
    <row r="71" spans="1:41" s="337" customFormat="1" ht="33.75" customHeight="1" x14ac:dyDescent="0.25"/>
    <row r="72" spans="1:41" ht="33.75" customHeight="1" x14ac:dyDescent="0.25"/>
    <row r="73" spans="1:41" ht="33.75" customHeight="1" x14ac:dyDescent="0.25">
      <c r="A73" s="55"/>
      <c r="B73" s="70"/>
      <c r="C73" s="70"/>
      <c r="D73" s="70"/>
      <c r="E73" s="70"/>
      <c r="F73" s="70"/>
      <c r="G73" s="70"/>
      <c r="H73" s="55"/>
      <c r="I73" s="55"/>
      <c r="J73" s="55"/>
    </row>
    <row r="74" spans="1:41" ht="33.75" customHeight="1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8"/>
  <sheetViews>
    <sheetView topLeftCell="A40" zoomScale="30" zoomScaleNormal="30" workbookViewId="0">
      <selection activeCell="H63" sqref="H63"/>
    </sheetView>
  </sheetViews>
  <sheetFormatPr baseColWidth="10" defaultRowHeight="15" x14ac:dyDescent="0.25"/>
  <cols>
    <col min="1" max="1" width="52.42578125" style="19" bestFit="1" customWidth="1"/>
    <col min="2" max="10" width="22.42578125" style="19" customWidth="1"/>
    <col min="11" max="11" width="33.42578125" style="19" bestFit="1" customWidth="1"/>
    <col min="1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397"/>
      <c r="E3" s="397"/>
      <c r="F3" s="397"/>
      <c r="G3" s="397"/>
      <c r="H3" s="397"/>
      <c r="I3" s="397"/>
      <c r="J3" s="397"/>
      <c r="K3" s="397"/>
      <c r="L3" s="397"/>
      <c r="M3" s="397"/>
      <c r="N3" s="397"/>
      <c r="O3" s="397"/>
      <c r="P3" s="397"/>
      <c r="Q3" s="397"/>
      <c r="R3" s="397"/>
      <c r="S3" s="397"/>
      <c r="T3" s="397"/>
      <c r="U3" s="397"/>
      <c r="V3" s="397"/>
      <c r="W3" s="397"/>
      <c r="X3" s="397"/>
      <c r="Y3" s="2"/>
      <c r="Z3" s="2"/>
      <c r="AA3" s="2"/>
      <c r="AB3" s="2"/>
      <c r="AC3" s="2"/>
      <c r="AD3" s="3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7" t="s">
        <v>1</v>
      </c>
      <c r="B9" s="397"/>
      <c r="C9" s="397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7"/>
      <c r="B10" s="397"/>
      <c r="C10" s="3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7" t="s">
        <v>4</v>
      </c>
      <c r="B11" s="397"/>
      <c r="C11" s="397"/>
      <c r="D11" s="1"/>
      <c r="E11" s="395">
        <v>2</v>
      </c>
      <c r="F11" s="1"/>
      <c r="G11" s="1"/>
      <c r="H11" s="1"/>
      <c r="I11" s="1"/>
      <c r="J11" s="1"/>
      <c r="K11" s="628" t="s">
        <v>104</v>
      </c>
      <c r="L11" s="628"/>
      <c r="M11" s="396"/>
      <c r="N11" s="3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7"/>
      <c r="B12" s="397"/>
      <c r="C12" s="397"/>
      <c r="D12" s="1"/>
      <c r="E12" s="5"/>
      <c r="F12" s="1"/>
      <c r="G12" s="1"/>
      <c r="H12" s="1"/>
      <c r="I12" s="1"/>
      <c r="J12" s="1"/>
      <c r="K12" s="396"/>
      <c r="L12" s="396"/>
      <c r="M12" s="396"/>
      <c r="N12" s="3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7"/>
      <c r="B13" s="397"/>
      <c r="C13" s="397"/>
      <c r="D13" s="397"/>
      <c r="E13" s="397"/>
      <c r="F13" s="397"/>
      <c r="G13" s="397"/>
      <c r="H13" s="397"/>
      <c r="I13" s="397"/>
      <c r="J13" s="397"/>
      <c r="K13" s="397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1"/>
      <c r="X13" s="1"/>
      <c r="Y13" s="1"/>
    </row>
    <row r="14" spans="1:30" s="3" customFormat="1" ht="27" thickBot="1" x14ac:dyDescent="0.3">
      <c r="A14" s="3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398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374">
        <v>95.4</v>
      </c>
      <c r="C18" s="375">
        <v>94.8</v>
      </c>
      <c r="D18" s="375">
        <v>22.6</v>
      </c>
      <c r="E18" s="375">
        <v>96.3</v>
      </c>
      <c r="F18" s="375">
        <v>95.6</v>
      </c>
      <c r="G18" s="376">
        <v>95.5</v>
      </c>
      <c r="H18" s="374">
        <v>97.9</v>
      </c>
      <c r="I18" s="375">
        <v>101.8</v>
      </c>
      <c r="J18" s="375">
        <v>19.899999999999999</v>
      </c>
      <c r="K18" s="375">
        <v>99.1</v>
      </c>
      <c r="L18" s="375">
        <v>99.3</v>
      </c>
      <c r="M18" s="376">
        <v>98.8</v>
      </c>
      <c r="N18" s="380">
        <v>99.7</v>
      </c>
      <c r="O18" s="375">
        <v>105.1</v>
      </c>
      <c r="P18" s="375">
        <v>19.8</v>
      </c>
      <c r="Q18" s="375">
        <v>103.4</v>
      </c>
      <c r="R18" s="375">
        <v>102.6</v>
      </c>
      <c r="S18" s="376">
        <v>101.8</v>
      </c>
      <c r="T18" s="26">
        <f t="shared" ref="T18:T25" si="0">SUM(B18:S18)</f>
        <v>1549.3999999999996</v>
      </c>
      <c r="V18" s="2"/>
      <c r="W18" s="20"/>
    </row>
    <row r="19" spans="1:30" ht="39.950000000000003" customHeight="1" x14ac:dyDescent="0.25">
      <c r="A19" s="123" t="s">
        <v>36</v>
      </c>
      <c r="B19" s="374">
        <v>95.4</v>
      </c>
      <c r="C19" s="375">
        <v>94.8</v>
      </c>
      <c r="D19" s="375">
        <v>22.6</v>
      </c>
      <c r="E19" s="375">
        <v>96.3</v>
      </c>
      <c r="F19" s="375">
        <v>95.6</v>
      </c>
      <c r="G19" s="376">
        <v>95.5</v>
      </c>
      <c r="H19" s="374">
        <v>97.9</v>
      </c>
      <c r="I19" s="375">
        <v>101.8</v>
      </c>
      <c r="J19" s="375">
        <v>19.899999999999999</v>
      </c>
      <c r="K19" s="375">
        <v>99.1</v>
      </c>
      <c r="L19" s="375">
        <v>99.3</v>
      </c>
      <c r="M19" s="376">
        <v>98.8</v>
      </c>
      <c r="N19" s="380">
        <v>99.7</v>
      </c>
      <c r="O19" s="375">
        <v>105.1</v>
      </c>
      <c r="P19" s="375">
        <v>19.8</v>
      </c>
      <c r="Q19" s="375">
        <v>103.4</v>
      </c>
      <c r="R19" s="375">
        <v>102.6</v>
      </c>
      <c r="S19" s="376">
        <v>101.8</v>
      </c>
      <c r="T19" s="26">
        <f t="shared" si="0"/>
        <v>1549.3999999999996</v>
      </c>
      <c r="V19" s="2"/>
      <c r="W19" s="20"/>
    </row>
    <row r="20" spans="1:30" ht="39.75" customHeight="1" x14ac:dyDescent="0.25">
      <c r="A20" s="122" t="s">
        <v>37</v>
      </c>
      <c r="B20" s="374">
        <v>94.5</v>
      </c>
      <c r="C20" s="375">
        <v>94.1</v>
      </c>
      <c r="D20" s="375">
        <v>22.6</v>
      </c>
      <c r="E20" s="375">
        <v>95.4</v>
      </c>
      <c r="F20" s="375">
        <v>95.1</v>
      </c>
      <c r="G20" s="376">
        <v>94.7</v>
      </c>
      <c r="H20" s="374">
        <v>97.1</v>
      </c>
      <c r="I20" s="375">
        <v>101.4</v>
      </c>
      <c r="J20" s="375">
        <v>19.600000000000001</v>
      </c>
      <c r="K20" s="375">
        <v>98.4</v>
      </c>
      <c r="L20" s="375">
        <v>98.7</v>
      </c>
      <c r="M20" s="376">
        <v>98.1</v>
      </c>
      <c r="N20" s="380">
        <v>98.8</v>
      </c>
      <c r="O20" s="375">
        <v>104.7</v>
      </c>
      <c r="P20" s="375">
        <v>19.399999999999999</v>
      </c>
      <c r="Q20" s="375">
        <v>102.6</v>
      </c>
      <c r="R20" s="375">
        <v>102.3</v>
      </c>
      <c r="S20" s="376">
        <v>101.4</v>
      </c>
      <c r="T20" s="26">
        <f t="shared" si="0"/>
        <v>1538.9</v>
      </c>
      <c r="V20" s="2"/>
      <c r="W20" s="20"/>
    </row>
    <row r="21" spans="1:30" ht="39.950000000000003" customHeight="1" x14ac:dyDescent="0.25">
      <c r="A21" s="122" t="s">
        <v>38</v>
      </c>
      <c r="B21" s="374">
        <v>94.5</v>
      </c>
      <c r="C21" s="375">
        <v>94.1</v>
      </c>
      <c r="D21" s="375">
        <v>22.6</v>
      </c>
      <c r="E21" s="375">
        <v>95.4</v>
      </c>
      <c r="F21" s="375">
        <v>95.1</v>
      </c>
      <c r="G21" s="376">
        <v>94.7</v>
      </c>
      <c r="H21" s="374">
        <v>97.1</v>
      </c>
      <c r="I21" s="375">
        <v>101.4</v>
      </c>
      <c r="J21" s="375">
        <v>19.600000000000001</v>
      </c>
      <c r="K21" s="375">
        <v>98.4</v>
      </c>
      <c r="L21" s="375">
        <v>98.7</v>
      </c>
      <c r="M21" s="376">
        <v>98.1</v>
      </c>
      <c r="N21" s="380">
        <v>98.8</v>
      </c>
      <c r="O21" s="375">
        <v>104.7</v>
      </c>
      <c r="P21" s="375">
        <v>19.399999999999999</v>
      </c>
      <c r="Q21" s="375">
        <v>102.6</v>
      </c>
      <c r="R21" s="375">
        <v>102.3</v>
      </c>
      <c r="S21" s="376">
        <v>101.4</v>
      </c>
      <c r="T21" s="26">
        <f t="shared" si="0"/>
        <v>1538.9</v>
      </c>
      <c r="V21" s="2"/>
      <c r="W21" s="20"/>
    </row>
    <row r="22" spans="1:30" ht="39.950000000000003" customHeight="1" x14ac:dyDescent="0.25">
      <c r="A22" s="123" t="s">
        <v>33</v>
      </c>
      <c r="B22" s="374">
        <v>94.5</v>
      </c>
      <c r="C22" s="375">
        <v>94.1</v>
      </c>
      <c r="D22" s="375">
        <v>22.6</v>
      </c>
      <c r="E22" s="375">
        <v>95.4</v>
      </c>
      <c r="F22" s="375">
        <v>95.1</v>
      </c>
      <c r="G22" s="376">
        <v>94.7</v>
      </c>
      <c r="H22" s="374">
        <v>97.1</v>
      </c>
      <c r="I22" s="375">
        <v>101.4</v>
      </c>
      <c r="J22" s="375">
        <v>19.600000000000001</v>
      </c>
      <c r="K22" s="375">
        <v>98.4</v>
      </c>
      <c r="L22" s="375">
        <v>98.7</v>
      </c>
      <c r="M22" s="376">
        <v>98.1</v>
      </c>
      <c r="N22" s="380">
        <v>98.8</v>
      </c>
      <c r="O22" s="375">
        <v>104.7</v>
      </c>
      <c r="P22" s="375">
        <v>19.399999999999999</v>
      </c>
      <c r="Q22" s="375">
        <v>102.6</v>
      </c>
      <c r="R22" s="375">
        <v>102.3</v>
      </c>
      <c r="S22" s="376">
        <v>101.4</v>
      </c>
      <c r="T22" s="26">
        <f t="shared" si="0"/>
        <v>1538.9</v>
      </c>
      <c r="V22" s="2"/>
      <c r="W22" s="20"/>
    </row>
    <row r="23" spans="1:30" ht="39.950000000000003" customHeight="1" x14ac:dyDescent="0.25">
      <c r="A23" s="122" t="s">
        <v>46</v>
      </c>
      <c r="B23" s="374">
        <v>94.5</v>
      </c>
      <c r="C23" s="375">
        <v>94.1</v>
      </c>
      <c r="D23" s="375">
        <v>22.6</v>
      </c>
      <c r="E23" s="375">
        <v>95.4</v>
      </c>
      <c r="F23" s="375">
        <v>95.1</v>
      </c>
      <c r="G23" s="376">
        <v>94.7</v>
      </c>
      <c r="H23" s="374">
        <v>90</v>
      </c>
      <c r="I23" s="375">
        <v>99.2</v>
      </c>
      <c r="J23" s="375">
        <v>30</v>
      </c>
      <c r="K23" s="375">
        <v>96.2</v>
      </c>
      <c r="L23" s="375">
        <v>98.7</v>
      </c>
      <c r="M23" s="376">
        <v>98.1</v>
      </c>
      <c r="N23" s="380">
        <v>98.8</v>
      </c>
      <c r="O23" s="375">
        <v>104.7</v>
      </c>
      <c r="P23" s="375">
        <v>19.399999999999999</v>
      </c>
      <c r="Q23" s="375">
        <v>102.6</v>
      </c>
      <c r="R23" s="375">
        <v>102.3</v>
      </c>
      <c r="S23" s="376">
        <v>101.4</v>
      </c>
      <c r="T23" s="26">
        <f t="shared" si="0"/>
        <v>1537.8000000000004</v>
      </c>
      <c r="V23" s="2"/>
      <c r="W23" s="20"/>
    </row>
    <row r="24" spans="1:30" ht="39.950000000000003" customHeight="1" x14ac:dyDescent="0.25">
      <c r="A24" s="122" t="s">
        <v>34</v>
      </c>
      <c r="B24" s="374">
        <v>94.5</v>
      </c>
      <c r="C24" s="375">
        <v>94.1</v>
      </c>
      <c r="D24" s="375">
        <v>22.6</v>
      </c>
      <c r="E24" s="375">
        <v>95.4</v>
      </c>
      <c r="F24" s="375">
        <v>95.1</v>
      </c>
      <c r="G24" s="376">
        <v>94.7</v>
      </c>
      <c r="H24" s="374">
        <v>90</v>
      </c>
      <c r="I24" s="375">
        <v>99.2</v>
      </c>
      <c r="J24" s="375">
        <v>30</v>
      </c>
      <c r="K24" s="375">
        <v>96.2</v>
      </c>
      <c r="L24" s="375">
        <v>98.7</v>
      </c>
      <c r="M24" s="376">
        <v>98.1</v>
      </c>
      <c r="N24" s="380">
        <v>98.8</v>
      </c>
      <c r="O24" s="375">
        <v>104.7</v>
      </c>
      <c r="P24" s="375">
        <v>19.399999999999999</v>
      </c>
      <c r="Q24" s="375">
        <v>102.6</v>
      </c>
      <c r="R24" s="375">
        <v>102.3</v>
      </c>
      <c r="S24" s="376">
        <v>101.4</v>
      </c>
      <c r="T24" s="26">
        <f t="shared" si="0"/>
        <v>1537.8000000000004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663.3</v>
      </c>
      <c r="C25" s="332">
        <f t="shared" si="1"/>
        <v>660.1</v>
      </c>
      <c r="D25" s="332">
        <f t="shared" si="1"/>
        <v>158.19999999999999</v>
      </c>
      <c r="E25" s="332">
        <f t="shared" si="1"/>
        <v>669.59999999999991</v>
      </c>
      <c r="F25" s="332">
        <f t="shared" si="1"/>
        <v>666.7</v>
      </c>
      <c r="G25" s="333">
        <f t="shared" si="1"/>
        <v>664.5</v>
      </c>
      <c r="H25" s="331">
        <f t="shared" si="1"/>
        <v>667.1</v>
      </c>
      <c r="I25" s="332">
        <f t="shared" si="1"/>
        <v>706.2</v>
      </c>
      <c r="J25" s="332">
        <f t="shared" si="1"/>
        <v>158.6</v>
      </c>
      <c r="K25" s="332">
        <f t="shared" si="1"/>
        <v>685.80000000000007</v>
      </c>
      <c r="L25" s="332">
        <f t="shared" si="1"/>
        <v>692.1</v>
      </c>
      <c r="M25" s="333">
        <f t="shared" si="1"/>
        <v>688.1</v>
      </c>
      <c r="N25" s="335">
        <f t="shared" si="1"/>
        <v>693.4</v>
      </c>
      <c r="O25" s="332">
        <f t="shared" si="1"/>
        <v>733.7</v>
      </c>
      <c r="P25" s="332">
        <f t="shared" si="1"/>
        <v>136.60000000000002</v>
      </c>
      <c r="Q25" s="332">
        <f t="shared" si="1"/>
        <v>719.80000000000007</v>
      </c>
      <c r="R25" s="332">
        <f t="shared" si="1"/>
        <v>716.69999999999993</v>
      </c>
      <c r="S25" s="333">
        <f t="shared" si="1"/>
        <v>710.59999999999991</v>
      </c>
      <c r="T25" s="320">
        <f t="shared" si="0"/>
        <v>10791.100000000002</v>
      </c>
    </row>
    <row r="26" spans="1:30" s="2" customFormat="1" ht="36.75" customHeight="1" x14ac:dyDescent="0.25">
      <c r="A26" s="321" t="s">
        <v>12</v>
      </c>
      <c r="B26" s="326">
        <v>152.6</v>
      </c>
      <c r="C26" s="327">
        <v>152.6</v>
      </c>
      <c r="D26" s="327">
        <v>152.6</v>
      </c>
      <c r="E26" s="327">
        <v>152.6</v>
      </c>
      <c r="F26" s="327">
        <v>152.6</v>
      </c>
      <c r="G26" s="328">
        <v>152.6</v>
      </c>
      <c r="H26" s="326">
        <v>152.6</v>
      </c>
      <c r="I26" s="327">
        <v>152.6</v>
      </c>
      <c r="J26" s="327">
        <v>152.6</v>
      </c>
      <c r="K26" s="327">
        <v>152.6</v>
      </c>
      <c r="L26" s="327">
        <v>152.6</v>
      </c>
      <c r="M26" s="328">
        <v>152.6</v>
      </c>
      <c r="N26" s="336">
        <v>152.6</v>
      </c>
      <c r="O26" s="327">
        <v>152.6</v>
      </c>
      <c r="P26" s="327">
        <v>152.6</v>
      </c>
      <c r="Q26" s="327">
        <v>152.6</v>
      </c>
      <c r="R26" s="327">
        <v>152.6</v>
      </c>
      <c r="S26" s="328">
        <v>152.6</v>
      </c>
      <c r="T26" s="325">
        <f>+((T25/T27)/7)*1000</f>
        <v>152.66247913306739</v>
      </c>
    </row>
    <row r="27" spans="1:30" s="2" customFormat="1" ht="33" customHeight="1" x14ac:dyDescent="0.25">
      <c r="A27" s="125" t="s">
        <v>13</v>
      </c>
      <c r="B27" s="377">
        <v>621</v>
      </c>
      <c r="C27" s="378">
        <v>618</v>
      </c>
      <c r="D27" s="378">
        <v>148</v>
      </c>
      <c r="E27" s="378">
        <v>627</v>
      </c>
      <c r="F27" s="378">
        <v>624</v>
      </c>
      <c r="G27" s="379">
        <v>622</v>
      </c>
      <c r="H27" s="377">
        <v>592</v>
      </c>
      <c r="I27" s="378">
        <v>652</v>
      </c>
      <c r="J27" s="378">
        <v>197</v>
      </c>
      <c r="K27" s="378">
        <v>632</v>
      </c>
      <c r="L27" s="378">
        <v>647</v>
      </c>
      <c r="M27" s="379">
        <v>644</v>
      </c>
      <c r="N27" s="381">
        <v>649</v>
      </c>
      <c r="O27" s="378">
        <v>687</v>
      </c>
      <c r="P27" s="378">
        <v>128</v>
      </c>
      <c r="Q27" s="378">
        <v>674</v>
      </c>
      <c r="R27" s="378">
        <v>671</v>
      </c>
      <c r="S27" s="379">
        <v>665</v>
      </c>
      <c r="T27" s="37">
        <f>SUM(B27:S27)</f>
        <v>10098</v>
      </c>
      <c r="U27" s="2">
        <f>((T25*1000)/T27)/7</f>
        <v>152.66247913306739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94.510439999999988</v>
      </c>
      <c r="C28" s="39">
        <f t="shared" si="2"/>
        <v>94.109520000000003</v>
      </c>
      <c r="D28" s="39">
        <f t="shared" si="2"/>
        <v>22.578720000000004</v>
      </c>
      <c r="E28" s="39">
        <f t="shared" si="2"/>
        <v>95.432280000000006</v>
      </c>
      <c r="F28" s="39">
        <f t="shared" si="2"/>
        <v>95.071359999999984</v>
      </c>
      <c r="G28" s="40">
        <f t="shared" si="2"/>
        <v>94.684079999999994</v>
      </c>
      <c r="H28" s="38">
        <f t="shared" si="2"/>
        <v>87.314880000000016</v>
      </c>
      <c r="I28" s="39">
        <f t="shared" si="2"/>
        <v>98.573280000000011</v>
      </c>
      <c r="J28" s="39">
        <f t="shared" si="2"/>
        <v>34.127079999999992</v>
      </c>
      <c r="K28" s="39">
        <f t="shared" si="2"/>
        <v>95.380479999999991</v>
      </c>
      <c r="L28" s="39">
        <f t="shared" si="2"/>
        <v>98.505080000000007</v>
      </c>
      <c r="M28" s="40">
        <f t="shared" si="2"/>
        <v>98.064160000000001</v>
      </c>
      <c r="N28" s="80">
        <f t="shared" si="2"/>
        <v>98.772359999999964</v>
      </c>
      <c r="O28" s="39">
        <f t="shared" si="2"/>
        <v>104.73068000000001</v>
      </c>
      <c r="P28" s="39">
        <f t="shared" si="2"/>
        <v>19.425920000000001</v>
      </c>
      <c r="Q28" s="39">
        <f t="shared" si="2"/>
        <v>102.63336</v>
      </c>
      <c r="R28" s="39">
        <f t="shared" si="2"/>
        <v>102.31244</v>
      </c>
      <c r="S28" s="40">
        <f t="shared" si="2"/>
        <v>101.3506</v>
      </c>
      <c r="T28" s="41"/>
    </row>
    <row r="29" spans="1:30" ht="33.75" customHeight="1" x14ac:dyDescent="0.25">
      <c r="A29" s="127" t="s">
        <v>15</v>
      </c>
      <c r="B29" s="42">
        <f>((B27*B26)*7)/1000</f>
        <v>663.35219999999993</v>
      </c>
      <c r="C29" s="43">
        <f>((C27*C26)*7)/1000</f>
        <v>660.14760000000001</v>
      </c>
      <c r="D29" s="43">
        <f t="shared" ref="D29:S29" si="3">((D27*D26)*7)/1000</f>
        <v>158.09360000000001</v>
      </c>
      <c r="E29" s="43">
        <f t="shared" si="3"/>
        <v>669.76139999999998</v>
      </c>
      <c r="F29" s="43">
        <f t="shared" si="3"/>
        <v>666.55679999999995</v>
      </c>
      <c r="G29" s="83">
        <f t="shared" si="3"/>
        <v>664.42039999999997</v>
      </c>
      <c r="H29" s="42">
        <f t="shared" si="3"/>
        <v>632.37440000000004</v>
      </c>
      <c r="I29" s="43">
        <f t="shared" si="3"/>
        <v>696.46640000000002</v>
      </c>
      <c r="J29" s="43">
        <f t="shared" si="3"/>
        <v>210.43539999999996</v>
      </c>
      <c r="K29" s="43">
        <f t="shared" si="3"/>
        <v>675.10239999999999</v>
      </c>
      <c r="L29" s="43">
        <f t="shared" si="3"/>
        <v>691.12540000000001</v>
      </c>
      <c r="M29" s="83">
        <f t="shared" si="3"/>
        <v>687.92079999999999</v>
      </c>
      <c r="N29" s="81">
        <f t="shared" si="3"/>
        <v>693.26179999999988</v>
      </c>
      <c r="O29" s="44">
        <f t="shared" si="3"/>
        <v>733.85340000000008</v>
      </c>
      <c r="P29" s="44">
        <f t="shared" si="3"/>
        <v>136.7296</v>
      </c>
      <c r="Q29" s="44">
        <f t="shared" si="3"/>
        <v>719.96679999999992</v>
      </c>
      <c r="R29" s="44">
        <f t="shared" si="3"/>
        <v>716.76220000000001</v>
      </c>
      <c r="S29" s="45">
        <f t="shared" si="3"/>
        <v>710.35299999999995</v>
      </c>
      <c r="T29" s="46"/>
    </row>
    <row r="30" spans="1:30" ht="33.75" customHeight="1" thickBot="1" x14ac:dyDescent="0.3">
      <c r="A30" s="128" t="s">
        <v>16</v>
      </c>
      <c r="B30" s="47">
        <f>+(B25/B27)/7*1000</f>
        <v>152.58799171842648</v>
      </c>
      <c r="C30" s="48">
        <f t="shared" ref="C30:E30" si="4">+(C25/C27)/7*1000</f>
        <v>152.58899676375407</v>
      </c>
      <c r="D30" s="48">
        <f t="shared" si="4"/>
        <v>152.70270270270268</v>
      </c>
      <c r="E30" s="48">
        <f t="shared" si="4"/>
        <v>152.56322624743677</v>
      </c>
      <c r="F30" s="48">
        <f>+(F25/F27)/7*1000</f>
        <v>152.63278388278388</v>
      </c>
      <c r="G30" s="49">
        <f t="shared" ref="G30" si="5">+(G25/G27)/7*1000</f>
        <v>152.6182820395039</v>
      </c>
      <c r="H30" s="47">
        <f>+(H25/H27)/7*1000</f>
        <v>160.97972972972974</v>
      </c>
      <c r="I30" s="48">
        <f t="shared" ref="I30:K30" si="6">+(I25/I27)/7*1000</f>
        <v>154.7326906222612</v>
      </c>
      <c r="J30" s="48">
        <f t="shared" si="6"/>
        <v>115.01087744742566</v>
      </c>
      <c r="K30" s="48">
        <f t="shared" si="6"/>
        <v>155.01808318264014</v>
      </c>
      <c r="L30" s="48">
        <f>+(L25/L27)/7*1000</f>
        <v>152.81519099138882</v>
      </c>
      <c r="M30" s="49">
        <f t="shared" ref="M30:S30" si="7">+(M25/M27)/7*1000</f>
        <v>152.63975155279505</v>
      </c>
      <c r="N30" s="82">
        <f t="shared" si="7"/>
        <v>152.6304204270306</v>
      </c>
      <c r="O30" s="48">
        <f t="shared" si="7"/>
        <v>152.56810147639843</v>
      </c>
      <c r="P30" s="48">
        <f t="shared" si="7"/>
        <v>152.45535714285717</v>
      </c>
      <c r="Q30" s="48">
        <f t="shared" si="7"/>
        <v>152.56464603645611</v>
      </c>
      <c r="R30" s="48">
        <f t="shared" si="7"/>
        <v>152.58675750479028</v>
      </c>
      <c r="S30" s="49">
        <f t="shared" si="7"/>
        <v>152.65306122448979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3"/>
      <c r="I36" s="134"/>
      <c r="J36" s="135"/>
      <c r="K36" s="112" t="s">
        <v>19</v>
      </c>
      <c r="L36" s="641" t="s">
        <v>8</v>
      </c>
      <c r="M36" s="642"/>
      <c r="N36" s="642"/>
      <c r="O36" s="642"/>
      <c r="P36" s="642"/>
      <c r="Q36" s="642"/>
      <c r="R36" s="643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9" t="s">
        <v>10</v>
      </c>
      <c r="I37" s="136"/>
      <c r="J37" s="136"/>
      <c r="K37" s="103"/>
      <c r="L37" s="200"/>
      <c r="M37" s="193"/>
      <c r="N37" s="193"/>
      <c r="O37" s="193"/>
      <c r="P37" s="193"/>
      <c r="Q37" s="193"/>
      <c r="R37" s="199" t="s">
        <v>10</v>
      </c>
      <c r="S37" s="58"/>
      <c r="T37" s="55"/>
      <c r="U37" s="56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57">
        <v>6</v>
      </c>
      <c r="R38" s="96"/>
      <c r="S38" s="58"/>
      <c r="T38" s="55"/>
      <c r="U38" s="56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374">
        <v>94.5</v>
      </c>
      <c r="C39" s="380">
        <v>96.4</v>
      </c>
      <c r="D39" s="380">
        <v>19.100000000000001</v>
      </c>
      <c r="E39" s="380">
        <v>95.7</v>
      </c>
      <c r="F39" s="380">
        <v>91.7</v>
      </c>
      <c r="G39" s="380">
        <v>91.6</v>
      </c>
      <c r="H39" s="97">
        <f t="shared" ref="H39:H46" si="8">SUM(B39:G39)</f>
        <v>489</v>
      </c>
      <c r="I39" s="138"/>
      <c r="J39" s="137"/>
      <c r="K39" s="87" t="s">
        <v>35</v>
      </c>
      <c r="L39" s="380">
        <v>6.7</v>
      </c>
      <c r="M39" s="380">
        <v>6.9</v>
      </c>
      <c r="N39" s="380">
        <v>1.5</v>
      </c>
      <c r="O39" s="380">
        <v>6.9</v>
      </c>
      <c r="P39" s="380">
        <v>6.6</v>
      </c>
      <c r="Q39" s="380">
        <v>6.2</v>
      </c>
      <c r="R39" s="97">
        <f t="shared" ref="R39:R46" si="9">SUM(L39:Q39)</f>
        <v>34.800000000000004</v>
      </c>
      <c r="S39" s="2"/>
      <c r="T39" s="55"/>
      <c r="U39" s="56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374">
        <v>94.5</v>
      </c>
      <c r="C40" s="380">
        <v>96.4</v>
      </c>
      <c r="D40" s="380">
        <v>19.100000000000001</v>
      </c>
      <c r="E40" s="380">
        <v>95.7</v>
      </c>
      <c r="F40" s="380">
        <v>91.7</v>
      </c>
      <c r="G40" s="380">
        <v>91.6</v>
      </c>
      <c r="H40" s="97">
        <f t="shared" si="8"/>
        <v>489</v>
      </c>
      <c r="I40" s="133"/>
      <c r="J40" s="137"/>
      <c r="K40" s="88" t="s">
        <v>36</v>
      </c>
      <c r="L40" s="380">
        <v>6.7</v>
      </c>
      <c r="M40" s="380">
        <v>6.9</v>
      </c>
      <c r="N40" s="380">
        <v>1.5</v>
      </c>
      <c r="O40" s="380">
        <v>6.9</v>
      </c>
      <c r="P40" s="380">
        <v>6.6</v>
      </c>
      <c r="Q40" s="380">
        <v>6.2</v>
      </c>
      <c r="R40" s="97">
        <f t="shared" si="9"/>
        <v>34.800000000000004</v>
      </c>
      <c r="S40" s="2"/>
      <c r="T40" s="55"/>
      <c r="U40" s="56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374">
        <v>94.5</v>
      </c>
      <c r="C41" s="380">
        <v>96.4</v>
      </c>
      <c r="D41" s="380">
        <v>19.100000000000001</v>
      </c>
      <c r="E41" s="380">
        <v>95.6</v>
      </c>
      <c r="F41" s="380">
        <v>91.7</v>
      </c>
      <c r="G41" s="380">
        <v>91.3</v>
      </c>
      <c r="H41" s="97">
        <f t="shared" si="8"/>
        <v>488.6</v>
      </c>
      <c r="I41" s="133"/>
      <c r="J41" s="137"/>
      <c r="K41" s="87" t="s">
        <v>37</v>
      </c>
      <c r="L41" s="380">
        <v>7</v>
      </c>
      <c r="M41" s="380">
        <v>7</v>
      </c>
      <c r="N41" s="380">
        <v>1.5</v>
      </c>
      <c r="O41" s="380">
        <v>6.9</v>
      </c>
      <c r="P41" s="380">
        <v>6.5</v>
      </c>
      <c r="Q41" s="380">
        <v>6.1</v>
      </c>
      <c r="R41" s="97">
        <f t="shared" si="9"/>
        <v>35</v>
      </c>
      <c r="S41" s="2"/>
      <c r="T41" s="55"/>
      <c r="U41" s="56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374">
        <v>94.5</v>
      </c>
      <c r="C42" s="380">
        <v>96.4</v>
      </c>
      <c r="D42" s="380">
        <v>19.100000000000001</v>
      </c>
      <c r="E42" s="380">
        <v>95.6</v>
      </c>
      <c r="F42" s="380">
        <v>91.7</v>
      </c>
      <c r="G42" s="380">
        <v>91.3</v>
      </c>
      <c r="H42" s="97">
        <f t="shared" si="8"/>
        <v>488.6</v>
      </c>
      <c r="I42" s="133"/>
      <c r="J42" s="137"/>
      <c r="K42" s="87" t="s">
        <v>38</v>
      </c>
      <c r="L42" s="380">
        <v>7</v>
      </c>
      <c r="M42" s="380">
        <v>7</v>
      </c>
      <c r="N42" s="380">
        <v>1.5</v>
      </c>
      <c r="O42" s="380">
        <v>6.9</v>
      </c>
      <c r="P42" s="380">
        <v>6.5</v>
      </c>
      <c r="Q42" s="380">
        <v>6.1</v>
      </c>
      <c r="R42" s="97">
        <f t="shared" si="9"/>
        <v>35</v>
      </c>
      <c r="S42" s="2"/>
      <c r="T42" s="55"/>
      <c r="U42" s="56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374">
        <v>94.5</v>
      </c>
      <c r="C43" s="380">
        <v>96.4</v>
      </c>
      <c r="D43" s="380">
        <v>19.100000000000001</v>
      </c>
      <c r="E43" s="380">
        <v>95.6</v>
      </c>
      <c r="F43" s="380">
        <v>91.7</v>
      </c>
      <c r="G43" s="380">
        <v>91.3</v>
      </c>
      <c r="H43" s="97">
        <f t="shared" si="8"/>
        <v>488.6</v>
      </c>
      <c r="I43" s="133"/>
      <c r="J43" s="137"/>
      <c r="K43" s="88" t="s">
        <v>33</v>
      </c>
      <c r="L43" s="380">
        <v>7</v>
      </c>
      <c r="M43" s="380">
        <v>7</v>
      </c>
      <c r="N43" s="380">
        <v>1.5</v>
      </c>
      <c r="O43" s="380">
        <v>6.9</v>
      </c>
      <c r="P43" s="380">
        <v>6.6</v>
      </c>
      <c r="Q43" s="380">
        <v>6.1</v>
      </c>
      <c r="R43" s="97">
        <f t="shared" si="9"/>
        <v>35.1</v>
      </c>
      <c r="S43" s="2"/>
      <c r="T43" s="55"/>
      <c r="U43" s="56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374">
        <v>94.5</v>
      </c>
      <c r="C44" s="380">
        <v>96.4</v>
      </c>
      <c r="D44" s="380">
        <v>19.100000000000001</v>
      </c>
      <c r="E44" s="380">
        <v>95.6</v>
      </c>
      <c r="F44" s="380">
        <v>91.7</v>
      </c>
      <c r="G44" s="380">
        <v>91.3</v>
      </c>
      <c r="H44" s="97">
        <f t="shared" si="8"/>
        <v>488.6</v>
      </c>
      <c r="I44" s="133"/>
      <c r="J44" s="137"/>
      <c r="K44" s="87" t="s">
        <v>46</v>
      </c>
      <c r="L44" s="380">
        <v>7</v>
      </c>
      <c r="M44" s="380">
        <v>7</v>
      </c>
      <c r="N44" s="380">
        <v>1.5</v>
      </c>
      <c r="O44" s="380">
        <v>6.9</v>
      </c>
      <c r="P44" s="380">
        <v>6.6</v>
      </c>
      <c r="Q44" s="380">
        <v>6.1</v>
      </c>
      <c r="R44" s="97">
        <f t="shared" si="9"/>
        <v>35.1</v>
      </c>
      <c r="S44" s="2"/>
      <c r="T44" s="55"/>
      <c r="U44" s="56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374">
        <v>94.5</v>
      </c>
      <c r="C45" s="380">
        <v>96.4</v>
      </c>
      <c r="D45" s="380">
        <v>19.100000000000001</v>
      </c>
      <c r="E45" s="380">
        <v>95.6</v>
      </c>
      <c r="F45" s="380">
        <v>91.7</v>
      </c>
      <c r="G45" s="380">
        <v>91.3</v>
      </c>
      <c r="H45" s="97">
        <f t="shared" si="8"/>
        <v>488.6</v>
      </c>
      <c r="I45" s="133"/>
      <c r="J45" s="137"/>
      <c r="K45" s="87" t="s">
        <v>34</v>
      </c>
      <c r="L45" s="380">
        <v>7.1</v>
      </c>
      <c r="M45" s="380">
        <v>7.1</v>
      </c>
      <c r="N45" s="380">
        <v>1.5</v>
      </c>
      <c r="O45" s="380">
        <v>7</v>
      </c>
      <c r="P45" s="380">
        <v>6.6</v>
      </c>
      <c r="Q45" s="380">
        <v>6.1</v>
      </c>
      <c r="R45" s="97">
        <f t="shared" si="9"/>
        <v>35.4</v>
      </c>
      <c r="S45" s="2"/>
      <c r="T45" s="55"/>
      <c r="U45" s="56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27">
        <f t="shared" ref="B46:G46" si="10">SUM(B39:B45)</f>
        <v>661.5</v>
      </c>
      <c r="C46" s="77">
        <f t="shared" si="10"/>
        <v>674.8</v>
      </c>
      <c r="D46" s="28">
        <f t="shared" si="10"/>
        <v>133.69999999999999</v>
      </c>
      <c r="E46" s="28">
        <f t="shared" si="10"/>
        <v>669.40000000000009</v>
      </c>
      <c r="F46" s="28">
        <f t="shared" si="10"/>
        <v>641.90000000000009</v>
      </c>
      <c r="G46" s="28">
        <f t="shared" si="10"/>
        <v>639.69999999999993</v>
      </c>
      <c r="H46" s="97">
        <f t="shared" si="8"/>
        <v>3421</v>
      </c>
      <c r="I46" s="60"/>
      <c r="K46" s="73" t="s">
        <v>10</v>
      </c>
      <c r="L46" s="77">
        <f t="shared" ref="L46:Q46" si="11">SUM(L39:L45)</f>
        <v>48.5</v>
      </c>
      <c r="M46" s="28">
        <f t="shared" si="11"/>
        <v>48.9</v>
      </c>
      <c r="N46" s="28">
        <f>SUM(N39:N45)</f>
        <v>10.5</v>
      </c>
      <c r="O46" s="28">
        <f t="shared" si="11"/>
        <v>48.4</v>
      </c>
      <c r="P46" s="28">
        <f t="shared" si="11"/>
        <v>46</v>
      </c>
      <c r="Q46" s="28">
        <f t="shared" si="11"/>
        <v>42.900000000000006</v>
      </c>
      <c r="R46" s="97">
        <f t="shared" si="9"/>
        <v>245.20000000000002</v>
      </c>
      <c r="S46" s="60"/>
      <c r="T46" s="55"/>
      <c r="U46" s="56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30">
        <v>155.19999999999999</v>
      </c>
      <c r="C47" s="78">
        <v>155.19999999999999</v>
      </c>
      <c r="D47" s="31">
        <v>155.19999999999999</v>
      </c>
      <c r="E47" s="31">
        <v>155.19999999999999</v>
      </c>
      <c r="F47" s="31">
        <v>155.19999999999999</v>
      </c>
      <c r="G47" s="31">
        <v>155.19999999999999</v>
      </c>
      <c r="H47" s="98">
        <f>+((H46/H48)/7)*1000</f>
        <v>155.14739229024946</v>
      </c>
      <c r="I47" s="60"/>
      <c r="K47" s="129" t="s">
        <v>12</v>
      </c>
      <c r="L47" s="78">
        <v>150.5</v>
      </c>
      <c r="M47" s="31">
        <v>148.5</v>
      </c>
      <c r="N47" s="31">
        <v>150</v>
      </c>
      <c r="O47" s="31">
        <v>147</v>
      </c>
      <c r="P47" s="31">
        <v>146</v>
      </c>
      <c r="Q47" s="31">
        <v>146</v>
      </c>
      <c r="R47" s="98">
        <f>+((R46/R48)/7)*1000</f>
        <v>147.79987944544908</v>
      </c>
      <c r="S47" s="61"/>
      <c r="T47" s="61"/>
    </row>
    <row r="48" spans="1:30" ht="33.75" customHeight="1" x14ac:dyDescent="0.25">
      <c r="A48" s="90" t="s">
        <v>13</v>
      </c>
      <c r="B48" s="377">
        <v>609</v>
      </c>
      <c r="C48" s="381">
        <v>621</v>
      </c>
      <c r="D48" s="378">
        <v>124</v>
      </c>
      <c r="E48" s="378">
        <v>616</v>
      </c>
      <c r="F48" s="378">
        <v>591</v>
      </c>
      <c r="G48" s="378">
        <v>589</v>
      </c>
      <c r="H48" s="99">
        <f>SUM(B48:G48)</f>
        <v>3150</v>
      </c>
      <c r="I48" s="60"/>
      <c r="J48" s="62"/>
      <c r="K48" s="90" t="s">
        <v>13</v>
      </c>
      <c r="L48" s="102">
        <v>46</v>
      </c>
      <c r="M48" s="102">
        <v>47</v>
      </c>
      <c r="N48" s="102">
        <v>10</v>
      </c>
      <c r="O48" s="102">
        <v>47</v>
      </c>
      <c r="P48" s="102">
        <v>45</v>
      </c>
      <c r="Q48" s="102">
        <v>42</v>
      </c>
      <c r="R48" s="106">
        <f>SUM(L48:Q48)</f>
        <v>237</v>
      </c>
      <c r="S48" s="63"/>
      <c r="T48" s="63"/>
      <c r="U48" s="63"/>
      <c r="V48" s="63"/>
      <c r="W48" s="63"/>
      <c r="X48" s="63"/>
      <c r="Y48" s="63"/>
    </row>
    <row r="49" spans="1:43" ht="33.75" customHeight="1" x14ac:dyDescent="0.25">
      <c r="A49" s="91" t="s">
        <v>14</v>
      </c>
      <c r="B49" s="38">
        <f t="shared" ref="B49:G49" si="12">((B48*B47)*7/1000-B40-B39)/5</f>
        <v>94.523519999999962</v>
      </c>
      <c r="C49" s="80">
        <f t="shared" si="12"/>
        <v>96.370880000000014</v>
      </c>
      <c r="D49" s="80">
        <f t="shared" si="12"/>
        <v>19.302720000000004</v>
      </c>
      <c r="E49" s="80">
        <f t="shared" si="12"/>
        <v>95.564479999999989</v>
      </c>
      <c r="F49" s="80">
        <f t="shared" si="12"/>
        <v>91.732479999999995</v>
      </c>
      <c r="G49" s="80">
        <f t="shared" si="12"/>
        <v>91.337919999999968</v>
      </c>
      <c r="H49" s="100">
        <f>((H46*1000)/H48)/7</f>
        <v>155.14739229024943</v>
      </c>
      <c r="I49" s="60"/>
      <c r="K49" s="91" t="s">
        <v>14</v>
      </c>
      <c r="L49" s="80">
        <f t="shared" ref="L49:Q49" si="13">((L48*L47)*7/1000-L40-L39)/5</f>
        <v>7.0121999999999982</v>
      </c>
      <c r="M49" s="39">
        <f t="shared" si="13"/>
        <v>7.0113000000000003</v>
      </c>
      <c r="N49" s="39">
        <f t="shared" si="13"/>
        <v>1.5</v>
      </c>
      <c r="O49" s="39">
        <f t="shared" si="13"/>
        <v>6.9126000000000003</v>
      </c>
      <c r="P49" s="39">
        <f t="shared" si="13"/>
        <v>6.5579999999999998</v>
      </c>
      <c r="Q49" s="39">
        <f t="shared" si="13"/>
        <v>6.1047999999999991</v>
      </c>
      <c r="R49" s="107">
        <f>((R46*1000)/R48)/7</f>
        <v>147.79987944544908</v>
      </c>
      <c r="S49" s="63"/>
      <c r="T49" s="63"/>
    </row>
    <row r="50" spans="1:43" ht="33.75" customHeight="1" x14ac:dyDescent="0.25">
      <c r="A50" s="92" t="s">
        <v>15</v>
      </c>
      <c r="B50" s="42">
        <f t="shared" ref="B50:G50" si="14">((B48*B47)*7)/1000</f>
        <v>661.61759999999981</v>
      </c>
      <c r="C50" s="81">
        <f t="shared" si="14"/>
        <v>674.65440000000001</v>
      </c>
      <c r="D50" s="43">
        <f t="shared" si="14"/>
        <v>134.71360000000001</v>
      </c>
      <c r="E50" s="43">
        <f t="shared" si="14"/>
        <v>669.22239999999999</v>
      </c>
      <c r="F50" s="43">
        <f t="shared" si="14"/>
        <v>642.06240000000003</v>
      </c>
      <c r="G50" s="43">
        <f t="shared" si="14"/>
        <v>639.88959999999986</v>
      </c>
      <c r="H50" s="83"/>
      <c r="I50" s="60"/>
      <c r="K50" s="92" t="s">
        <v>15</v>
      </c>
      <c r="L50" s="81">
        <f t="shared" ref="L50:Q50" si="15">((L48*L47)*7)/1000</f>
        <v>48.460999999999999</v>
      </c>
      <c r="M50" s="43">
        <f t="shared" si="15"/>
        <v>48.856499999999997</v>
      </c>
      <c r="N50" s="43">
        <f t="shared" si="15"/>
        <v>10.5</v>
      </c>
      <c r="O50" s="43">
        <f t="shared" si="15"/>
        <v>48.363</v>
      </c>
      <c r="P50" s="43">
        <f t="shared" si="15"/>
        <v>45.99</v>
      </c>
      <c r="Q50" s="43">
        <f t="shared" si="15"/>
        <v>42.923999999999999</v>
      </c>
      <c r="R50" s="108"/>
    </row>
    <row r="51" spans="1:43" ht="33.75" customHeight="1" thickBot="1" x14ac:dyDescent="0.3">
      <c r="A51" s="93" t="s">
        <v>16</v>
      </c>
      <c r="B51" s="47">
        <f t="shared" ref="B51:G51" si="16">+(B46/B48)/7*1000</f>
        <v>155.17241379310346</v>
      </c>
      <c r="C51" s="82">
        <f t="shared" si="16"/>
        <v>155.23349436392914</v>
      </c>
      <c r="D51" s="48">
        <f t="shared" si="16"/>
        <v>154.03225806451613</v>
      </c>
      <c r="E51" s="48">
        <f t="shared" si="16"/>
        <v>155.24118738404454</v>
      </c>
      <c r="F51" s="48">
        <f t="shared" si="16"/>
        <v>155.16074450084605</v>
      </c>
      <c r="G51" s="48">
        <f t="shared" si="16"/>
        <v>155.1540140674266</v>
      </c>
      <c r="H51" s="101"/>
      <c r="I51" s="60"/>
      <c r="J51" s="51"/>
      <c r="K51" s="93" t="s">
        <v>16</v>
      </c>
      <c r="L51" s="82">
        <f t="shared" ref="L51:Q51" si="17">+(L46/L48)/7*1000</f>
        <v>150.62111801242236</v>
      </c>
      <c r="M51" s="48">
        <f t="shared" si="17"/>
        <v>148.63221884498481</v>
      </c>
      <c r="N51" s="48">
        <f t="shared" si="17"/>
        <v>150</v>
      </c>
      <c r="O51" s="48">
        <f t="shared" si="17"/>
        <v>147.11246200607903</v>
      </c>
      <c r="P51" s="48">
        <f t="shared" si="17"/>
        <v>146.03174603174602</v>
      </c>
      <c r="Q51" s="48">
        <f t="shared" si="17"/>
        <v>145.91836734693879</v>
      </c>
      <c r="R51" s="49"/>
      <c r="S51" s="52"/>
      <c r="T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2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2"/>
      <c r="W55" s="2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2"/>
      <c r="W56" s="2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2"/>
      <c r="W57" s="2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374">
        <v>7.2</v>
      </c>
      <c r="C58" s="380">
        <v>7.3</v>
      </c>
      <c r="D58" s="380">
        <v>1.6</v>
      </c>
      <c r="E58" s="380">
        <v>7.3</v>
      </c>
      <c r="F58" s="380">
        <v>7.3</v>
      </c>
      <c r="G58" s="382">
        <v>7.3</v>
      </c>
      <c r="H58" s="374">
        <v>7.4</v>
      </c>
      <c r="I58" s="380">
        <v>7.8</v>
      </c>
      <c r="J58" s="380">
        <v>1.6</v>
      </c>
      <c r="K58" s="380">
        <v>7.6</v>
      </c>
      <c r="L58" s="380">
        <v>7.5</v>
      </c>
      <c r="M58" s="382">
        <v>7.6</v>
      </c>
      <c r="N58" s="374">
        <v>7.5</v>
      </c>
      <c r="O58" s="380">
        <v>8.1</v>
      </c>
      <c r="P58" s="380">
        <v>1.5</v>
      </c>
      <c r="Q58" s="380">
        <v>7.9</v>
      </c>
      <c r="R58" s="380">
        <v>7.9</v>
      </c>
      <c r="S58" s="382">
        <v>7.9</v>
      </c>
      <c r="T58" s="26">
        <f t="shared" ref="T58:T65" si="18">SUM(B58:S58)</f>
        <v>118.30000000000001</v>
      </c>
      <c r="U58" s="71"/>
      <c r="V58" s="2"/>
      <c r="W58" s="2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374">
        <v>7.2</v>
      </c>
      <c r="C59" s="380">
        <v>7.3</v>
      </c>
      <c r="D59" s="380">
        <v>1.6</v>
      </c>
      <c r="E59" s="380">
        <v>7.3</v>
      </c>
      <c r="F59" s="380">
        <v>7.3</v>
      </c>
      <c r="G59" s="382">
        <v>7.3</v>
      </c>
      <c r="H59" s="374">
        <v>7.4</v>
      </c>
      <c r="I59" s="380">
        <v>7.8</v>
      </c>
      <c r="J59" s="380">
        <v>1.6</v>
      </c>
      <c r="K59" s="380">
        <v>7.6</v>
      </c>
      <c r="L59" s="380">
        <v>7.5</v>
      </c>
      <c r="M59" s="382">
        <v>7.6</v>
      </c>
      <c r="N59" s="374">
        <v>7.5</v>
      </c>
      <c r="O59" s="380">
        <v>8.1</v>
      </c>
      <c r="P59" s="380">
        <v>1.5</v>
      </c>
      <c r="Q59" s="380">
        <v>7.9</v>
      </c>
      <c r="R59" s="380">
        <v>7.9</v>
      </c>
      <c r="S59" s="382">
        <v>7.9</v>
      </c>
      <c r="T59" s="26">
        <f t="shared" si="18"/>
        <v>118.30000000000001</v>
      </c>
      <c r="U59" s="71"/>
      <c r="V59" s="2"/>
      <c r="W59" s="2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374">
        <v>7.6</v>
      </c>
      <c r="C60" s="380">
        <v>7.4</v>
      </c>
      <c r="D60" s="380">
        <v>1.7</v>
      </c>
      <c r="E60" s="380">
        <v>7.4</v>
      </c>
      <c r="F60" s="380">
        <v>7.3</v>
      </c>
      <c r="G60" s="382">
        <v>7.3</v>
      </c>
      <c r="H60" s="374">
        <v>7.8</v>
      </c>
      <c r="I60" s="380">
        <v>7.9</v>
      </c>
      <c r="J60" s="380">
        <v>1.7</v>
      </c>
      <c r="K60" s="380">
        <v>7.6</v>
      </c>
      <c r="L60" s="380">
        <v>7.4</v>
      </c>
      <c r="M60" s="382">
        <v>7.6</v>
      </c>
      <c r="N60" s="374">
        <v>7.6</v>
      </c>
      <c r="O60" s="380">
        <v>8.1</v>
      </c>
      <c r="P60" s="380">
        <v>1.5</v>
      </c>
      <c r="Q60" s="380">
        <v>7.9</v>
      </c>
      <c r="R60" s="380">
        <v>8</v>
      </c>
      <c r="S60" s="382">
        <v>7.9</v>
      </c>
      <c r="T60" s="26">
        <f t="shared" si="18"/>
        <v>119.7</v>
      </c>
      <c r="U60" s="71"/>
      <c r="V60" s="2"/>
      <c r="W60" s="2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374">
        <v>7.6</v>
      </c>
      <c r="C61" s="380">
        <v>7.4</v>
      </c>
      <c r="D61" s="380">
        <v>1.7</v>
      </c>
      <c r="E61" s="380">
        <v>7.4</v>
      </c>
      <c r="F61" s="380">
        <v>7.3</v>
      </c>
      <c r="G61" s="382">
        <v>7.3</v>
      </c>
      <c r="H61" s="374">
        <v>7.8</v>
      </c>
      <c r="I61" s="380">
        <v>7.9</v>
      </c>
      <c r="J61" s="380">
        <v>1.7</v>
      </c>
      <c r="K61" s="380">
        <v>7.6</v>
      </c>
      <c r="L61" s="380">
        <v>7.4</v>
      </c>
      <c r="M61" s="382">
        <v>7.6</v>
      </c>
      <c r="N61" s="374">
        <v>7.6</v>
      </c>
      <c r="O61" s="380">
        <v>8.1</v>
      </c>
      <c r="P61" s="380">
        <v>1.5</v>
      </c>
      <c r="Q61" s="380">
        <v>7.9</v>
      </c>
      <c r="R61" s="380">
        <v>8</v>
      </c>
      <c r="S61" s="382">
        <v>7.9</v>
      </c>
      <c r="T61" s="26">
        <f t="shared" si="18"/>
        <v>119.7</v>
      </c>
      <c r="U61" s="71"/>
      <c r="V61" s="2"/>
      <c r="W61" s="2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374">
        <v>7.6</v>
      </c>
      <c r="C62" s="380">
        <v>7.4</v>
      </c>
      <c r="D62" s="380">
        <v>1.7</v>
      </c>
      <c r="E62" s="380">
        <v>7.4</v>
      </c>
      <c r="F62" s="380">
        <v>7.3</v>
      </c>
      <c r="G62" s="382">
        <v>7.3</v>
      </c>
      <c r="H62" s="374">
        <v>7.8</v>
      </c>
      <c r="I62" s="380">
        <v>7.9</v>
      </c>
      <c r="J62" s="380">
        <v>1.7</v>
      </c>
      <c r="K62" s="380">
        <v>7.6</v>
      </c>
      <c r="L62" s="380">
        <v>7.4</v>
      </c>
      <c r="M62" s="382">
        <v>7.6</v>
      </c>
      <c r="N62" s="374">
        <v>7.6</v>
      </c>
      <c r="O62" s="380">
        <v>8.1</v>
      </c>
      <c r="P62" s="380">
        <v>1.5</v>
      </c>
      <c r="Q62" s="380">
        <v>7.9</v>
      </c>
      <c r="R62" s="380">
        <v>8</v>
      </c>
      <c r="S62" s="382">
        <v>7.9</v>
      </c>
      <c r="T62" s="26">
        <f t="shared" si="18"/>
        <v>119.7</v>
      </c>
      <c r="U62" s="71"/>
      <c r="V62" s="60"/>
      <c r="W62" s="383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374">
        <v>7.6</v>
      </c>
      <c r="C63" s="380">
        <v>7.4</v>
      </c>
      <c r="D63" s="380">
        <v>1.7</v>
      </c>
      <c r="E63" s="380">
        <v>7.4</v>
      </c>
      <c r="F63" s="380">
        <v>7.3</v>
      </c>
      <c r="G63" s="382">
        <v>7.3</v>
      </c>
      <c r="H63" s="374">
        <v>7.5</v>
      </c>
      <c r="I63" s="380">
        <v>7.9</v>
      </c>
      <c r="J63" s="380">
        <v>1.7</v>
      </c>
      <c r="K63" s="380">
        <v>7.6</v>
      </c>
      <c r="L63" s="380">
        <v>7.7</v>
      </c>
      <c r="M63" s="382">
        <v>7.6</v>
      </c>
      <c r="N63" s="374">
        <v>7.6</v>
      </c>
      <c r="O63" s="380">
        <v>8.1</v>
      </c>
      <c r="P63" s="380">
        <v>1.5</v>
      </c>
      <c r="Q63" s="380">
        <v>7.9</v>
      </c>
      <c r="R63" s="380">
        <v>8</v>
      </c>
      <c r="S63" s="382">
        <v>7.9</v>
      </c>
      <c r="T63" s="26">
        <f t="shared" si="18"/>
        <v>119.7</v>
      </c>
      <c r="U63" s="71"/>
      <c r="V63" s="60"/>
      <c r="W63" s="383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374">
        <v>7.6</v>
      </c>
      <c r="C64" s="380">
        <v>7.4</v>
      </c>
      <c r="D64" s="380">
        <v>1.7</v>
      </c>
      <c r="E64" s="380">
        <v>7.4</v>
      </c>
      <c r="F64" s="380">
        <v>7.3</v>
      </c>
      <c r="G64" s="382">
        <v>7.3</v>
      </c>
      <c r="H64" s="374">
        <v>7.5</v>
      </c>
      <c r="I64" s="380">
        <v>7.9</v>
      </c>
      <c r="J64" s="380">
        <v>1.7</v>
      </c>
      <c r="K64" s="380">
        <v>7.6</v>
      </c>
      <c r="L64" s="380">
        <v>7.7</v>
      </c>
      <c r="M64" s="382">
        <v>7.6</v>
      </c>
      <c r="N64" s="374">
        <v>7.6</v>
      </c>
      <c r="O64" s="380">
        <v>8.1</v>
      </c>
      <c r="P64" s="380">
        <v>1.5</v>
      </c>
      <c r="Q64" s="380">
        <v>7.9</v>
      </c>
      <c r="R64" s="380">
        <v>8</v>
      </c>
      <c r="S64" s="382">
        <v>7.9</v>
      </c>
      <c r="T64" s="26">
        <f t="shared" si="18"/>
        <v>119.7</v>
      </c>
      <c r="U64" s="71"/>
      <c r="V64" s="60"/>
      <c r="W64" s="383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52.400000000000006</v>
      </c>
      <c r="C65" s="28">
        <f>SUM(C58:C64)</f>
        <v>51.599999999999994</v>
      </c>
      <c r="D65" s="28">
        <f>SUM(D58:D64)</f>
        <v>11.7</v>
      </c>
      <c r="E65" s="28">
        <f>SUM(E58:E64)</f>
        <v>51.599999999999994</v>
      </c>
      <c r="F65" s="28">
        <f t="shared" ref="F65:Q65" si="19">SUM(F58:F64)</f>
        <v>51.099999999999994</v>
      </c>
      <c r="G65" s="29">
        <f t="shared" si="19"/>
        <v>51.099999999999994</v>
      </c>
      <c r="H65" s="27">
        <f t="shared" si="19"/>
        <v>53.2</v>
      </c>
      <c r="I65" s="28">
        <f t="shared" si="19"/>
        <v>55.099999999999994</v>
      </c>
      <c r="J65" s="28">
        <f t="shared" si="19"/>
        <v>11.7</v>
      </c>
      <c r="K65" s="28">
        <f t="shared" si="19"/>
        <v>53.2</v>
      </c>
      <c r="L65" s="28">
        <f t="shared" si="19"/>
        <v>52.6</v>
      </c>
      <c r="M65" s="29">
        <f t="shared" si="19"/>
        <v>53.2</v>
      </c>
      <c r="N65" s="27">
        <f t="shared" si="19"/>
        <v>53.000000000000007</v>
      </c>
      <c r="O65" s="28">
        <f t="shared" si="19"/>
        <v>56.7</v>
      </c>
      <c r="P65" s="28">
        <f t="shared" si="19"/>
        <v>10.5</v>
      </c>
      <c r="Q65" s="28">
        <f t="shared" si="19"/>
        <v>55.3</v>
      </c>
      <c r="R65" s="28">
        <f>SUM(R58:R64)</f>
        <v>55.8</v>
      </c>
      <c r="S65" s="29">
        <f>SUM(S58:S64)</f>
        <v>55.3</v>
      </c>
      <c r="T65" s="26">
        <f t="shared" si="18"/>
        <v>835.09999999999991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149</v>
      </c>
      <c r="C66" s="31">
        <v>147.5</v>
      </c>
      <c r="D66" s="31">
        <v>149.5</v>
      </c>
      <c r="E66" s="31">
        <v>147</v>
      </c>
      <c r="F66" s="31">
        <v>145.5</v>
      </c>
      <c r="G66" s="32">
        <v>145.5</v>
      </c>
      <c r="H66" s="30">
        <v>151</v>
      </c>
      <c r="I66" s="31">
        <v>149</v>
      </c>
      <c r="J66" s="31">
        <v>150</v>
      </c>
      <c r="K66" s="31">
        <v>146.5</v>
      </c>
      <c r="L66" s="31">
        <v>145.5</v>
      </c>
      <c r="M66" s="32">
        <v>146</v>
      </c>
      <c r="N66" s="30">
        <v>148.5</v>
      </c>
      <c r="O66" s="31">
        <v>147</v>
      </c>
      <c r="P66" s="31">
        <v>150.5</v>
      </c>
      <c r="Q66" s="31">
        <v>146.5</v>
      </c>
      <c r="R66" s="31">
        <v>147</v>
      </c>
      <c r="S66" s="32">
        <v>145.5</v>
      </c>
      <c r="T66" s="261">
        <f>+((T65/T67)/7)*1000</f>
        <v>147.64851485148515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50</v>
      </c>
      <c r="C67" s="102">
        <v>50</v>
      </c>
      <c r="D67" s="102">
        <v>11</v>
      </c>
      <c r="E67" s="102">
        <v>50</v>
      </c>
      <c r="F67" s="102">
        <v>50</v>
      </c>
      <c r="G67" s="259">
        <v>50</v>
      </c>
      <c r="H67" s="258">
        <v>49</v>
      </c>
      <c r="I67" s="102">
        <v>53</v>
      </c>
      <c r="J67" s="102">
        <v>11</v>
      </c>
      <c r="K67" s="102">
        <v>52</v>
      </c>
      <c r="L67" s="102">
        <v>53</v>
      </c>
      <c r="M67" s="259">
        <v>52</v>
      </c>
      <c r="N67" s="258">
        <v>51</v>
      </c>
      <c r="O67" s="102">
        <v>55</v>
      </c>
      <c r="P67" s="102">
        <v>10</v>
      </c>
      <c r="Q67" s="102">
        <v>54</v>
      </c>
      <c r="R67" s="102">
        <v>54</v>
      </c>
      <c r="S67" s="259">
        <v>53</v>
      </c>
      <c r="T67" s="262">
        <f>SUM(B67:S67)</f>
        <v>808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7.5499999999999989</v>
      </c>
      <c r="C68" s="80">
        <f t="shared" si="20"/>
        <v>7.4050000000000011</v>
      </c>
      <c r="D68" s="80">
        <f t="shared" si="20"/>
        <v>1.6623000000000001</v>
      </c>
      <c r="E68" s="80">
        <f t="shared" si="20"/>
        <v>7.3700000000000019</v>
      </c>
      <c r="F68" s="80">
        <f t="shared" si="20"/>
        <v>7.2650000000000006</v>
      </c>
      <c r="G68" s="154">
        <f t="shared" si="20"/>
        <v>7.2650000000000006</v>
      </c>
      <c r="H68" s="38">
        <f t="shared" si="20"/>
        <v>7.3986000000000001</v>
      </c>
      <c r="I68" s="80">
        <f t="shared" si="20"/>
        <v>7.9358000000000022</v>
      </c>
      <c r="J68" s="80">
        <f t="shared" si="20"/>
        <v>1.6700000000000004</v>
      </c>
      <c r="K68" s="80">
        <f t="shared" si="20"/>
        <v>7.6251999999999995</v>
      </c>
      <c r="L68" s="80">
        <f t="shared" si="20"/>
        <v>7.7961</v>
      </c>
      <c r="M68" s="154">
        <f t="shared" si="20"/>
        <v>7.5887999999999991</v>
      </c>
      <c r="N68" s="38">
        <f t="shared" si="20"/>
        <v>7.6029</v>
      </c>
      <c r="O68" s="80">
        <f t="shared" si="20"/>
        <v>8.0789999999999988</v>
      </c>
      <c r="P68" s="80">
        <f t="shared" si="20"/>
        <v>1.5070000000000001</v>
      </c>
      <c r="Q68" s="80">
        <f t="shared" si="20"/>
        <v>7.9154000000000009</v>
      </c>
      <c r="R68" s="80">
        <f t="shared" si="20"/>
        <v>7.9532000000000007</v>
      </c>
      <c r="S68" s="154">
        <f t="shared" si="20"/>
        <v>7.6361000000000008</v>
      </c>
      <c r="T68" s="263">
        <f>((T65*1000)/T67)/7</f>
        <v>147.64851485148512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52.15</v>
      </c>
      <c r="C69" s="43">
        <f t="shared" si="21"/>
        <v>51.625</v>
      </c>
      <c r="D69" s="43">
        <f t="shared" si="21"/>
        <v>11.5115</v>
      </c>
      <c r="E69" s="43">
        <f t="shared" si="21"/>
        <v>51.45</v>
      </c>
      <c r="F69" s="43">
        <f t="shared" si="21"/>
        <v>50.924999999999997</v>
      </c>
      <c r="G69" s="83">
        <f t="shared" si="21"/>
        <v>50.924999999999997</v>
      </c>
      <c r="H69" s="42">
        <f t="shared" si="21"/>
        <v>51.792999999999999</v>
      </c>
      <c r="I69" s="43">
        <f t="shared" si="21"/>
        <v>55.279000000000003</v>
      </c>
      <c r="J69" s="43">
        <f t="shared" si="21"/>
        <v>11.55</v>
      </c>
      <c r="K69" s="43">
        <f t="shared" si="21"/>
        <v>53.326000000000001</v>
      </c>
      <c r="L69" s="43">
        <f t="shared" si="21"/>
        <v>53.980499999999999</v>
      </c>
      <c r="M69" s="83">
        <f t="shared" si="21"/>
        <v>53.143999999999998</v>
      </c>
      <c r="N69" s="42">
        <f t="shared" si="21"/>
        <v>53.014499999999998</v>
      </c>
      <c r="O69" s="43">
        <f t="shared" si="21"/>
        <v>56.594999999999999</v>
      </c>
      <c r="P69" s="43">
        <f t="shared" si="21"/>
        <v>10.535</v>
      </c>
      <c r="Q69" s="43">
        <f t="shared" si="21"/>
        <v>55.377000000000002</v>
      </c>
      <c r="R69" s="43">
        <f t="shared" si="21"/>
        <v>55.566000000000003</v>
      </c>
      <c r="S69" s="83">
        <f t="shared" si="21"/>
        <v>53.980499999999999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>+(B65/B67)/7*1000</f>
        <v>149.71428571428572</v>
      </c>
      <c r="C70" s="48">
        <f t="shared" ref="C70:S70" si="22">+(C65/C67)/7*1000</f>
        <v>147.42857142857142</v>
      </c>
      <c r="D70" s="48">
        <f t="shared" si="22"/>
        <v>151.94805194805193</v>
      </c>
      <c r="E70" s="48">
        <f t="shared" si="22"/>
        <v>147.42857142857142</v>
      </c>
      <c r="F70" s="48">
        <f t="shared" si="22"/>
        <v>145.99999999999997</v>
      </c>
      <c r="G70" s="49">
        <f t="shared" si="22"/>
        <v>145.99999999999997</v>
      </c>
      <c r="H70" s="47">
        <f t="shared" si="22"/>
        <v>155.10204081632656</v>
      </c>
      <c r="I70" s="48">
        <f t="shared" si="22"/>
        <v>148.51752021563343</v>
      </c>
      <c r="J70" s="48">
        <f t="shared" si="22"/>
        <v>151.94805194805193</v>
      </c>
      <c r="K70" s="48">
        <f t="shared" si="22"/>
        <v>146.15384615384616</v>
      </c>
      <c r="L70" s="48">
        <f t="shared" si="22"/>
        <v>141.77897574123992</v>
      </c>
      <c r="M70" s="49">
        <f t="shared" si="22"/>
        <v>146.15384615384616</v>
      </c>
      <c r="N70" s="47">
        <f t="shared" si="22"/>
        <v>148.45938375350141</v>
      </c>
      <c r="O70" s="48">
        <f t="shared" si="22"/>
        <v>147.27272727272728</v>
      </c>
      <c r="P70" s="48">
        <f t="shared" si="22"/>
        <v>150</v>
      </c>
      <c r="Q70" s="48">
        <f t="shared" si="22"/>
        <v>146.29629629629628</v>
      </c>
      <c r="R70" s="48">
        <f t="shared" si="22"/>
        <v>147.61904761904759</v>
      </c>
      <c r="S70" s="49">
        <f t="shared" si="22"/>
        <v>149.0566037735849</v>
      </c>
      <c r="T70" s="50"/>
      <c r="AD70" s="3"/>
    </row>
    <row r="71" spans="1:41" s="337" customFormat="1" ht="33.75" customHeight="1" x14ac:dyDescent="0.25">
      <c r="B71" s="399"/>
      <c r="C71" s="399"/>
      <c r="D71" s="399"/>
      <c r="E71" s="399"/>
      <c r="F71" s="399"/>
      <c r="G71" s="399"/>
      <c r="H71" s="399"/>
      <c r="I71" s="399"/>
      <c r="J71" s="399"/>
      <c r="K71" s="399"/>
      <c r="L71" s="399"/>
      <c r="M71" s="399"/>
      <c r="N71" s="399"/>
      <c r="O71" s="399"/>
      <c r="P71" s="399"/>
      <c r="Q71" s="399"/>
      <c r="R71" s="399"/>
      <c r="S71" s="399"/>
    </row>
    <row r="72" spans="1:41" ht="33.75" customHeight="1" x14ac:dyDescent="0.25"/>
    <row r="73" spans="1:41" ht="33.75" customHeight="1" x14ac:dyDescent="0.25">
      <c r="A73" s="55"/>
      <c r="B73" s="70"/>
      <c r="C73" s="70"/>
      <c r="D73" s="70"/>
      <c r="E73" s="70"/>
      <c r="F73" s="70"/>
      <c r="G73" s="70"/>
      <c r="H73" s="55"/>
      <c r="I73" s="55"/>
      <c r="J73" s="55"/>
    </row>
    <row r="74" spans="1:41" ht="33.75" customHeight="1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8"/>
  <sheetViews>
    <sheetView topLeftCell="A20" zoomScale="30" zoomScaleNormal="30" workbookViewId="0">
      <selection activeCell="B64" sqref="B64:S64"/>
    </sheetView>
  </sheetViews>
  <sheetFormatPr baseColWidth="10" defaultRowHeight="15" x14ac:dyDescent="0.25"/>
  <cols>
    <col min="1" max="1" width="52.42578125" style="19" bestFit="1" customWidth="1"/>
    <col min="2" max="10" width="22.42578125" style="19" customWidth="1"/>
    <col min="11" max="11" width="33.42578125" style="19" bestFit="1" customWidth="1"/>
    <col min="1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402"/>
      <c r="E3" s="402"/>
      <c r="F3" s="402"/>
      <c r="G3" s="402"/>
      <c r="H3" s="402"/>
      <c r="I3" s="402"/>
      <c r="J3" s="402"/>
      <c r="K3" s="402"/>
      <c r="L3" s="402"/>
      <c r="M3" s="402"/>
      <c r="N3" s="402"/>
      <c r="O3" s="402"/>
      <c r="P3" s="402"/>
      <c r="Q3" s="402"/>
      <c r="R3" s="402"/>
      <c r="S3" s="402"/>
      <c r="T3" s="402"/>
      <c r="U3" s="402"/>
      <c r="V3" s="402"/>
      <c r="W3" s="402"/>
      <c r="X3" s="402"/>
      <c r="Y3" s="2"/>
      <c r="Z3" s="2"/>
      <c r="AA3" s="2"/>
      <c r="AB3" s="2"/>
      <c r="AC3" s="2"/>
      <c r="AD3" s="40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2" t="s">
        <v>1</v>
      </c>
      <c r="B9" s="402"/>
      <c r="C9" s="402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2"/>
      <c r="B10" s="402"/>
      <c r="C10" s="40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2" t="s">
        <v>4</v>
      </c>
      <c r="B11" s="402"/>
      <c r="C11" s="402"/>
      <c r="D11" s="1"/>
      <c r="E11" s="400">
        <v>2</v>
      </c>
      <c r="F11" s="1"/>
      <c r="G11" s="1"/>
      <c r="H11" s="1"/>
      <c r="I11" s="1"/>
      <c r="J11" s="1"/>
      <c r="K11" s="628" t="s">
        <v>105</v>
      </c>
      <c r="L11" s="628"/>
      <c r="M11" s="401"/>
      <c r="N11" s="40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2"/>
      <c r="B12" s="402"/>
      <c r="C12" s="402"/>
      <c r="D12" s="1"/>
      <c r="E12" s="5"/>
      <c r="F12" s="1"/>
      <c r="G12" s="1"/>
      <c r="H12" s="1"/>
      <c r="I12" s="1"/>
      <c r="J12" s="1"/>
      <c r="K12" s="401"/>
      <c r="L12" s="401"/>
      <c r="M12" s="401"/>
      <c r="N12" s="40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2"/>
      <c r="B13" s="402"/>
      <c r="C13" s="402"/>
      <c r="D13" s="402"/>
      <c r="E13" s="402"/>
      <c r="F13" s="402"/>
      <c r="G13" s="402"/>
      <c r="H13" s="402"/>
      <c r="I13" s="402"/>
      <c r="J13" s="402"/>
      <c r="K13" s="402"/>
      <c r="L13" s="401"/>
      <c r="M13" s="401"/>
      <c r="N13" s="401"/>
      <c r="O13" s="401"/>
      <c r="P13" s="401"/>
      <c r="Q13" s="401"/>
      <c r="R13" s="401"/>
      <c r="S13" s="401"/>
      <c r="T13" s="401"/>
      <c r="U13" s="401"/>
      <c r="V13" s="401"/>
      <c r="W13" s="1"/>
      <c r="X13" s="1"/>
      <c r="Y13" s="1"/>
    </row>
    <row r="14" spans="1:30" s="3" customFormat="1" ht="27" thickBot="1" x14ac:dyDescent="0.3">
      <c r="A14" s="40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403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374">
        <v>94.5</v>
      </c>
      <c r="C18" s="375">
        <v>94.1</v>
      </c>
      <c r="D18" s="375">
        <v>22.6</v>
      </c>
      <c r="E18" s="375">
        <v>95.4</v>
      </c>
      <c r="F18" s="375">
        <v>95.1</v>
      </c>
      <c r="G18" s="376">
        <v>94.7</v>
      </c>
      <c r="H18" s="374">
        <v>90</v>
      </c>
      <c r="I18" s="375">
        <v>99.2</v>
      </c>
      <c r="J18" s="375">
        <v>30</v>
      </c>
      <c r="K18" s="375">
        <v>96.2</v>
      </c>
      <c r="L18" s="375">
        <v>98.7</v>
      </c>
      <c r="M18" s="376">
        <v>98.1</v>
      </c>
      <c r="N18" s="380">
        <v>98.8</v>
      </c>
      <c r="O18" s="375">
        <v>104.7</v>
      </c>
      <c r="P18" s="375">
        <v>19.399999999999999</v>
      </c>
      <c r="Q18" s="375">
        <v>102.6</v>
      </c>
      <c r="R18" s="375">
        <v>102.3</v>
      </c>
      <c r="S18" s="376">
        <v>101.4</v>
      </c>
      <c r="T18" s="26">
        <f t="shared" ref="T18:T25" si="0">SUM(B18:S18)</f>
        <v>1537.8000000000004</v>
      </c>
      <c r="V18" s="2"/>
      <c r="W18" s="20"/>
    </row>
    <row r="19" spans="1:30" ht="39.950000000000003" customHeight="1" x14ac:dyDescent="0.25">
      <c r="A19" s="123" t="s">
        <v>36</v>
      </c>
      <c r="B19" s="374">
        <v>94.5</v>
      </c>
      <c r="C19" s="375">
        <v>94.1</v>
      </c>
      <c r="D19" s="375">
        <v>22.6</v>
      </c>
      <c r="E19" s="375">
        <v>95.4</v>
      </c>
      <c r="F19" s="375">
        <v>95.1</v>
      </c>
      <c r="G19" s="376">
        <v>94.7</v>
      </c>
      <c r="H19" s="374">
        <v>90</v>
      </c>
      <c r="I19" s="375">
        <v>99.2</v>
      </c>
      <c r="J19" s="375">
        <v>30</v>
      </c>
      <c r="K19" s="375">
        <v>96.2</v>
      </c>
      <c r="L19" s="375">
        <v>98.7</v>
      </c>
      <c r="M19" s="376">
        <v>98.1</v>
      </c>
      <c r="N19" s="380">
        <v>98.8</v>
      </c>
      <c r="O19" s="375">
        <v>104.7</v>
      </c>
      <c r="P19" s="375">
        <v>19.399999999999999</v>
      </c>
      <c r="Q19" s="375">
        <v>102.6</v>
      </c>
      <c r="R19" s="375">
        <v>102.3</v>
      </c>
      <c r="S19" s="376">
        <v>101.4</v>
      </c>
      <c r="T19" s="26">
        <f t="shared" si="0"/>
        <v>1537.8000000000004</v>
      </c>
      <c r="V19" s="2"/>
      <c r="W19" s="20"/>
    </row>
    <row r="20" spans="1:30" ht="39.75" customHeight="1" x14ac:dyDescent="0.25">
      <c r="A20" s="122" t="s">
        <v>37</v>
      </c>
      <c r="B20" s="374">
        <v>94.1</v>
      </c>
      <c r="C20" s="375">
        <v>93.4</v>
      </c>
      <c r="D20" s="375">
        <v>22.2</v>
      </c>
      <c r="E20" s="375">
        <v>95.1</v>
      </c>
      <c r="F20" s="375">
        <v>94.7</v>
      </c>
      <c r="G20" s="376">
        <v>94.5</v>
      </c>
      <c r="H20" s="374">
        <v>90</v>
      </c>
      <c r="I20" s="375">
        <v>99.1</v>
      </c>
      <c r="J20" s="375">
        <v>29.5</v>
      </c>
      <c r="K20" s="375">
        <v>96</v>
      </c>
      <c r="L20" s="375">
        <v>98</v>
      </c>
      <c r="M20" s="376">
        <v>97.8</v>
      </c>
      <c r="N20" s="380">
        <v>98.4</v>
      </c>
      <c r="O20" s="375">
        <v>103.9</v>
      </c>
      <c r="P20" s="375">
        <v>19.5</v>
      </c>
      <c r="Q20" s="375">
        <v>102.4</v>
      </c>
      <c r="R20" s="375">
        <v>101.9</v>
      </c>
      <c r="S20" s="376">
        <v>100.7</v>
      </c>
      <c r="T20" s="26">
        <f t="shared" si="0"/>
        <v>1531.2000000000003</v>
      </c>
      <c r="V20" s="2"/>
      <c r="W20" s="20"/>
    </row>
    <row r="21" spans="1:30" ht="39.950000000000003" customHeight="1" x14ac:dyDescent="0.25">
      <c r="A21" s="122" t="s">
        <v>38</v>
      </c>
      <c r="B21" s="374">
        <v>94.1</v>
      </c>
      <c r="C21" s="375">
        <v>93.4</v>
      </c>
      <c r="D21" s="375">
        <v>22.2</v>
      </c>
      <c r="E21" s="375">
        <v>95.1</v>
      </c>
      <c r="F21" s="375">
        <v>94.7</v>
      </c>
      <c r="G21" s="376">
        <v>94.5</v>
      </c>
      <c r="H21" s="374">
        <v>90</v>
      </c>
      <c r="I21" s="375">
        <v>99.1</v>
      </c>
      <c r="J21" s="375">
        <v>29.5</v>
      </c>
      <c r="K21" s="375">
        <v>96</v>
      </c>
      <c r="L21" s="375">
        <v>98</v>
      </c>
      <c r="M21" s="376">
        <v>97.8</v>
      </c>
      <c r="N21" s="380">
        <v>98.4</v>
      </c>
      <c r="O21" s="375">
        <v>103.9</v>
      </c>
      <c r="P21" s="375">
        <v>19.5</v>
      </c>
      <c r="Q21" s="375">
        <v>102.4</v>
      </c>
      <c r="R21" s="375">
        <v>101.9</v>
      </c>
      <c r="S21" s="376">
        <v>100.7</v>
      </c>
      <c r="T21" s="26">
        <f t="shared" si="0"/>
        <v>1531.2000000000003</v>
      </c>
      <c r="V21" s="2"/>
      <c r="W21" s="20"/>
    </row>
    <row r="22" spans="1:30" ht="39.950000000000003" customHeight="1" x14ac:dyDescent="0.25">
      <c r="A22" s="123" t="s">
        <v>33</v>
      </c>
      <c r="B22" s="374">
        <v>94.1</v>
      </c>
      <c r="C22" s="375">
        <v>93.4</v>
      </c>
      <c r="D22" s="375">
        <v>22.2</v>
      </c>
      <c r="E22" s="375">
        <v>95.1</v>
      </c>
      <c r="F22" s="375">
        <v>94.7</v>
      </c>
      <c r="G22" s="376">
        <v>94.5</v>
      </c>
      <c r="H22" s="374">
        <v>90</v>
      </c>
      <c r="I22" s="375">
        <v>99.1</v>
      </c>
      <c r="J22" s="375">
        <v>29.5</v>
      </c>
      <c r="K22" s="375">
        <v>96</v>
      </c>
      <c r="L22" s="375">
        <v>98</v>
      </c>
      <c r="M22" s="376">
        <v>97.8</v>
      </c>
      <c r="N22" s="380">
        <v>98.4</v>
      </c>
      <c r="O22" s="375">
        <v>103.9</v>
      </c>
      <c r="P22" s="375">
        <v>19.5</v>
      </c>
      <c r="Q22" s="375">
        <v>102.4</v>
      </c>
      <c r="R22" s="375">
        <v>101.9</v>
      </c>
      <c r="S22" s="376">
        <v>100.7</v>
      </c>
      <c r="T22" s="26">
        <f t="shared" si="0"/>
        <v>1531.2000000000003</v>
      </c>
      <c r="V22" s="2"/>
      <c r="W22" s="20"/>
    </row>
    <row r="23" spans="1:30" ht="39.950000000000003" customHeight="1" x14ac:dyDescent="0.25">
      <c r="A23" s="122" t="s">
        <v>46</v>
      </c>
      <c r="B23" s="374">
        <v>94.1</v>
      </c>
      <c r="C23" s="375">
        <v>93.4</v>
      </c>
      <c r="D23" s="375">
        <v>22.2</v>
      </c>
      <c r="E23" s="375">
        <v>95.1</v>
      </c>
      <c r="F23" s="375">
        <v>94.7</v>
      </c>
      <c r="G23" s="376">
        <v>94.5</v>
      </c>
      <c r="H23" s="374">
        <v>90</v>
      </c>
      <c r="I23" s="375">
        <v>99.1</v>
      </c>
      <c r="J23" s="375">
        <v>29.5</v>
      </c>
      <c r="K23" s="375">
        <v>96</v>
      </c>
      <c r="L23" s="375">
        <v>98</v>
      </c>
      <c r="M23" s="376">
        <v>97.8</v>
      </c>
      <c r="N23" s="380">
        <v>98.4</v>
      </c>
      <c r="O23" s="375">
        <v>103.9</v>
      </c>
      <c r="P23" s="375">
        <v>19.5</v>
      </c>
      <c r="Q23" s="375">
        <v>102.4</v>
      </c>
      <c r="R23" s="375">
        <v>101.9</v>
      </c>
      <c r="S23" s="376">
        <v>100.7</v>
      </c>
      <c r="T23" s="26">
        <f t="shared" si="0"/>
        <v>1531.2000000000003</v>
      </c>
      <c r="V23" s="2"/>
      <c r="W23" s="20"/>
    </row>
    <row r="24" spans="1:30" ht="39.950000000000003" customHeight="1" x14ac:dyDescent="0.25">
      <c r="A24" s="122" t="s">
        <v>34</v>
      </c>
      <c r="B24" s="374">
        <v>94.1</v>
      </c>
      <c r="C24" s="375">
        <v>93.4</v>
      </c>
      <c r="D24" s="375">
        <v>22.2</v>
      </c>
      <c r="E24" s="375">
        <v>95.1</v>
      </c>
      <c r="F24" s="375">
        <v>94.7</v>
      </c>
      <c r="G24" s="376">
        <v>94.5</v>
      </c>
      <c r="H24" s="374">
        <v>90</v>
      </c>
      <c r="I24" s="375">
        <v>99.1</v>
      </c>
      <c r="J24" s="375">
        <v>29.5</v>
      </c>
      <c r="K24" s="375">
        <v>96</v>
      </c>
      <c r="L24" s="375">
        <v>98</v>
      </c>
      <c r="M24" s="376">
        <v>97.8</v>
      </c>
      <c r="N24" s="380">
        <v>98.4</v>
      </c>
      <c r="O24" s="375">
        <v>103.9</v>
      </c>
      <c r="P24" s="375">
        <v>19.5</v>
      </c>
      <c r="Q24" s="375">
        <v>102.4</v>
      </c>
      <c r="R24" s="375">
        <v>101.9</v>
      </c>
      <c r="S24" s="376">
        <v>100.7</v>
      </c>
      <c r="T24" s="26">
        <f t="shared" si="0"/>
        <v>1531.2000000000003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659.50000000000011</v>
      </c>
      <c r="C25" s="332">
        <f t="shared" si="1"/>
        <v>655.19999999999993</v>
      </c>
      <c r="D25" s="332">
        <f t="shared" si="1"/>
        <v>156.19999999999999</v>
      </c>
      <c r="E25" s="332">
        <f t="shared" si="1"/>
        <v>666.30000000000007</v>
      </c>
      <c r="F25" s="332">
        <f t="shared" si="1"/>
        <v>663.7</v>
      </c>
      <c r="G25" s="333">
        <f t="shared" si="1"/>
        <v>661.9</v>
      </c>
      <c r="H25" s="331">
        <f t="shared" si="1"/>
        <v>630</v>
      </c>
      <c r="I25" s="332">
        <f t="shared" si="1"/>
        <v>693.90000000000009</v>
      </c>
      <c r="J25" s="332">
        <f t="shared" si="1"/>
        <v>207.5</v>
      </c>
      <c r="K25" s="332">
        <f t="shared" si="1"/>
        <v>672.4</v>
      </c>
      <c r="L25" s="332">
        <f t="shared" si="1"/>
        <v>687.4</v>
      </c>
      <c r="M25" s="333">
        <f t="shared" si="1"/>
        <v>685.19999999999993</v>
      </c>
      <c r="N25" s="335">
        <f t="shared" si="1"/>
        <v>689.59999999999991</v>
      </c>
      <c r="O25" s="332">
        <f t="shared" si="1"/>
        <v>728.9</v>
      </c>
      <c r="P25" s="332">
        <f t="shared" si="1"/>
        <v>136.30000000000001</v>
      </c>
      <c r="Q25" s="332">
        <f t="shared" si="1"/>
        <v>717.19999999999993</v>
      </c>
      <c r="R25" s="332">
        <f t="shared" si="1"/>
        <v>714.09999999999991</v>
      </c>
      <c r="S25" s="333">
        <f t="shared" si="1"/>
        <v>706.30000000000007</v>
      </c>
      <c r="T25" s="320">
        <f t="shared" si="0"/>
        <v>10731.599999999999</v>
      </c>
    </row>
    <row r="26" spans="1:30" s="2" customFormat="1" ht="36.75" customHeight="1" x14ac:dyDescent="0.25">
      <c r="A26" s="321" t="s">
        <v>12</v>
      </c>
      <c r="B26" s="326">
        <v>152</v>
      </c>
      <c r="C26" s="327">
        <v>152</v>
      </c>
      <c r="D26" s="327">
        <v>152</v>
      </c>
      <c r="E26" s="327">
        <v>152</v>
      </c>
      <c r="F26" s="327">
        <v>152</v>
      </c>
      <c r="G26" s="328">
        <v>152</v>
      </c>
      <c r="H26" s="326">
        <v>152</v>
      </c>
      <c r="I26" s="327">
        <v>152</v>
      </c>
      <c r="J26" s="327">
        <v>152</v>
      </c>
      <c r="K26" s="327">
        <v>152</v>
      </c>
      <c r="L26" s="327">
        <v>152</v>
      </c>
      <c r="M26" s="328">
        <v>152</v>
      </c>
      <c r="N26" s="336">
        <v>152</v>
      </c>
      <c r="O26" s="327">
        <v>152</v>
      </c>
      <c r="P26" s="327">
        <v>152</v>
      </c>
      <c r="Q26" s="327">
        <v>152</v>
      </c>
      <c r="R26" s="327">
        <v>152</v>
      </c>
      <c r="S26" s="328">
        <v>152</v>
      </c>
      <c r="T26" s="325">
        <f>+((T25/T27)/7)*1000</f>
        <v>152.00135973485169</v>
      </c>
    </row>
    <row r="27" spans="1:30" s="2" customFormat="1" ht="33" customHeight="1" x14ac:dyDescent="0.25">
      <c r="A27" s="125" t="s">
        <v>13</v>
      </c>
      <c r="B27" s="377">
        <v>620</v>
      </c>
      <c r="C27" s="378">
        <v>616</v>
      </c>
      <c r="D27" s="378">
        <v>147</v>
      </c>
      <c r="E27" s="378">
        <v>626</v>
      </c>
      <c r="F27" s="378">
        <v>624</v>
      </c>
      <c r="G27" s="379">
        <v>622</v>
      </c>
      <c r="H27" s="377">
        <v>592</v>
      </c>
      <c r="I27" s="378">
        <v>652</v>
      </c>
      <c r="J27" s="378">
        <v>195</v>
      </c>
      <c r="K27" s="378">
        <v>632</v>
      </c>
      <c r="L27" s="378">
        <v>646</v>
      </c>
      <c r="M27" s="379">
        <v>644</v>
      </c>
      <c r="N27" s="381">
        <v>648</v>
      </c>
      <c r="O27" s="378">
        <v>685</v>
      </c>
      <c r="P27" s="378">
        <v>128</v>
      </c>
      <c r="Q27" s="378">
        <v>674</v>
      </c>
      <c r="R27" s="378">
        <v>671</v>
      </c>
      <c r="S27" s="379">
        <v>664</v>
      </c>
      <c r="T27" s="37">
        <f>SUM(B27:S27)</f>
        <v>10086</v>
      </c>
      <c r="U27" s="2">
        <f>((T25*1000)/T27)/7</f>
        <v>152.00135973485166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94.135999999999996</v>
      </c>
      <c r="C28" s="39">
        <f t="shared" si="2"/>
        <v>93.444799999999987</v>
      </c>
      <c r="D28" s="39">
        <f t="shared" si="2"/>
        <v>22.241599999999998</v>
      </c>
      <c r="E28" s="39">
        <f t="shared" si="2"/>
        <v>95.052800000000005</v>
      </c>
      <c r="F28" s="39">
        <f t="shared" si="2"/>
        <v>94.747199999999992</v>
      </c>
      <c r="G28" s="40">
        <f t="shared" si="2"/>
        <v>94.481599999999986</v>
      </c>
      <c r="H28" s="38">
        <f t="shared" si="2"/>
        <v>89.97760000000001</v>
      </c>
      <c r="I28" s="39">
        <f t="shared" si="2"/>
        <v>99.065599999999989</v>
      </c>
      <c r="J28" s="39">
        <f t="shared" si="2"/>
        <v>29.495999999999999</v>
      </c>
      <c r="K28" s="39">
        <f t="shared" si="2"/>
        <v>96.009599999999992</v>
      </c>
      <c r="L28" s="39">
        <f t="shared" si="2"/>
        <v>97.988799999999998</v>
      </c>
      <c r="M28" s="40">
        <f t="shared" si="2"/>
        <v>97.80319999999999</v>
      </c>
      <c r="N28" s="80">
        <f t="shared" si="2"/>
        <v>98.374400000000009</v>
      </c>
      <c r="O28" s="39">
        <f t="shared" si="2"/>
        <v>103.88799999999999</v>
      </c>
      <c r="P28" s="39">
        <f t="shared" si="2"/>
        <v>19.478400000000001</v>
      </c>
      <c r="Q28" s="39">
        <f t="shared" si="2"/>
        <v>102.38719999999998</v>
      </c>
      <c r="R28" s="39">
        <f t="shared" si="2"/>
        <v>101.86879999999999</v>
      </c>
      <c r="S28" s="40">
        <f t="shared" si="2"/>
        <v>100.73920000000001</v>
      </c>
      <c r="T28" s="41"/>
    </row>
    <row r="29" spans="1:30" ht="33.75" customHeight="1" x14ac:dyDescent="0.25">
      <c r="A29" s="127" t="s">
        <v>15</v>
      </c>
      <c r="B29" s="42">
        <f>((B27*B26)*7)/1000</f>
        <v>659.68</v>
      </c>
      <c r="C29" s="43">
        <f>((C27*C26)*7)/1000</f>
        <v>655.42399999999998</v>
      </c>
      <c r="D29" s="43">
        <f t="shared" ref="D29:S29" si="3">((D27*D26)*7)/1000</f>
        <v>156.40799999999999</v>
      </c>
      <c r="E29" s="43">
        <f t="shared" si="3"/>
        <v>666.06399999999996</v>
      </c>
      <c r="F29" s="43">
        <f t="shared" si="3"/>
        <v>663.93600000000004</v>
      </c>
      <c r="G29" s="83">
        <f t="shared" si="3"/>
        <v>661.80799999999999</v>
      </c>
      <c r="H29" s="42">
        <f t="shared" si="3"/>
        <v>629.88800000000003</v>
      </c>
      <c r="I29" s="43">
        <f t="shared" si="3"/>
        <v>693.72799999999995</v>
      </c>
      <c r="J29" s="43">
        <f t="shared" si="3"/>
        <v>207.48</v>
      </c>
      <c r="K29" s="43">
        <f t="shared" si="3"/>
        <v>672.44799999999998</v>
      </c>
      <c r="L29" s="43">
        <f t="shared" si="3"/>
        <v>687.34400000000005</v>
      </c>
      <c r="M29" s="83">
        <f t="shared" si="3"/>
        <v>685.21600000000001</v>
      </c>
      <c r="N29" s="81">
        <f t="shared" si="3"/>
        <v>689.47199999999998</v>
      </c>
      <c r="O29" s="44">
        <f t="shared" si="3"/>
        <v>728.84</v>
      </c>
      <c r="P29" s="44">
        <f t="shared" si="3"/>
        <v>136.19200000000001</v>
      </c>
      <c r="Q29" s="44">
        <f t="shared" si="3"/>
        <v>717.13599999999997</v>
      </c>
      <c r="R29" s="44">
        <f t="shared" si="3"/>
        <v>713.94399999999996</v>
      </c>
      <c r="S29" s="45">
        <f t="shared" si="3"/>
        <v>706.49599999999998</v>
      </c>
      <c r="T29" s="46"/>
    </row>
    <row r="30" spans="1:30" ht="33.75" customHeight="1" thickBot="1" x14ac:dyDescent="0.3">
      <c r="A30" s="128" t="s">
        <v>16</v>
      </c>
      <c r="B30" s="47">
        <f>+(B25/B27)/7*1000</f>
        <v>151.95852534562215</v>
      </c>
      <c r="C30" s="48">
        <f t="shared" ref="C30:E30" si="4">+(C25/C27)/7*1000</f>
        <v>151.94805194805193</v>
      </c>
      <c r="D30" s="48">
        <f t="shared" si="4"/>
        <v>151.79786200194363</v>
      </c>
      <c r="E30" s="48">
        <f t="shared" si="4"/>
        <v>152.05385668644459</v>
      </c>
      <c r="F30" s="48">
        <f>+(F25/F27)/7*1000</f>
        <v>151.94597069597071</v>
      </c>
      <c r="G30" s="49">
        <f t="shared" ref="G30" si="5">+(G25/G27)/7*1000</f>
        <v>152.02112999540654</v>
      </c>
      <c r="H30" s="47">
        <f>+(H25/H27)/7*1000</f>
        <v>152.02702702702703</v>
      </c>
      <c r="I30" s="48">
        <f t="shared" ref="I30:K30" si="6">+(I25/I27)/7*1000</f>
        <v>152.03768624014026</v>
      </c>
      <c r="J30" s="48">
        <f t="shared" si="6"/>
        <v>152.014652014652</v>
      </c>
      <c r="K30" s="48">
        <f t="shared" si="6"/>
        <v>151.98915009041588</v>
      </c>
      <c r="L30" s="48">
        <f>+(L25/L27)/7*1000</f>
        <v>152.0123839009288</v>
      </c>
      <c r="M30" s="49">
        <f t="shared" ref="M30:S30" si="7">+(M25/M27)/7*1000</f>
        <v>151.99645075421469</v>
      </c>
      <c r="N30" s="82">
        <f t="shared" si="7"/>
        <v>152.02821869488534</v>
      </c>
      <c r="O30" s="48">
        <f t="shared" si="7"/>
        <v>152.01251303441083</v>
      </c>
      <c r="P30" s="48">
        <f t="shared" si="7"/>
        <v>152.12053571428572</v>
      </c>
      <c r="Q30" s="48">
        <f t="shared" si="7"/>
        <v>152.01356506994486</v>
      </c>
      <c r="R30" s="48">
        <f t="shared" si="7"/>
        <v>152.03321268895036</v>
      </c>
      <c r="S30" s="49">
        <f t="shared" si="7"/>
        <v>151.95783132530121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3"/>
      <c r="I36" s="134"/>
      <c r="J36" s="135"/>
      <c r="K36" s="112" t="s">
        <v>19</v>
      </c>
      <c r="L36" s="641" t="s">
        <v>8</v>
      </c>
      <c r="M36" s="642"/>
      <c r="N36" s="642"/>
      <c r="O36" s="642"/>
      <c r="P36" s="642"/>
      <c r="Q36" s="642"/>
      <c r="R36" s="643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9" t="s">
        <v>10</v>
      </c>
      <c r="I37" s="136"/>
      <c r="J37" s="136"/>
      <c r="K37" s="103"/>
      <c r="L37" s="200"/>
      <c r="M37" s="193"/>
      <c r="N37" s="193"/>
      <c r="O37" s="193"/>
      <c r="P37" s="193"/>
      <c r="Q37" s="193"/>
      <c r="R37" s="199" t="s">
        <v>10</v>
      </c>
      <c r="S37" s="58"/>
      <c r="T37" s="55"/>
      <c r="U37" s="56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57">
        <v>6</v>
      </c>
      <c r="R38" s="96"/>
      <c r="S38" s="58"/>
      <c r="T38" s="55"/>
      <c r="U38" s="56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374">
        <v>94.3</v>
      </c>
      <c r="C39" s="380">
        <v>96.2</v>
      </c>
      <c r="D39" s="380">
        <v>18.7</v>
      </c>
      <c r="E39" s="380">
        <v>95.1</v>
      </c>
      <c r="F39" s="380">
        <v>91.5</v>
      </c>
      <c r="G39" s="380">
        <v>90.8</v>
      </c>
      <c r="H39" s="97">
        <f t="shared" ref="H39:H46" si="8">SUM(B39:G39)</f>
        <v>486.59999999999997</v>
      </c>
      <c r="I39" s="138"/>
      <c r="J39" s="137"/>
      <c r="K39" s="87" t="s">
        <v>35</v>
      </c>
      <c r="L39" s="380">
        <v>7.1</v>
      </c>
      <c r="M39" s="380">
        <v>7.1</v>
      </c>
      <c r="N39" s="380">
        <v>1.5</v>
      </c>
      <c r="O39" s="380">
        <v>7</v>
      </c>
      <c r="P39" s="380">
        <v>6.6</v>
      </c>
      <c r="Q39" s="380">
        <v>6.1</v>
      </c>
      <c r="R39" s="97">
        <f t="shared" ref="R39:R46" si="9">SUM(L39:Q39)</f>
        <v>35.4</v>
      </c>
      <c r="S39" s="2"/>
      <c r="T39" s="55"/>
      <c r="U39" s="56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374">
        <v>94.3</v>
      </c>
      <c r="C40" s="380">
        <v>96.2</v>
      </c>
      <c r="D40" s="380">
        <v>18.7</v>
      </c>
      <c r="E40" s="380">
        <v>95.1</v>
      </c>
      <c r="F40" s="380">
        <v>91.5</v>
      </c>
      <c r="G40" s="380">
        <v>90.8</v>
      </c>
      <c r="H40" s="97">
        <f t="shared" si="8"/>
        <v>486.59999999999997</v>
      </c>
      <c r="I40" s="133"/>
      <c r="J40" s="137"/>
      <c r="K40" s="88" t="s">
        <v>36</v>
      </c>
      <c r="L40" s="380">
        <v>7.1</v>
      </c>
      <c r="M40" s="380">
        <v>7.1</v>
      </c>
      <c r="N40" s="380">
        <v>1.5</v>
      </c>
      <c r="O40" s="380">
        <v>7</v>
      </c>
      <c r="P40" s="380">
        <v>6.6</v>
      </c>
      <c r="Q40" s="380">
        <v>6.1</v>
      </c>
      <c r="R40" s="97">
        <f t="shared" si="9"/>
        <v>35.4</v>
      </c>
      <c r="S40" s="2"/>
      <c r="T40" s="55"/>
      <c r="U40" s="56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374">
        <v>94.1</v>
      </c>
      <c r="C41" s="380">
        <v>96</v>
      </c>
      <c r="D41" s="380">
        <v>19</v>
      </c>
      <c r="E41" s="380">
        <v>94.9</v>
      </c>
      <c r="F41" s="380">
        <v>91.3</v>
      </c>
      <c r="G41" s="380">
        <v>90.8</v>
      </c>
      <c r="H41" s="97">
        <f t="shared" si="8"/>
        <v>486.1</v>
      </c>
      <c r="I41" s="133"/>
      <c r="J41" s="137"/>
      <c r="K41" s="87" t="s">
        <v>37</v>
      </c>
      <c r="L41" s="380">
        <v>6.8</v>
      </c>
      <c r="M41" s="380">
        <v>6.9</v>
      </c>
      <c r="N41" s="380">
        <v>1.5</v>
      </c>
      <c r="O41" s="380">
        <v>6.8</v>
      </c>
      <c r="P41" s="380">
        <v>6.5</v>
      </c>
      <c r="Q41" s="380">
        <v>6.1</v>
      </c>
      <c r="R41" s="97">
        <f t="shared" si="9"/>
        <v>34.6</v>
      </c>
      <c r="S41" s="2"/>
      <c r="T41" s="55"/>
      <c r="U41" s="56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374">
        <v>94.1</v>
      </c>
      <c r="C42" s="380">
        <v>96</v>
      </c>
      <c r="D42" s="380">
        <v>19</v>
      </c>
      <c r="E42" s="380">
        <v>94.9</v>
      </c>
      <c r="F42" s="380">
        <v>91.3</v>
      </c>
      <c r="G42" s="380">
        <v>90.8</v>
      </c>
      <c r="H42" s="97">
        <f t="shared" si="8"/>
        <v>486.1</v>
      </c>
      <c r="I42" s="133"/>
      <c r="J42" s="137"/>
      <c r="K42" s="87" t="s">
        <v>38</v>
      </c>
      <c r="L42" s="380">
        <v>6.8</v>
      </c>
      <c r="M42" s="380">
        <v>6.9</v>
      </c>
      <c r="N42" s="380">
        <v>1.5</v>
      </c>
      <c r="O42" s="380">
        <v>6.9</v>
      </c>
      <c r="P42" s="380">
        <v>6.5</v>
      </c>
      <c r="Q42" s="380">
        <v>6.1</v>
      </c>
      <c r="R42" s="97">
        <f t="shared" si="9"/>
        <v>34.700000000000003</v>
      </c>
      <c r="S42" s="2"/>
      <c r="T42" s="55"/>
      <c r="U42" s="56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374">
        <v>94.1</v>
      </c>
      <c r="C43" s="380">
        <v>96</v>
      </c>
      <c r="D43" s="380">
        <v>19</v>
      </c>
      <c r="E43" s="380">
        <v>94.9</v>
      </c>
      <c r="F43" s="380">
        <v>91.3</v>
      </c>
      <c r="G43" s="380">
        <v>90.8</v>
      </c>
      <c r="H43" s="97">
        <f t="shared" si="8"/>
        <v>486.1</v>
      </c>
      <c r="I43" s="133"/>
      <c r="J43" s="137"/>
      <c r="K43" s="88" t="s">
        <v>33</v>
      </c>
      <c r="L43" s="380">
        <v>6.9</v>
      </c>
      <c r="M43" s="380">
        <v>6.9</v>
      </c>
      <c r="N43" s="380">
        <v>1.5</v>
      </c>
      <c r="O43" s="380">
        <v>6.9</v>
      </c>
      <c r="P43" s="380">
        <v>6.6</v>
      </c>
      <c r="Q43" s="380">
        <v>6.1</v>
      </c>
      <c r="R43" s="97">
        <f t="shared" si="9"/>
        <v>34.900000000000006</v>
      </c>
      <c r="S43" s="2"/>
      <c r="T43" s="55"/>
      <c r="U43" s="56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374">
        <v>94.1</v>
      </c>
      <c r="C44" s="380">
        <v>96</v>
      </c>
      <c r="D44" s="380">
        <v>19</v>
      </c>
      <c r="E44" s="380">
        <v>94.9</v>
      </c>
      <c r="F44" s="380">
        <v>91.3</v>
      </c>
      <c r="G44" s="380">
        <v>90.8</v>
      </c>
      <c r="H44" s="97">
        <f t="shared" si="8"/>
        <v>486.1</v>
      </c>
      <c r="I44" s="133"/>
      <c r="J44" s="137"/>
      <c r="K44" s="87" t="s">
        <v>46</v>
      </c>
      <c r="L44" s="380">
        <v>6.9</v>
      </c>
      <c r="M44" s="380">
        <v>7</v>
      </c>
      <c r="N44" s="380">
        <v>1.5</v>
      </c>
      <c r="O44" s="380">
        <v>6.9</v>
      </c>
      <c r="P44" s="380">
        <v>6.6</v>
      </c>
      <c r="Q44" s="380">
        <v>6.2</v>
      </c>
      <c r="R44" s="97">
        <f t="shared" si="9"/>
        <v>35.1</v>
      </c>
      <c r="S44" s="2"/>
      <c r="T44" s="55"/>
      <c r="U44" s="56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374">
        <v>94.1</v>
      </c>
      <c r="C45" s="380">
        <v>96</v>
      </c>
      <c r="D45" s="380">
        <v>19</v>
      </c>
      <c r="E45" s="380">
        <v>94.9</v>
      </c>
      <c r="F45" s="380">
        <v>91.3</v>
      </c>
      <c r="G45" s="380">
        <v>90.8</v>
      </c>
      <c r="H45" s="97">
        <f t="shared" si="8"/>
        <v>486.1</v>
      </c>
      <c r="I45" s="133"/>
      <c r="J45" s="137"/>
      <c r="K45" s="87" t="s">
        <v>34</v>
      </c>
      <c r="L45" s="380">
        <v>6.9</v>
      </c>
      <c r="M45" s="380">
        <v>7</v>
      </c>
      <c r="N45" s="380">
        <v>1.5</v>
      </c>
      <c r="O45" s="380">
        <v>6.9</v>
      </c>
      <c r="P45" s="380">
        <v>6.6</v>
      </c>
      <c r="Q45" s="380">
        <v>6.2</v>
      </c>
      <c r="R45" s="97">
        <f t="shared" si="9"/>
        <v>35.1</v>
      </c>
      <c r="S45" s="2"/>
      <c r="T45" s="55"/>
      <c r="U45" s="56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27">
        <f t="shared" ref="B46:G46" si="10">SUM(B39:B45)</f>
        <v>659.1</v>
      </c>
      <c r="C46" s="77">
        <f t="shared" si="10"/>
        <v>672.4</v>
      </c>
      <c r="D46" s="28">
        <f t="shared" si="10"/>
        <v>132.4</v>
      </c>
      <c r="E46" s="28">
        <f t="shared" si="10"/>
        <v>664.69999999999993</v>
      </c>
      <c r="F46" s="28">
        <f t="shared" si="10"/>
        <v>639.5</v>
      </c>
      <c r="G46" s="28">
        <f t="shared" si="10"/>
        <v>635.59999999999991</v>
      </c>
      <c r="H46" s="97">
        <f t="shared" si="8"/>
        <v>3403.7</v>
      </c>
      <c r="I46" s="60"/>
      <c r="K46" s="73" t="s">
        <v>10</v>
      </c>
      <c r="L46" s="77">
        <f t="shared" ref="L46:Q46" si="11">SUM(L39:L45)</f>
        <v>48.5</v>
      </c>
      <c r="M46" s="28">
        <f t="shared" si="11"/>
        <v>48.9</v>
      </c>
      <c r="N46" s="28">
        <f>SUM(N39:N45)</f>
        <v>10.5</v>
      </c>
      <c r="O46" s="28">
        <f t="shared" si="11"/>
        <v>48.4</v>
      </c>
      <c r="P46" s="28">
        <f t="shared" si="11"/>
        <v>46</v>
      </c>
      <c r="Q46" s="28">
        <f t="shared" si="11"/>
        <v>42.900000000000006</v>
      </c>
      <c r="R46" s="97">
        <f t="shared" si="9"/>
        <v>245.20000000000002</v>
      </c>
      <c r="S46" s="60"/>
      <c r="T46" s="55"/>
      <c r="U46" s="56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30">
        <v>154.9</v>
      </c>
      <c r="C47" s="78">
        <v>154.9</v>
      </c>
      <c r="D47" s="31">
        <v>154.9</v>
      </c>
      <c r="E47" s="31">
        <v>154.9</v>
      </c>
      <c r="F47" s="31">
        <v>154.9</v>
      </c>
      <c r="G47" s="31">
        <v>154.9</v>
      </c>
      <c r="H47" s="98">
        <f>+((H46/H48)/7)*1000</f>
        <v>154.90374550584809</v>
      </c>
      <c r="I47" s="60"/>
      <c r="K47" s="129" t="s">
        <v>12</v>
      </c>
      <c r="L47" s="78">
        <v>150.5</v>
      </c>
      <c r="M47" s="31">
        <v>148.5</v>
      </c>
      <c r="N47" s="31">
        <v>150</v>
      </c>
      <c r="O47" s="31">
        <v>147</v>
      </c>
      <c r="P47" s="31">
        <v>146</v>
      </c>
      <c r="Q47" s="31">
        <v>146</v>
      </c>
      <c r="R47" s="98">
        <f>+((R46/R48)/7)*1000</f>
        <v>147.79987944544908</v>
      </c>
      <c r="S47" s="61"/>
      <c r="T47" s="61"/>
    </row>
    <row r="48" spans="1:30" ht="33.75" customHeight="1" x14ac:dyDescent="0.25">
      <c r="A48" s="90" t="s">
        <v>13</v>
      </c>
      <c r="B48" s="377">
        <v>608</v>
      </c>
      <c r="C48" s="381">
        <v>620</v>
      </c>
      <c r="D48" s="378">
        <v>122</v>
      </c>
      <c r="E48" s="378">
        <v>613</v>
      </c>
      <c r="F48" s="378">
        <v>590</v>
      </c>
      <c r="G48" s="378">
        <v>586</v>
      </c>
      <c r="H48" s="99">
        <f>SUM(B48:G48)</f>
        <v>3139</v>
      </c>
      <c r="I48" s="60"/>
      <c r="J48" s="62"/>
      <c r="K48" s="90" t="s">
        <v>13</v>
      </c>
      <c r="L48" s="102">
        <v>46</v>
      </c>
      <c r="M48" s="102">
        <v>47</v>
      </c>
      <c r="N48" s="102">
        <v>10</v>
      </c>
      <c r="O48" s="102">
        <v>47</v>
      </c>
      <c r="P48" s="102">
        <v>45</v>
      </c>
      <c r="Q48" s="102">
        <v>42</v>
      </c>
      <c r="R48" s="106">
        <f>SUM(L48:Q48)</f>
        <v>237</v>
      </c>
      <c r="S48" s="63"/>
      <c r="T48" s="63"/>
      <c r="U48" s="63"/>
      <c r="V48" s="63"/>
      <c r="W48" s="63"/>
      <c r="X48" s="63"/>
      <c r="Y48" s="63"/>
    </row>
    <row r="49" spans="1:43" ht="33.75" customHeight="1" x14ac:dyDescent="0.25">
      <c r="A49" s="91" t="s">
        <v>14</v>
      </c>
      <c r="B49" s="38">
        <f t="shared" ref="B49:G49" si="12">((B48*B47)*7/1000-B40-B39)/5</f>
        <v>94.130880000000019</v>
      </c>
      <c r="C49" s="80">
        <f t="shared" si="12"/>
        <v>95.973199999999991</v>
      </c>
      <c r="D49" s="80">
        <f t="shared" si="12"/>
        <v>18.97692</v>
      </c>
      <c r="E49" s="80">
        <f t="shared" si="12"/>
        <v>94.895180000000011</v>
      </c>
      <c r="F49" s="80">
        <f t="shared" si="12"/>
        <v>91.347399999999993</v>
      </c>
      <c r="G49" s="80">
        <f t="shared" si="12"/>
        <v>90.759960000000007</v>
      </c>
      <c r="H49" s="100">
        <f>((H46*1000)/H48)/7</f>
        <v>154.90374550584809</v>
      </c>
      <c r="I49" s="60"/>
      <c r="K49" s="91" t="s">
        <v>14</v>
      </c>
      <c r="L49" s="80">
        <f t="shared" ref="L49:Q49" si="13">((L48*L47)*7/1000-L40-L39)/5</f>
        <v>6.852199999999999</v>
      </c>
      <c r="M49" s="39">
        <f t="shared" si="13"/>
        <v>6.9312999999999985</v>
      </c>
      <c r="N49" s="39">
        <f t="shared" si="13"/>
        <v>1.5</v>
      </c>
      <c r="O49" s="39">
        <f t="shared" si="13"/>
        <v>6.8726000000000003</v>
      </c>
      <c r="P49" s="39">
        <f t="shared" si="13"/>
        <v>6.5579999999999998</v>
      </c>
      <c r="Q49" s="39">
        <f t="shared" si="13"/>
        <v>6.1447999999999992</v>
      </c>
      <c r="R49" s="107">
        <f>((R46*1000)/R48)/7</f>
        <v>147.79987944544908</v>
      </c>
      <c r="S49" s="63"/>
      <c r="T49" s="63"/>
    </row>
    <row r="50" spans="1:43" ht="33.75" customHeight="1" x14ac:dyDescent="0.25">
      <c r="A50" s="92" t="s">
        <v>15</v>
      </c>
      <c r="B50" s="42">
        <f t="shared" ref="B50:G50" si="14">((B48*B47)*7)/1000</f>
        <v>659.25440000000003</v>
      </c>
      <c r="C50" s="81">
        <f t="shared" si="14"/>
        <v>672.26599999999996</v>
      </c>
      <c r="D50" s="43">
        <f t="shared" si="14"/>
        <v>132.28460000000001</v>
      </c>
      <c r="E50" s="43">
        <f t="shared" si="14"/>
        <v>664.67590000000007</v>
      </c>
      <c r="F50" s="43">
        <f t="shared" si="14"/>
        <v>639.73699999999997</v>
      </c>
      <c r="G50" s="43">
        <f t="shared" si="14"/>
        <v>635.39980000000003</v>
      </c>
      <c r="H50" s="83"/>
      <c r="I50" s="60"/>
      <c r="K50" s="92" t="s">
        <v>15</v>
      </c>
      <c r="L50" s="81">
        <f t="shared" ref="L50:Q50" si="15">((L48*L47)*7)/1000</f>
        <v>48.460999999999999</v>
      </c>
      <c r="M50" s="43">
        <f t="shared" si="15"/>
        <v>48.856499999999997</v>
      </c>
      <c r="N50" s="43">
        <f t="shared" si="15"/>
        <v>10.5</v>
      </c>
      <c r="O50" s="43">
        <f t="shared" si="15"/>
        <v>48.363</v>
      </c>
      <c r="P50" s="43">
        <f t="shared" si="15"/>
        <v>45.99</v>
      </c>
      <c r="Q50" s="43">
        <f t="shared" si="15"/>
        <v>42.923999999999999</v>
      </c>
      <c r="R50" s="108"/>
    </row>
    <row r="51" spans="1:43" ht="33.75" customHeight="1" thickBot="1" x14ac:dyDescent="0.3">
      <c r="A51" s="93" t="s">
        <v>16</v>
      </c>
      <c r="B51" s="47">
        <f t="shared" ref="B51:G51" si="16">+(B46/B48)/7*1000</f>
        <v>154.86372180451127</v>
      </c>
      <c r="C51" s="82">
        <f t="shared" si="16"/>
        <v>154.93087557603684</v>
      </c>
      <c r="D51" s="48">
        <f t="shared" si="16"/>
        <v>155.03512880562062</v>
      </c>
      <c r="E51" s="48">
        <f t="shared" si="16"/>
        <v>154.90561640643205</v>
      </c>
      <c r="F51" s="48">
        <f t="shared" si="16"/>
        <v>154.84261501210653</v>
      </c>
      <c r="G51" s="48">
        <f t="shared" si="16"/>
        <v>154.94880546075083</v>
      </c>
      <c r="H51" s="101"/>
      <c r="I51" s="60"/>
      <c r="J51" s="51"/>
      <c r="K51" s="93" t="s">
        <v>16</v>
      </c>
      <c r="L51" s="82">
        <f t="shared" ref="L51:Q51" si="17">+(L46/L48)/7*1000</f>
        <v>150.62111801242236</v>
      </c>
      <c r="M51" s="48">
        <f t="shared" si="17"/>
        <v>148.63221884498481</v>
      </c>
      <c r="N51" s="48">
        <f t="shared" si="17"/>
        <v>150</v>
      </c>
      <c r="O51" s="48">
        <f t="shared" si="17"/>
        <v>147.11246200607903</v>
      </c>
      <c r="P51" s="48">
        <f t="shared" si="17"/>
        <v>146.03174603174602</v>
      </c>
      <c r="Q51" s="48">
        <f t="shared" si="17"/>
        <v>145.91836734693879</v>
      </c>
      <c r="R51" s="49"/>
      <c r="S51" s="52"/>
      <c r="T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2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2"/>
      <c r="W55" s="2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2"/>
      <c r="W56" s="2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2"/>
      <c r="W57" s="2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374">
        <v>7.6</v>
      </c>
      <c r="C58" s="380">
        <v>7.4</v>
      </c>
      <c r="D58" s="380">
        <v>1.7</v>
      </c>
      <c r="E58" s="380">
        <v>7.4</v>
      </c>
      <c r="F58" s="380">
        <v>7.3</v>
      </c>
      <c r="G58" s="382">
        <v>7.3</v>
      </c>
      <c r="H58" s="374">
        <v>7.5</v>
      </c>
      <c r="I58" s="380">
        <v>7.9</v>
      </c>
      <c r="J58" s="380">
        <v>1.7</v>
      </c>
      <c r="K58" s="380">
        <v>7.6</v>
      </c>
      <c r="L58" s="380">
        <v>7.7</v>
      </c>
      <c r="M58" s="382">
        <v>7.6</v>
      </c>
      <c r="N58" s="374">
        <v>7.6</v>
      </c>
      <c r="O58" s="380">
        <v>8.1</v>
      </c>
      <c r="P58" s="380">
        <v>1.5</v>
      </c>
      <c r="Q58" s="380">
        <v>7.9</v>
      </c>
      <c r="R58" s="380">
        <v>8</v>
      </c>
      <c r="S58" s="382">
        <v>7.9</v>
      </c>
      <c r="T58" s="26">
        <f t="shared" ref="T58:T65" si="18">SUM(B58:S58)</f>
        <v>119.7</v>
      </c>
      <c r="U58" s="71"/>
      <c r="V58" s="2"/>
      <c r="W58" s="2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374">
        <v>7.6</v>
      </c>
      <c r="C59" s="380">
        <v>7.4</v>
      </c>
      <c r="D59" s="380">
        <v>1.7</v>
      </c>
      <c r="E59" s="380">
        <v>7.4</v>
      </c>
      <c r="F59" s="380">
        <v>7.3</v>
      </c>
      <c r="G59" s="382">
        <v>7.3</v>
      </c>
      <c r="H59" s="374">
        <v>7.5</v>
      </c>
      <c r="I59" s="380">
        <v>7.9</v>
      </c>
      <c r="J59" s="380">
        <v>1.7</v>
      </c>
      <c r="K59" s="380">
        <v>7.6</v>
      </c>
      <c r="L59" s="380">
        <v>7.7</v>
      </c>
      <c r="M59" s="382">
        <v>7.6</v>
      </c>
      <c r="N59" s="374">
        <v>7.6</v>
      </c>
      <c r="O59" s="380">
        <v>8.1</v>
      </c>
      <c r="P59" s="380">
        <v>1.5</v>
      </c>
      <c r="Q59" s="380">
        <v>7.9</v>
      </c>
      <c r="R59" s="380">
        <v>8</v>
      </c>
      <c r="S59" s="382">
        <v>7.9</v>
      </c>
      <c r="T59" s="26">
        <f t="shared" si="18"/>
        <v>119.7</v>
      </c>
      <c r="U59" s="71"/>
      <c r="V59" s="2"/>
      <c r="W59" s="2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374">
        <v>7.4</v>
      </c>
      <c r="C60" s="380">
        <v>7.3</v>
      </c>
      <c r="D60" s="380">
        <v>1.6</v>
      </c>
      <c r="E60" s="380">
        <v>7.3</v>
      </c>
      <c r="F60" s="380">
        <v>7.2</v>
      </c>
      <c r="G60" s="382">
        <v>7.2</v>
      </c>
      <c r="H60" s="374">
        <v>7.3</v>
      </c>
      <c r="I60" s="380">
        <v>7.9</v>
      </c>
      <c r="J60" s="380">
        <v>1.6</v>
      </c>
      <c r="K60" s="380">
        <v>7.6</v>
      </c>
      <c r="L60" s="380">
        <v>7.7</v>
      </c>
      <c r="M60" s="382">
        <v>7.5</v>
      </c>
      <c r="N60" s="374">
        <v>7.6</v>
      </c>
      <c r="O60" s="380">
        <v>8</v>
      </c>
      <c r="P60" s="380">
        <v>1.5</v>
      </c>
      <c r="Q60" s="380">
        <v>7.9</v>
      </c>
      <c r="R60" s="380">
        <v>7.9</v>
      </c>
      <c r="S60" s="382">
        <v>7.6</v>
      </c>
      <c r="T60" s="26">
        <f t="shared" si="18"/>
        <v>118.1</v>
      </c>
      <c r="U60" s="71"/>
      <c r="V60" s="2"/>
      <c r="W60" s="2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374">
        <v>7.4</v>
      </c>
      <c r="C61" s="380">
        <v>7.3</v>
      </c>
      <c r="D61" s="380">
        <v>1.6</v>
      </c>
      <c r="E61" s="380">
        <v>7.3</v>
      </c>
      <c r="F61" s="380">
        <v>7.2</v>
      </c>
      <c r="G61" s="382">
        <v>7.2</v>
      </c>
      <c r="H61" s="374">
        <v>7.3</v>
      </c>
      <c r="I61" s="380">
        <v>7.9</v>
      </c>
      <c r="J61" s="380">
        <v>1.6</v>
      </c>
      <c r="K61" s="380">
        <v>7.6</v>
      </c>
      <c r="L61" s="380">
        <v>7.7</v>
      </c>
      <c r="M61" s="382">
        <v>7.6</v>
      </c>
      <c r="N61" s="374">
        <v>7.6</v>
      </c>
      <c r="O61" s="380">
        <v>8.1</v>
      </c>
      <c r="P61" s="380">
        <v>1.5</v>
      </c>
      <c r="Q61" s="380">
        <v>7.9</v>
      </c>
      <c r="R61" s="380">
        <v>7.9</v>
      </c>
      <c r="S61" s="382">
        <v>7.6</v>
      </c>
      <c r="T61" s="26">
        <f t="shared" si="18"/>
        <v>118.29999999999998</v>
      </c>
      <c r="U61" s="71"/>
      <c r="V61" s="2"/>
      <c r="W61" s="2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374">
        <v>7.4</v>
      </c>
      <c r="C62" s="380">
        <v>7.4</v>
      </c>
      <c r="D62" s="380">
        <v>1.6</v>
      </c>
      <c r="E62" s="380">
        <v>7.3</v>
      </c>
      <c r="F62" s="380">
        <v>7.3</v>
      </c>
      <c r="G62" s="382">
        <v>7.3</v>
      </c>
      <c r="H62" s="374">
        <v>7.4</v>
      </c>
      <c r="I62" s="380">
        <v>7.9</v>
      </c>
      <c r="J62" s="380">
        <v>1.6</v>
      </c>
      <c r="K62" s="380">
        <v>7.6</v>
      </c>
      <c r="L62" s="380">
        <v>7.7</v>
      </c>
      <c r="M62" s="382">
        <v>7.6</v>
      </c>
      <c r="N62" s="374">
        <v>7.6</v>
      </c>
      <c r="O62" s="380">
        <v>8.1</v>
      </c>
      <c r="P62" s="380">
        <v>1.5</v>
      </c>
      <c r="Q62" s="380">
        <v>7.9</v>
      </c>
      <c r="R62" s="380">
        <v>7.9</v>
      </c>
      <c r="S62" s="382">
        <v>7.6</v>
      </c>
      <c r="T62" s="26">
        <f t="shared" si="18"/>
        <v>118.69999999999999</v>
      </c>
      <c r="U62" s="71"/>
      <c r="V62" s="60"/>
      <c r="W62" s="383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374">
        <v>7.4</v>
      </c>
      <c r="C63" s="380">
        <v>7.4</v>
      </c>
      <c r="D63" s="380">
        <v>1.6</v>
      </c>
      <c r="E63" s="380">
        <v>7.4</v>
      </c>
      <c r="F63" s="380">
        <v>7.3</v>
      </c>
      <c r="G63" s="382">
        <v>7.3</v>
      </c>
      <c r="H63" s="374">
        <v>7.4</v>
      </c>
      <c r="I63" s="380">
        <v>7.9</v>
      </c>
      <c r="J63" s="380">
        <v>1.7</v>
      </c>
      <c r="K63" s="380">
        <v>7.7</v>
      </c>
      <c r="L63" s="380">
        <v>7.7</v>
      </c>
      <c r="M63" s="382">
        <v>7.6</v>
      </c>
      <c r="N63" s="374">
        <v>7.7</v>
      </c>
      <c r="O63" s="380">
        <v>8.1</v>
      </c>
      <c r="P63" s="380">
        <v>1.5</v>
      </c>
      <c r="Q63" s="380">
        <v>7.9</v>
      </c>
      <c r="R63" s="380">
        <v>7.9</v>
      </c>
      <c r="S63" s="382">
        <v>7.7</v>
      </c>
      <c r="T63" s="26">
        <f t="shared" si="18"/>
        <v>119.20000000000002</v>
      </c>
      <c r="U63" s="71"/>
      <c r="V63" s="60"/>
      <c r="W63" s="383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374">
        <v>7.4</v>
      </c>
      <c r="C64" s="380">
        <v>7.4</v>
      </c>
      <c r="D64" s="380">
        <v>1.7</v>
      </c>
      <c r="E64" s="380">
        <v>7.4</v>
      </c>
      <c r="F64" s="380">
        <v>7.3</v>
      </c>
      <c r="G64" s="382">
        <v>7.3</v>
      </c>
      <c r="H64" s="374">
        <v>7.4</v>
      </c>
      <c r="I64" s="380">
        <v>7.9</v>
      </c>
      <c r="J64" s="380">
        <v>1.7</v>
      </c>
      <c r="K64" s="380">
        <v>7.7</v>
      </c>
      <c r="L64" s="380">
        <v>7.8</v>
      </c>
      <c r="M64" s="382">
        <v>7.6</v>
      </c>
      <c r="N64" s="374">
        <v>7.7</v>
      </c>
      <c r="O64" s="380">
        <v>8.1</v>
      </c>
      <c r="P64" s="380">
        <v>1.5</v>
      </c>
      <c r="Q64" s="380">
        <v>8</v>
      </c>
      <c r="R64" s="380">
        <v>8</v>
      </c>
      <c r="S64" s="382">
        <v>7.7</v>
      </c>
      <c r="T64" s="26">
        <f t="shared" si="18"/>
        <v>119.6</v>
      </c>
      <c r="U64" s="71"/>
      <c r="V64" s="60"/>
      <c r="W64" s="383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52.199999999999996</v>
      </c>
      <c r="C65" s="28">
        <f>SUM(C58:C64)</f>
        <v>51.6</v>
      </c>
      <c r="D65" s="28">
        <f>SUM(D58:D64)</f>
        <v>11.499999999999998</v>
      </c>
      <c r="E65" s="28">
        <f>SUM(E58:E64)</f>
        <v>51.5</v>
      </c>
      <c r="F65" s="28">
        <f t="shared" ref="F65:Q65" si="19">SUM(F58:F64)</f>
        <v>50.899999999999991</v>
      </c>
      <c r="G65" s="29">
        <f t="shared" si="19"/>
        <v>50.899999999999991</v>
      </c>
      <c r="H65" s="27">
        <f t="shared" si="19"/>
        <v>51.8</v>
      </c>
      <c r="I65" s="28">
        <f t="shared" si="19"/>
        <v>55.3</v>
      </c>
      <c r="J65" s="28">
        <f t="shared" si="19"/>
        <v>11.599999999999998</v>
      </c>
      <c r="K65" s="28">
        <f t="shared" si="19"/>
        <v>53.400000000000006</v>
      </c>
      <c r="L65" s="28">
        <f t="shared" si="19"/>
        <v>54</v>
      </c>
      <c r="M65" s="29">
        <f t="shared" si="19"/>
        <v>53.1</v>
      </c>
      <c r="N65" s="27">
        <f t="shared" si="19"/>
        <v>53.400000000000006</v>
      </c>
      <c r="O65" s="28">
        <f t="shared" si="19"/>
        <v>56.6</v>
      </c>
      <c r="P65" s="28">
        <f t="shared" si="19"/>
        <v>10.5</v>
      </c>
      <c r="Q65" s="28">
        <f t="shared" si="19"/>
        <v>55.4</v>
      </c>
      <c r="R65" s="28">
        <f>SUM(R58:R64)</f>
        <v>55.599999999999994</v>
      </c>
      <c r="S65" s="29">
        <f>SUM(S58:S64)</f>
        <v>54.000000000000007</v>
      </c>
      <c r="T65" s="26">
        <f t="shared" si="18"/>
        <v>833.30000000000007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149</v>
      </c>
      <c r="C66" s="31">
        <v>147.5</v>
      </c>
      <c r="D66" s="31">
        <v>149.5</v>
      </c>
      <c r="E66" s="31">
        <v>147</v>
      </c>
      <c r="F66" s="31">
        <v>145.5</v>
      </c>
      <c r="G66" s="32">
        <v>145.5</v>
      </c>
      <c r="H66" s="30">
        <v>151</v>
      </c>
      <c r="I66" s="31">
        <v>149</v>
      </c>
      <c r="J66" s="31">
        <v>150</v>
      </c>
      <c r="K66" s="31">
        <v>146.5</v>
      </c>
      <c r="L66" s="31">
        <v>145.5</v>
      </c>
      <c r="M66" s="32">
        <v>146</v>
      </c>
      <c r="N66" s="30">
        <v>148.5</v>
      </c>
      <c r="O66" s="31">
        <v>147</v>
      </c>
      <c r="P66" s="31">
        <v>150.5</v>
      </c>
      <c r="Q66" s="31">
        <v>146.5</v>
      </c>
      <c r="R66" s="31">
        <v>147</v>
      </c>
      <c r="S66" s="32">
        <v>145.5</v>
      </c>
      <c r="T66" s="261">
        <f>+((T65/T67)/7)*1000</f>
        <v>147.33026874115987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50</v>
      </c>
      <c r="C67" s="102">
        <v>50</v>
      </c>
      <c r="D67" s="102">
        <v>11</v>
      </c>
      <c r="E67" s="102">
        <v>50</v>
      </c>
      <c r="F67" s="102">
        <v>50</v>
      </c>
      <c r="G67" s="259">
        <v>50</v>
      </c>
      <c r="H67" s="258">
        <v>49</v>
      </c>
      <c r="I67" s="102">
        <v>53</v>
      </c>
      <c r="J67" s="102">
        <v>11</v>
      </c>
      <c r="K67" s="102">
        <v>52</v>
      </c>
      <c r="L67" s="102">
        <v>53</v>
      </c>
      <c r="M67" s="259">
        <v>52</v>
      </c>
      <c r="N67" s="258">
        <v>51</v>
      </c>
      <c r="O67" s="102">
        <v>55</v>
      </c>
      <c r="P67" s="102">
        <v>10</v>
      </c>
      <c r="Q67" s="102">
        <v>54</v>
      </c>
      <c r="R67" s="102">
        <v>54</v>
      </c>
      <c r="S67" s="259">
        <v>53</v>
      </c>
      <c r="T67" s="262">
        <f>SUM(B67:S67)</f>
        <v>808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7.3899999999999988</v>
      </c>
      <c r="C68" s="80">
        <f t="shared" si="20"/>
        <v>7.3650000000000002</v>
      </c>
      <c r="D68" s="80">
        <f t="shared" si="20"/>
        <v>1.6223000000000003</v>
      </c>
      <c r="E68" s="80">
        <f t="shared" si="20"/>
        <v>7.330000000000001</v>
      </c>
      <c r="F68" s="80">
        <f t="shared" si="20"/>
        <v>7.2650000000000006</v>
      </c>
      <c r="G68" s="154">
        <f t="shared" si="20"/>
        <v>7.2650000000000006</v>
      </c>
      <c r="H68" s="38">
        <f t="shared" si="20"/>
        <v>7.3586</v>
      </c>
      <c r="I68" s="80">
        <f t="shared" si="20"/>
        <v>7.8958000000000013</v>
      </c>
      <c r="J68" s="80">
        <f t="shared" si="20"/>
        <v>1.6300000000000003</v>
      </c>
      <c r="K68" s="80">
        <f t="shared" si="20"/>
        <v>7.6251999999999995</v>
      </c>
      <c r="L68" s="80">
        <f t="shared" si="20"/>
        <v>7.7160999999999991</v>
      </c>
      <c r="M68" s="154">
        <f t="shared" si="20"/>
        <v>7.5887999999999991</v>
      </c>
      <c r="N68" s="38">
        <f t="shared" si="20"/>
        <v>7.5628999999999991</v>
      </c>
      <c r="O68" s="80">
        <f t="shared" si="20"/>
        <v>8.0789999999999988</v>
      </c>
      <c r="P68" s="80">
        <f t="shared" si="20"/>
        <v>1.5070000000000001</v>
      </c>
      <c r="Q68" s="80">
        <f t="shared" si="20"/>
        <v>7.9154000000000009</v>
      </c>
      <c r="R68" s="80">
        <f t="shared" si="20"/>
        <v>7.9132000000000007</v>
      </c>
      <c r="S68" s="154">
        <f t="shared" si="20"/>
        <v>7.6361000000000008</v>
      </c>
      <c r="T68" s="263">
        <f>((T65*1000)/T67)/7</f>
        <v>147.33026874115987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52.15</v>
      </c>
      <c r="C69" s="43">
        <f t="shared" si="21"/>
        <v>51.625</v>
      </c>
      <c r="D69" s="43">
        <f t="shared" si="21"/>
        <v>11.5115</v>
      </c>
      <c r="E69" s="43">
        <f t="shared" si="21"/>
        <v>51.45</v>
      </c>
      <c r="F69" s="43">
        <f t="shared" si="21"/>
        <v>50.924999999999997</v>
      </c>
      <c r="G69" s="83">
        <f t="shared" si="21"/>
        <v>50.924999999999997</v>
      </c>
      <c r="H69" s="42">
        <f t="shared" si="21"/>
        <v>51.792999999999999</v>
      </c>
      <c r="I69" s="43">
        <f t="shared" si="21"/>
        <v>55.279000000000003</v>
      </c>
      <c r="J69" s="43">
        <f t="shared" si="21"/>
        <v>11.55</v>
      </c>
      <c r="K69" s="43">
        <f t="shared" si="21"/>
        <v>53.326000000000001</v>
      </c>
      <c r="L69" s="43">
        <f t="shared" si="21"/>
        <v>53.980499999999999</v>
      </c>
      <c r="M69" s="83">
        <f t="shared" si="21"/>
        <v>53.143999999999998</v>
      </c>
      <c r="N69" s="42">
        <f t="shared" si="21"/>
        <v>53.014499999999998</v>
      </c>
      <c r="O69" s="43">
        <f t="shared" si="21"/>
        <v>56.594999999999999</v>
      </c>
      <c r="P69" s="43">
        <f t="shared" si="21"/>
        <v>10.535</v>
      </c>
      <c r="Q69" s="43">
        <f t="shared" si="21"/>
        <v>55.377000000000002</v>
      </c>
      <c r="R69" s="43">
        <f t="shared" si="21"/>
        <v>55.566000000000003</v>
      </c>
      <c r="S69" s="83">
        <f t="shared" si="21"/>
        <v>53.980499999999999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>+(B65/B67)/7*1000</f>
        <v>149.14285714285711</v>
      </c>
      <c r="C70" s="48">
        <f t="shared" ref="C70:S70" si="22">+(C65/C67)/7*1000</f>
        <v>147.42857142857144</v>
      </c>
      <c r="D70" s="48">
        <f t="shared" si="22"/>
        <v>149.35064935064932</v>
      </c>
      <c r="E70" s="48">
        <f t="shared" si="22"/>
        <v>147.14285714285717</v>
      </c>
      <c r="F70" s="48">
        <f t="shared" si="22"/>
        <v>145.42857142857142</v>
      </c>
      <c r="G70" s="49">
        <f t="shared" si="22"/>
        <v>145.42857142857142</v>
      </c>
      <c r="H70" s="47">
        <f t="shared" si="22"/>
        <v>151.0204081632653</v>
      </c>
      <c r="I70" s="48">
        <f t="shared" si="22"/>
        <v>149.0566037735849</v>
      </c>
      <c r="J70" s="48">
        <f t="shared" si="22"/>
        <v>150.64935064935065</v>
      </c>
      <c r="K70" s="48">
        <f t="shared" si="22"/>
        <v>146.7032967032967</v>
      </c>
      <c r="L70" s="48">
        <f t="shared" si="22"/>
        <v>145.55256064690028</v>
      </c>
      <c r="M70" s="49">
        <f t="shared" si="22"/>
        <v>145.87912087912085</v>
      </c>
      <c r="N70" s="47">
        <f t="shared" si="22"/>
        <v>149.57983193277312</v>
      </c>
      <c r="O70" s="48">
        <f t="shared" si="22"/>
        <v>147.01298701298703</v>
      </c>
      <c r="P70" s="48">
        <f t="shared" si="22"/>
        <v>150</v>
      </c>
      <c r="Q70" s="48">
        <f t="shared" si="22"/>
        <v>146.56084656084656</v>
      </c>
      <c r="R70" s="48">
        <f t="shared" si="22"/>
        <v>147.08994708994709</v>
      </c>
      <c r="S70" s="49">
        <f t="shared" si="22"/>
        <v>145.5525606469003</v>
      </c>
      <c r="T70" s="50"/>
      <c r="AD70" s="3"/>
    </row>
    <row r="71" spans="1:41" s="337" customFormat="1" ht="33.75" customHeight="1" x14ac:dyDescent="0.25">
      <c r="B71" s="399"/>
      <c r="C71" s="399"/>
      <c r="D71" s="399"/>
      <c r="E71" s="399"/>
      <c r="F71" s="399"/>
      <c r="G71" s="399"/>
      <c r="H71" s="399"/>
      <c r="I71" s="399"/>
      <c r="J71" s="399"/>
      <c r="K71" s="399"/>
      <c r="L71" s="399"/>
      <c r="M71" s="399"/>
      <c r="N71" s="399"/>
      <c r="O71" s="399"/>
      <c r="P71" s="399"/>
      <c r="Q71" s="399"/>
      <c r="R71" s="399"/>
      <c r="S71" s="399"/>
    </row>
    <row r="72" spans="1:41" ht="33.75" customHeight="1" x14ac:dyDescent="0.25"/>
    <row r="73" spans="1:41" ht="33.75" customHeight="1" x14ac:dyDescent="0.25">
      <c r="A73" s="55"/>
      <c r="B73" s="70"/>
      <c r="C73" s="70"/>
      <c r="D73" s="70"/>
      <c r="E73" s="70"/>
      <c r="F73" s="70"/>
      <c r="G73" s="70"/>
      <c r="H73" s="55"/>
      <c r="I73" s="55"/>
      <c r="J73" s="55"/>
    </row>
    <row r="74" spans="1:41" ht="33.75" customHeight="1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8"/>
  <sheetViews>
    <sheetView topLeftCell="A40" zoomScale="30" zoomScaleNormal="30" workbookViewId="0">
      <selection activeCell="B39" sqref="B39:G41"/>
    </sheetView>
  </sheetViews>
  <sheetFormatPr baseColWidth="10" defaultRowHeight="15" x14ac:dyDescent="0.25"/>
  <cols>
    <col min="1" max="1" width="52.42578125" style="19" bestFit="1" customWidth="1"/>
    <col min="2" max="10" width="22.42578125" style="19" customWidth="1"/>
    <col min="11" max="11" width="33.42578125" style="19" bestFit="1" customWidth="1"/>
    <col min="1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404"/>
      <c r="E3" s="404"/>
      <c r="F3" s="404"/>
      <c r="G3" s="404"/>
      <c r="H3" s="404"/>
      <c r="I3" s="404"/>
      <c r="J3" s="404"/>
      <c r="K3" s="404"/>
      <c r="L3" s="404"/>
      <c r="M3" s="404"/>
      <c r="N3" s="404"/>
      <c r="O3" s="404"/>
      <c r="P3" s="404"/>
      <c r="Q3" s="404"/>
      <c r="R3" s="404"/>
      <c r="S3" s="404"/>
      <c r="T3" s="404"/>
      <c r="U3" s="404"/>
      <c r="V3" s="404"/>
      <c r="W3" s="404"/>
      <c r="X3" s="404"/>
      <c r="Y3" s="2"/>
      <c r="Z3" s="2"/>
      <c r="AA3" s="2"/>
      <c r="AB3" s="2"/>
      <c r="AC3" s="2"/>
      <c r="AD3" s="40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4" t="s">
        <v>1</v>
      </c>
      <c r="B9" s="404"/>
      <c r="C9" s="404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4"/>
      <c r="B10" s="404"/>
      <c r="C10" s="40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4" t="s">
        <v>4</v>
      </c>
      <c r="B11" s="404"/>
      <c r="C11" s="404"/>
      <c r="D11" s="1"/>
      <c r="E11" s="405">
        <v>2</v>
      </c>
      <c r="F11" s="1"/>
      <c r="G11" s="1"/>
      <c r="H11" s="1"/>
      <c r="I11" s="1"/>
      <c r="J11" s="1"/>
      <c r="K11" s="628" t="s">
        <v>106</v>
      </c>
      <c r="L11" s="628"/>
      <c r="M11" s="406"/>
      <c r="N11" s="40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4"/>
      <c r="B12" s="404"/>
      <c r="C12" s="404"/>
      <c r="D12" s="1"/>
      <c r="E12" s="5"/>
      <c r="F12" s="1"/>
      <c r="G12" s="1"/>
      <c r="H12" s="1"/>
      <c r="I12" s="1"/>
      <c r="J12" s="1"/>
      <c r="K12" s="406"/>
      <c r="L12" s="406"/>
      <c r="M12" s="406"/>
      <c r="N12" s="40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4"/>
      <c r="B13" s="404"/>
      <c r="C13" s="404"/>
      <c r="D13" s="404"/>
      <c r="E13" s="404"/>
      <c r="F13" s="404"/>
      <c r="G13" s="404"/>
      <c r="H13" s="404"/>
      <c r="I13" s="404"/>
      <c r="J13" s="404"/>
      <c r="K13" s="404"/>
      <c r="L13" s="406"/>
      <c r="M13" s="406"/>
      <c r="N13" s="406"/>
      <c r="O13" s="406"/>
      <c r="P13" s="406"/>
      <c r="Q13" s="406"/>
      <c r="R13" s="406"/>
      <c r="S13" s="406"/>
      <c r="T13" s="406"/>
      <c r="U13" s="406"/>
      <c r="V13" s="406"/>
      <c r="W13" s="1"/>
      <c r="X13" s="1"/>
      <c r="Y13" s="1"/>
    </row>
    <row r="14" spans="1:30" s="3" customFormat="1" ht="27" thickBot="1" x14ac:dyDescent="0.3">
      <c r="A14" s="40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407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374">
        <v>94.1</v>
      </c>
      <c r="C18" s="375">
        <v>93.4</v>
      </c>
      <c r="D18" s="375">
        <v>22.2</v>
      </c>
      <c r="E18" s="375">
        <v>95.1</v>
      </c>
      <c r="F18" s="375">
        <v>94.7</v>
      </c>
      <c r="G18" s="376">
        <v>94.5</v>
      </c>
      <c r="H18" s="374">
        <v>90</v>
      </c>
      <c r="I18" s="375">
        <v>99.1</v>
      </c>
      <c r="J18" s="375">
        <v>29.5</v>
      </c>
      <c r="K18" s="375">
        <v>96</v>
      </c>
      <c r="L18" s="375">
        <v>98</v>
      </c>
      <c r="M18" s="376">
        <v>97.8</v>
      </c>
      <c r="N18" s="380">
        <v>98.4</v>
      </c>
      <c r="O18" s="375">
        <v>103.9</v>
      </c>
      <c r="P18" s="375">
        <v>19.5</v>
      </c>
      <c r="Q18" s="375">
        <v>102.4</v>
      </c>
      <c r="R18" s="375">
        <v>101.9</v>
      </c>
      <c r="S18" s="376">
        <v>100.7</v>
      </c>
      <c r="T18" s="26">
        <f t="shared" ref="T18:T25" si="0">SUM(B18:S18)</f>
        <v>1531.2000000000003</v>
      </c>
      <c r="V18" s="2"/>
      <c r="W18" s="20"/>
    </row>
    <row r="19" spans="1:30" ht="39.950000000000003" customHeight="1" x14ac:dyDescent="0.25">
      <c r="A19" s="123" t="s">
        <v>36</v>
      </c>
      <c r="B19" s="374">
        <v>94.1</v>
      </c>
      <c r="C19" s="375">
        <v>93.4</v>
      </c>
      <c r="D19" s="375">
        <v>22.2</v>
      </c>
      <c r="E19" s="375">
        <v>95.1</v>
      </c>
      <c r="F19" s="375">
        <v>94.7</v>
      </c>
      <c r="G19" s="376">
        <v>94.5</v>
      </c>
      <c r="H19" s="374">
        <v>90</v>
      </c>
      <c r="I19" s="375">
        <v>99.1</v>
      </c>
      <c r="J19" s="375">
        <v>29.5</v>
      </c>
      <c r="K19" s="375">
        <v>96</v>
      </c>
      <c r="L19" s="375">
        <v>98</v>
      </c>
      <c r="M19" s="376">
        <v>97.8</v>
      </c>
      <c r="N19" s="380">
        <v>98.4</v>
      </c>
      <c r="O19" s="375">
        <v>103.9</v>
      </c>
      <c r="P19" s="375">
        <v>19.5</v>
      </c>
      <c r="Q19" s="375">
        <v>102.4</v>
      </c>
      <c r="R19" s="375">
        <v>101.9</v>
      </c>
      <c r="S19" s="376">
        <v>100.7</v>
      </c>
      <c r="T19" s="26">
        <f t="shared" si="0"/>
        <v>1531.2000000000003</v>
      </c>
      <c r="V19" s="2"/>
      <c r="W19" s="20"/>
    </row>
    <row r="20" spans="1:30" ht="39.75" customHeight="1" x14ac:dyDescent="0.25">
      <c r="A20" s="122" t="s">
        <v>37</v>
      </c>
      <c r="B20" s="374">
        <v>93.4</v>
      </c>
      <c r="C20" s="375">
        <v>92.6</v>
      </c>
      <c r="D20" s="375">
        <v>22.2</v>
      </c>
      <c r="E20" s="375">
        <v>94</v>
      </c>
      <c r="F20" s="375">
        <v>94.2</v>
      </c>
      <c r="G20" s="376">
        <v>94</v>
      </c>
      <c r="H20" s="374">
        <v>89.5</v>
      </c>
      <c r="I20" s="375">
        <v>98.1</v>
      </c>
      <c r="J20" s="375">
        <v>28.9</v>
      </c>
      <c r="K20" s="375">
        <v>95.1</v>
      </c>
      <c r="L20" s="375">
        <v>97.7</v>
      </c>
      <c r="M20" s="376">
        <v>97.2</v>
      </c>
      <c r="N20" s="380">
        <v>97.6</v>
      </c>
      <c r="O20" s="375">
        <v>103</v>
      </c>
      <c r="P20" s="375">
        <v>18.7</v>
      </c>
      <c r="Q20" s="375">
        <v>101.9</v>
      </c>
      <c r="R20" s="375">
        <v>101.5</v>
      </c>
      <c r="S20" s="376">
        <v>100.2</v>
      </c>
      <c r="T20" s="26">
        <f t="shared" si="0"/>
        <v>1519.8000000000002</v>
      </c>
      <c r="V20" s="2"/>
      <c r="W20" s="20"/>
    </row>
    <row r="21" spans="1:30" ht="39.950000000000003" customHeight="1" x14ac:dyDescent="0.25">
      <c r="A21" s="122" t="s">
        <v>38</v>
      </c>
      <c r="B21" s="374">
        <v>93.4</v>
      </c>
      <c r="C21" s="375">
        <v>92.6</v>
      </c>
      <c r="D21" s="375">
        <v>22.2</v>
      </c>
      <c r="E21" s="375">
        <v>94</v>
      </c>
      <c r="F21" s="375">
        <v>94.2</v>
      </c>
      <c r="G21" s="376">
        <v>94</v>
      </c>
      <c r="H21" s="374">
        <v>89.5</v>
      </c>
      <c r="I21" s="375">
        <v>98.1</v>
      </c>
      <c r="J21" s="375">
        <v>28.9</v>
      </c>
      <c r="K21" s="375">
        <v>95.1</v>
      </c>
      <c r="L21" s="375">
        <v>97.7</v>
      </c>
      <c r="M21" s="376">
        <v>97.2</v>
      </c>
      <c r="N21" s="380">
        <v>97.6</v>
      </c>
      <c r="O21" s="375">
        <v>103</v>
      </c>
      <c r="P21" s="375">
        <v>18.7</v>
      </c>
      <c r="Q21" s="375">
        <v>101.9</v>
      </c>
      <c r="R21" s="375">
        <v>101.5</v>
      </c>
      <c r="S21" s="376">
        <v>100.2</v>
      </c>
      <c r="T21" s="26">
        <f t="shared" si="0"/>
        <v>1519.8000000000002</v>
      </c>
      <c r="V21" s="2"/>
      <c r="W21" s="20"/>
    </row>
    <row r="22" spans="1:30" ht="39.950000000000003" customHeight="1" x14ac:dyDescent="0.25">
      <c r="A22" s="123" t="s">
        <v>33</v>
      </c>
      <c r="B22" s="374">
        <v>93.4</v>
      </c>
      <c r="C22" s="375">
        <v>92.6</v>
      </c>
      <c r="D22" s="375">
        <v>22.2</v>
      </c>
      <c r="E22" s="375">
        <v>94</v>
      </c>
      <c r="F22" s="375">
        <v>94.2</v>
      </c>
      <c r="G22" s="376">
        <v>94</v>
      </c>
      <c r="H22" s="374">
        <v>89.5</v>
      </c>
      <c r="I22" s="375">
        <v>98.1</v>
      </c>
      <c r="J22" s="375">
        <v>28.9</v>
      </c>
      <c r="K22" s="375">
        <v>95.1</v>
      </c>
      <c r="L22" s="375">
        <v>97.7</v>
      </c>
      <c r="M22" s="376">
        <v>97.2</v>
      </c>
      <c r="N22" s="380">
        <v>97.6</v>
      </c>
      <c r="O22" s="375">
        <v>103</v>
      </c>
      <c r="P22" s="375">
        <v>18.7</v>
      </c>
      <c r="Q22" s="375">
        <v>101.9</v>
      </c>
      <c r="R22" s="375">
        <v>101.5</v>
      </c>
      <c r="S22" s="376">
        <v>100.2</v>
      </c>
      <c r="T22" s="26">
        <f t="shared" si="0"/>
        <v>1519.8000000000002</v>
      </c>
      <c r="V22" s="2"/>
      <c r="W22" s="20"/>
    </row>
    <row r="23" spans="1:30" ht="39.950000000000003" customHeight="1" x14ac:dyDescent="0.25">
      <c r="A23" s="122" t="s">
        <v>46</v>
      </c>
      <c r="B23" s="374">
        <v>93.4</v>
      </c>
      <c r="C23" s="375">
        <v>92.6</v>
      </c>
      <c r="D23" s="375">
        <v>22.2</v>
      </c>
      <c r="E23" s="375">
        <v>94</v>
      </c>
      <c r="F23" s="375">
        <v>94.2</v>
      </c>
      <c r="G23" s="376">
        <v>94</v>
      </c>
      <c r="H23" s="374">
        <v>89.5</v>
      </c>
      <c r="I23" s="375">
        <v>98.1</v>
      </c>
      <c r="J23" s="375">
        <v>28.9</v>
      </c>
      <c r="K23" s="375">
        <v>95.1</v>
      </c>
      <c r="L23" s="375">
        <v>97.7</v>
      </c>
      <c r="M23" s="376">
        <v>97.2</v>
      </c>
      <c r="N23" s="380">
        <v>97.6</v>
      </c>
      <c r="O23" s="375">
        <v>103</v>
      </c>
      <c r="P23" s="375">
        <v>18.7</v>
      </c>
      <c r="Q23" s="375">
        <v>101.9</v>
      </c>
      <c r="R23" s="375">
        <v>101.5</v>
      </c>
      <c r="S23" s="376">
        <v>100.2</v>
      </c>
      <c r="T23" s="26">
        <f t="shared" si="0"/>
        <v>1519.8000000000002</v>
      </c>
      <c r="V23" s="2"/>
      <c r="W23" s="20"/>
    </row>
    <row r="24" spans="1:30" ht="39.950000000000003" customHeight="1" x14ac:dyDescent="0.25">
      <c r="A24" s="122" t="s">
        <v>34</v>
      </c>
      <c r="B24" s="374">
        <v>93.4</v>
      </c>
      <c r="C24" s="375">
        <v>92.6</v>
      </c>
      <c r="D24" s="375">
        <v>22.2</v>
      </c>
      <c r="E24" s="375">
        <v>94</v>
      </c>
      <c r="F24" s="375">
        <v>94.2</v>
      </c>
      <c r="G24" s="376">
        <v>94</v>
      </c>
      <c r="H24" s="374">
        <v>89.5</v>
      </c>
      <c r="I24" s="375">
        <v>98.1</v>
      </c>
      <c r="J24" s="375">
        <v>28.9</v>
      </c>
      <c r="K24" s="375">
        <v>95.1</v>
      </c>
      <c r="L24" s="375">
        <v>97.7</v>
      </c>
      <c r="M24" s="376">
        <v>97.2</v>
      </c>
      <c r="N24" s="380">
        <v>97.6</v>
      </c>
      <c r="O24" s="375">
        <v>103</v>
      </c>
      <c r="P24" s="375">
        <v>18.7</v>
      </c>
      <c r="Q24" s="375">
        <v>101.9</v>
      </c>
      <c r="R24" s="375">
        <v>101.5</v>
      </c>
      <c r="S24" s="376">
        <v>100.2</v>
      </c>
      <c r="T24" s="26">
        <f t="shared" si="0"/>
        <v>1519.8000000000002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655.19999999999993</v>
      </c>
      <c r="C25" s="332">
        <f t="shared" si="1"/>
        <v>649.80000000000007</v>
      </c>
      <c r="D25" s="332">
        <f t="shared" si="1"/>
        <v>155.39999999999998</v>
      </c>
      <c r="E25" s="332">
        <f t="shared" si="1"/>
        <v>660.2</v>
      </c>
      <c r="F25" s="332">
        <f t="shared" si="1"/>
        <v>660.40000000000009</v>
      </c>
      <c r="G25" s="333">
        <f t="shared" si="1"/>
        <v>659</v>
      </c>
      <c r="H25" s="331">
        <f t="shared" si="1"/>
        <v>627.5</v>
      </c>
      <c r="I25" s="332">
        <f t="shared" si="1"/>
        <v>688.7</v>
      </c>
      <c r="J25" s="332">
        <f t="shared" si="1"/>
        <v>203.50000000000003</v>
      </c>
      <c r="K25" s="332">
        <f t="shared" si="1"/>
        <v>667.50000000000011</v>
      </c>
      <c r="L25" s="332">
        <f t="shared" si="1"/>
        <v>684.5</v>
      </c>
      <c r="M25" s="333">
        <f t="shared" si="1"/>
        <v>681.6</v>
      </c>
      <c r="N25" s="335">
        <f t="shared" si="1"/>
        <v>684.80000000000007</v>
      </c>
      <c r="O25" s="332">
        <f t="shared" si="1"/>
        <v>722.8</v>
      </c>
      <c r="P25" s="332">
        <f t="shared" si="1"/>
        <v>132.5</v>
      </c>
      <c r="Q25" s="332">
        <f t="shared" si="1"/>
        <v>714.3</v>
      </c>
      <c r="R25" s="332">
        <f t="shared" si="1"/>
        <v>711.3</v>
      </c>
      <c r="S25" s="333">
        <f t="shared" si="1"/>
        <v>702.40000000000009</v>
      </c>
      <c r="T25" s="320">
        <f t="shared" si="0"/>
        <v>10661.4</v>
      </c>
    </row>
    <row r="26" spans="1:30" s="2" customFormat="1" ht="36.75" customHeight="1" x14ac:dyDescent="0.25">
      <c r="A26" s="321" t="s">
        <v>12</v>
      </c>
      <c r="B26" s="326">
        <v>151.4</v>
      </c>
      <c r="C26" s="327">
        <v>151.4</v>
      </c>
      <c r="D26" s="327">
        <v>151.4</v>
      </c>
      <c r="E26" s="327">
        <v>151.4</v>
      </c>
      <c r="F26" s="327">
        <v>151.4</v>
      </c>
      <c r="G26" s="328">
        <v>151.4</v>
      </c>
      <c r="H26" s="326">
        <v>151.4</v>
      </c>
      <c r="I26" s="327">
        <v>151.4</v>
      </c>
      <c r="J26" s="327">
        <v>151.4</v>
      </c>
      <c r="K26" s="327">
        <v>151.4</v>
      </c>
      <c r="L26" s="327">
        <v>151.4</v>
      </c>
      <c r="M26" s="328">
        <v>151.4</v>
      </c>
      <c r="N26" s="336">
        <v>151.4</v>
      </c>
      <c r="O26" s="327">
        <v>151.4</v>
      </c>
      <c r="P26" s="327">
        <v>151.4</v>
      </c>
      <c r="Q26" s="327">
        <v>151.4</v>
      </c>
      <c r="R26" s="327">
        <v>151.4</v>
      </c>
      <c r="S26" s="328">
        <v>151.4</v>
      </c>
      <c r="T26" s="325">
        <f>+((T25/T27)/7)*1000</f>
        <v>151.39733030389093</v>
      </c>
    </row>
    <row r="27" spans="1:30" s="2" customFormat="1" ht="33" customHeight="1" x14ac:dyDescent="0.25">
      <c r="A27" s="125" t="s">
        <v>13</v>
      </c>
      <c r="B27" s="377">
        <v>618</v>
      </c>
      <c r="C27" s="378">
        <v>613</v>
      </c>
      <c r="D27" s="378">
        <v>147</v>
      </c>
      <c r="E27" s="378">
        <v>623</v>
      </c>
      <c r="F27" s="378">
        <v>623</v>
      </c>
      <c r="G27" s="379">
        <v>622</v>
      </c>
      <c r="H27" s="377">
        <v>592</v>
      </c>
      <c r="I27" s="378">
        <v>650</v>
      </c>
      <c r="J27" s="378">
        <v>192</v>
      </c>
      <c r="K27" s="378">
        <v>630</v>
      </c>
      <c r="L27" s="378">
        <v>646</v>
      </c>
      <c r="M27" s="379">
        <v>643</v>
      </c>
      <c r="N27" s="381">
        <v>646</v>
      </c>
      <c r="O27" s="378">
        <v>682</v>
      </c>
      <c r="P27" s="378">
        <v>125</v>
      </c>
      <c r="Q27" s="378">
        <v>674</v>
      </c>
      <c r="R27" s="378">
        <v>671</v>
      </c>
      <c r="S27" s="379">
        <v>663</v>
      </c>
      <c r="T27" s="37">
        <f>SUM(B27:S27)</f>
        <v>10060</v>
      </c>
      <c r="U27" s="2">
        <f>((T25*1000)/T27)/7</f>
        <v>151.39733030389093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93.351280000000003</v>
      </c>
      <c r="C28" s="39">
        <f t="shared" si="2"/>
        <v>92.571480000000022</v>
      </c>
      <c r="D28" s="39">
        <f t="shared" si="2"/>
        <v>22.278120000000005</v>
      </c>
      <c r="E28" s="39">
        <f t="shared" si="2"/>
        <v>94.011079999999993</v>
      </c>
      <c r="F28" s="39">
        <f t="shared" si="2"/>
        <v>94.171079999999989</v>
      </c>
      <c r="G28" s="40">
        <f t="shared" si="2"/>
        <v>94.039119999999997</v>
      </c>
      <c r="H28" s="38">
        <f t="shared" si="2"/>
        <v>89.480320000000006</v>
      </c>
      <c r="I28" s="39">
        <f t="shared" si="2"/>
        <v>98.133999999999986</v>
      </c>
      <c r="J28" s="39">
        <f t="shared" si="2"/>
        <v>28.89632000000001</v>
      </c>
      <c r="K28" s="39">
        <f t="shared" si="2"/>
        <v>95.134799999999998</v>
      </c>
      <c r="L28" s="39">
        <f t="shared" si="2"/>
        <v>97.726160000000007</v>
      </c>
      <c r="M28" s="40">
        <f t="shared" si="2"/>
        <v>97.17028000000002</v>
      </c>
      <c r="N28" s="80">
        <f t="shared" si="2"/>
        <v>97.566160000000011</v>
      </c>
      <c r="O28" s="39">
        <f t="shared" si="2"/>
        <v>102.99672000000001</v>
      </c>
      <c r="P28" s="39">
        <f t="shared" si="2"/>
        <v>18.695</v>
      </c>
      <c r="Q28" s="39">
        <f t="shared" si="2"/>
        <v>101.90104000000001</v>
      </c>
      <c r="R28" s="39">
        <f t="shared" si="2"/>
        <v>101.46516000000001</v>
      </c>
      <c r="S28" s="40">
        <f t="shared" si="2"/>
        <v>100.24948000000001</v>
      </c>
      <c r="T28" s="41"/>
    </row>
    <row r="29" spans="1:30" ht="33.75" customHeight="1" x14ac:dyDescent="0.25">
      <c r="A29" s="127" t="s">
        <v>15</v>
      </c>
      <c r="B29" s="42">
        <f>((B27*B26)*7)/1000</f>
        <v>654.95640000000003</v>
      </c>
      <c r="C29" s="43">
        <f>((C27*C26)*7)/1000</f>
        <v>649.65740000000005</v>
      </c>
      <c r="D29" s="43">
        <f t="shared" ref="D29:S29" si="3">((D27*D26)*7)/1000</f>
        <v>155.79060000000001</v>
      </c>
      <c r="E29" s="43">
        <f t="shared" si="3"/>
        <v>660.25540000000001</v>
      </c>
      <c r="F29" s="43">
        <f t="shared" si="3"/>
        <v>660.25540000000001</v>
      </c>
      <c r="G29" s="83">
        <f t="shared" si="3"/>
        <v>659.19560000000001</v>
      </c>
      <c r="H29" s="42">
        <f t="shared" si="3"/>
        <v>627.40160000000003</v>
      </c>
      <c r="I29" s="43">
        <f t="shared" si="3"/>
        <v>688.87</v>
      </c>
      <c r="J29" s="43">
        <f t="shared" si="3"/>
        <v>203.48160000000004</v>
      </c>
      <c r="K29" s="43">
        <f t="shared" si="3"/>
        <v>667.67399999999998</v>
      </c>
      <c r="L29" s="43">
        <f t="shared" si="3"/>
        <v>684.63080000000002</v>
      </c>
      <c r="M29" s="83">
        <f t="shared" si="3"/>
        <v>681.45140000000004</v>
      </c>
      <c r="N29" s="81">
        <f t="shared" si="3"/>
        <v>684.63080000000002</v>
      </c>
      <c r="O29" s="44">
        <f t="shared" si="3"/>
        <v>722.78359999999998</v>
      </c>
      <c r="P29" s="44">
        <f t="shared" si="3"/>
        <v>132.47499999999999</v>
      </c>
      <c r="Q29" s="44">
        <f t="shared" si="3"/>
        <v>714.30520000000001</v>
      </c>
      <c r="R29" s="44">
        <f t="shared" si="3"/>
        <v>711.12580000000003</v>
      </c>
      <c r="S29" s="45">
        <f t="shared" si="3"/>
        <v>702.64740000000006</v>
      </c>
      <c r="T29" s="46"/>
    </row>
    <row r="30" spans="1:30" ht="33.75" customHeight="1" thickBot="1" x14ac:dyDescent="0.3">
      <c r="A30" s="128" t="s">
        <v>16</v>
      </c>
      <c r="B30" s="47">
        <f>+(B25/B27)/7*1000</f>
        <v>151.45631067961162</v>
      </c>
      <c r="C30" s="48">
        <f t="shared" ref="C30:E30" si="4">+(C25/C27)/7*1000</f>
        <v>151.43323234677234</v>
      </c>
      <c r="D30" s="48">
        <f t="shared" si="4"/>
        <v>151.02040816326527</v>
      </c>
      <c r="E30" s="48">
        <f t="shared" si="4"/>
        <v>151.38729649163037</v>
      </c>
      <c r="F30" s="48">
        <f>+(F25/F27)/7*1000</f>
        <v>151.43315753267601</v>
      </c>
      <c r="G30" s="49">
        <f t="shared" ref="G30" si="5">+(G25/G27)/7*1000</f>
        <v>151.35507579237481</v>
      </c>
      <c r="H30" s="47">
        <f>+(H25/H27)/7*1000</f>
        <v>151.42374517374517</v>
      </c>
      <c r="I30" s="48">
        <f t="shared" ref="I30:K30" si="6">+(I25/I27)/7*1000</f>
        <v>151.36263736263737</v>
      </c>
      <c r="J30" s="48">
        <f t="shared" si="6"/>
        <v>151.41369047619048</v>
      </c>
      <c r="K30" s="48">
        <f t="shared" si="6"/>
        <v>151.36054421768711</v>
      </c>
      <c r="L30" s="48">
        <f>+(L25/L27)/7*1000</f>
        <v>151.37107474568776</v>
      </c>
      <c r="M30" s="49">
        <f t="shared" ref="M30:S30" si="7">+(M25/M27)/7*1000</f>
        <v>151.43301488558097</v>
      </c>
      <c r="N30" s="82">
        <f t="shared" si="7"/>
        <v>151.43741707209202</v>
      </c>
      <c r="O30" s="48">
        <f t="shared" si="7"/>
        <v>151.40343527440299</v>
      </c>
      <c r="P30" s="48">
        <f t="shared" si="7"/>
        <v>151.42857142857144</v>
      </c>
      <c r="Q30" s="48">
        <f t="shared" si="7"/>
        <v>151.39889783806694</v>
      </c>
      <c r="R30" s="48">
        <f t="shared" si="7"/>
        <v>151.43708750266126</v>
      </c>
      <c r="S30" s="49">
        <f t="shared" si="7"/>
        <v>151.34669252316317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3"/>
      <c r="I36" s="134"/>
      <c r="J36" s="135"/>
      <c r="K36" s="112" t="s">
        <v>19</v>
      </c>
      <c r="L36" s="641" t="s">
        <v>8</v>
      </c>
      <c r="M36" s="642"/>
      <c r="N36" s="642"/>
      <c r="O36" s="642"/>
      <c r="P36" s="642"/>
      <c r="Q36" s="642"/>
      <c r="R36" s="643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9" t="s">
        <v>10</v>
      </c>
      <c r="I37" s="136"/>
      <c r="J37" s="136"/>
      <c r="K37" s="103"/>
      <c r="L37" s="200"/>
      <c r="M37" s="193"/>
      <c r="N37" s="193"/>
      <c r="O37" s="193"/>
      <c r="P37" s="193"/>
      <c r="Q37" s="193"/>
      <c r="R37" s="199" t="s">
        <v>10</v>
      </c>
      <c r="S37" s="58"/>
      <c r="T37" s="55"/>
      <c r="U37" s="56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57">
        <v>6</v>
      </c>
      <c r="R38" s="96"/>
      <c r="S38" s="58"/>
      <c r="T38" s="55"/>
      <c r="U38" s="56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374">
        <v>93.6</v>
      </c>
      <c r="C39" s="380">
        <v>96</v>
      </c>
      <c r="D39" s="380">
        <v>18.600000000000001</v>
      </c>
      <c r="E39" s="380">
        <v>94.7</v>
      </c>
      <c r="F39" s="380">
        <v>91.3</v>
      </c>
      <c r="G39" s="380">
        <v>90</v>
      </c>
      <c r="H39" s="97">
        <f t="shared" ref="H39:H46" si="8">SUM(B39:G39)</f>
        <v>484.2</v>
      </c>
      <c r="I39" s="138"/>
      <c r="J39" s="137"/>
      <c r="K39" s="87" t="s">
        <v>35</v>
      </c>
      <c r="L39" s="380">
        <v>6.9</v>
      </c>
      <c r="M39" s="380">
        <v>7</v>
      </c>
      <c r="N39" s="380">
        <v>1.5</v>
      </c>
      <c r="O39" s="380">
        <v>6.9</v>
      </c>
      <c r="P39" s="380">
        <v>6.6</v>
      </c>
      <c r="Q39" s="380">
        <v>6.2</v>
      </c>
      <c r="R39" s="97">
        <f t="shared" ref="R39:R46" si="9">SUM(L39:Q39)</f>
        <v>35.1</v>
      </c>
      <c r="S39" s="2"/>
      <c r="T39" s="55"/>
      <c r="U39" s="56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374">
        <v>93.6</v>
      </c>
      <c r="C40" s="380">
        <v>96</v>
      </c>
      <c r="D40" s="380">
        <v>18.600000000000001</v>
      </c>
      <c r="E40" s="380">
        <v>94.7</v>
      </c>
      <c r="F40" s="380">
        <v>91.3</v>
      </c>
      <c r="G40" s="380">
        <v>90</v>
      </c>
      <c r="H40" s="97">
        <f t="shared" si="8"/>
        <v>484.2</v>
      </c>
      <c r="I40" s="133"/>
      <c r="J40" s="137"/>
      <c r="K40" s="88" t="s">
        <v>36</v>
      </c>
      <c r="L40" s="380">
        <v>6.9</v>
      </c>
      <c r="M40" s="380">
        <v>7</v>
      </c>
      <c r="N40" s="380">
        <v>1.5</v>
      </c>
      <c r="O40" s="380">
        <v>6.9</v>
      </c>
      <c r="P40" s="380">
        <v>6.6</v>
      </c>
      <c r="Q40" s="380">
        <v>6.2</v>
      </c>
      <c r="R40" s="97">
        <f t="shared" si="9"/>
        <v>35.1</v>
      </c>
      <c r="S40" s="2"/>
      <c r="T40" s="55"/>
      <c r="U40" s="56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374">
        <v>93.5</v>
      </c>
      <c r="C41" s="380">
        <v>95.8</v>
      </c>
      <c r="D41" s="380">
        <v>18.5</v>
      </c>
      <c r="E41" s="380">
        <v>94.6</v>
      </c>
      <c r="F41" s="380">
        <v>91.2</v>
      </c>
      <c r="G41" s="380">
        <v>89.8</v>
      </c>
      <c r="H41" s="97">
        <f t="shared" si="8"/>
        <v>483.4</v>
      </c>
      <c r="I41" s="133"/>
      <c r="J41" s="137"/>
      <c r="K41" s="87" t="s">
        <v>37</v>
      </c>
      <c r="L41" s="380">
        <v>6.9</v>
      </c>
      <c r="M41" s="380">
        <v>6.9</v>
      </c>
      <c r="N41" s="380">
        <v>1.5</v>
      </c>
      <c r="O41" s="380">
        <v>6.9</v>
      </c>
      <c r="P41" s="380">
        <v>6.5</v>
      </c>
      <c r="Q41" s="380">
        <v>6.1</v>
      </c>
      <c r="R41" s="97">
        <f t="shared" si="9"/>
        <v>34.800000000000004</v>
      </c>
      <c r="S41" s="2"/>
      <c r="T41" s="55"/>
      <c r="U41" s="56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374">
        <v>93.5</v>
      </c>
      <c r="C42" s="380">
        <v>95.8</v>
      </c>
      <c r="D42" s="380">
        <v>18.5</v>
      </c>
      <c r="E42" s="380">
        <v>94.6</v>
      </c>
      <c r="F42" s="380">
        <v>91.2</v>
      </c>
      <c r="G42" s="380">
        <v>89.8</v>
      </c>
      <c r="H42" s="97">
        <f t="shared" si="8"/>
        <v>483.4</v>
      </c>
      <c r="I42" s="133"/>
      <c r="J42" s="137"/>
      <c r="K42" s="87" t="s">
        <v>38</v>
      </c>
      <c r="L42" s="380">
        <v>6.9</v>
      </c>
      <c r="M42" s="380">
        <v>7</v>
      </c>
      <c r="N42" s="380">
        <v>1.5</v>
      </c>
      <c r="O42" s="380">
        <v>6.9</v>
      </c>
      <c r="P42" s="380">
        <v>6.5</v>
      </c>
      <c r="Q42" s="380">
        <v>6.1</v>
      </c>
      <c r="R42" s="97">
        <f t="shared" si="9"/>
        <v>34.9</v>
      </c>
      <c r="S42" s="2"/>
      <c r="T42" s="55"/>
      <c r="U42" s="56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374">
        <v>93.5</v>
      </c>
      <c r="C43" s="380">
        <v>95.8</v>
      </c>
      <c r="D43" s="380">
        <v>18.5</v>
      </c>
      <c r="E43" s="380">
        <v>94.6</v>
      </c>
      <c r="F43" s="380">
        <v>91.2</v>
      </c>
      <c r="G43" s="380">
        <v>89.8</v>
      </c>
      <c r="H43" s="97">
        <f t="shared" si="8"/>
        <v>483.4</v>
      </c>
      <c r="I43" s="133"/>
      <c r="J43" s="137"/>
      <c r="K43" s="88" t="s">
        <v>33</v>
      </c>
      <c r="L43" s="380">
        <v>6.9</v>
      </c>
      <c r="M43" s="380">
        <v>7</v>
      </c>
      <c r="N43" s="380">
        <v>1.5</v>
      </c>
      <c r="O43" s="380">
        <v>6.9</v>
      </c>
      <c r="P43" s="380">
        <v>6.6</v>
      </c>
      <c r="Q43" s="380">
        <v>6.1</v>
      </c>
      <c r="R43" s="97">
        <f t="shared" si="9"/>
        <v>35</v>
      </c>
      <c r="S43" s="2"/>
      <c r="T43" s="55"/>
      <c r="U43" s="56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374">
        <v>93.5</v>
      </c>
      <c r="C44" s="380">
        <v>95.8</v>
      </c>
      <c r="D44" s="380">
        <v>18.5</v>
      </c>
      <c r="E44" s="380">
        <v>94.6</v>
      </c>
      <c r="F44" s="380">
        <v>91.2</v>
      </c>
      <c r="G44" s="380">
        <v>89.8</v>
      </c>
      <c r="H44" s="97">
        <f t="shared" si="8"/>
        <v>483.4</v>
      </c>
      <c r="I44" s="133"/>
      <c r="J44" s="137"/>
      <c r="K44" s="87" t="s">
        <v>46</v>
      </c>
      <c r="L44" s="380">
        <v>7</v>
      </c>
      <c r="M44" s="380">
        <v>7</v>
      </c>
      <c r="N44" s="380">
        <v>1.5</v>
      </c>
      <c r="O44" s="380">
        <v>6.9</v>
      </c>
      <c r="P44" s="380">
        <v>6.6</v>
      </c>
      <c r="Q44" s="380">
        <v>6.1</v>
      </c>
      <c r="R44" s="97">
        <f t="shared" si="9"/>
        <v>35.1</v>
      </c>
      <c r="S44" s="2"/>
      <c r="T44" s="55"/>
      <c r="U44" s="56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374">
        <v>93.5</v>
      </c>
      <c r="C45" s="380">
        <v>95.8</v>
      </c>
      <c r="D45" s="380">
        <v>18.5</v>
      </c>
      <c r="E45" s="380">
        <v>94.6</v>
      </c>
      <c r="F45" s="380">
        <v>91.2</v>
      </c>
      <c r="G45" s="380">
        <v>89.8</v>
      </c>
      <c r="H45" s="97">
        <f t="shared" si="8"/>
        <v>483.4</v>
      </c>
      <c r="I45" s="133"/>
      <c r="J45" s="137"/>
      <c r="K45" s="87" t="s">
        <v>34</v>
      </c>
      <c r="L45" s="380">
        <v>7</v>
      </c>
      <c r="M45" s="380">
        <v>7</v>
      </c>
      <c r="N45" s="380">
        <v>1.5</v>
      </c>
      <c r="O45" s="380">
        <v>7</v>
      </c>
      <c r="P45" s="380">
        <v>6.6</v>
      </c>
      <c r="Q45" s="380">
        <v>6.1</v>
      </c>
      <c r="R45" s="97">
        <f t="shared" si="9"/>
        <v>35.200000000000003</v>
      </c>
      <c r="S45" s="2"/>
      <c r="T45" s="55"/>
      <c r="U45" s="56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27">
        <f t="shared" ref="B46:G46" si="10">SUM(B39:B45)</f>
        <v>654.70000000000005</v>
      </c>
      <c r="C46" s="77">
        <f t="shared" si="10"/>
        <v>671</v>
      </c>
      <c r="D46" s="28">
        <f t="shared" si="10"/>
        <v>129.69999999999999</v>
      </c>
      <c r="E46" s="28">
        <f t="shared" si="10"/>
        <v>662.40000000000009</v>
      </c>
      <c r="F46" s="28">
        <f t="shared" si="10"/>
        <v>638.6</v>
      </c>
      <c r="G46" s="28">
        <f t="shared" si="10"/>
        <v>629</v>
      </c>
      <c r="H46" s="97">
        <f t="shared" si="8"/>
        <v>3385.4</v>
      </c>
      <c r="I46" s="60"/>
      <c r="K46" s="73" t="s">
        <v>10</v>
      </c>
      <c r="L46" s="77">
        <f t="shared" ref="L46:Q46" si="11">SUM(L39:L45)</f>
        <v>48.5</v>
      </c>
      <c r="M46" s="28">
        <f t="shared" si="11"/>
        <v>48.9</v>
      </c>
      <c r="N46" s="28">
        <f>SUM(N39:N45)</f>
        <v>10.5</v>
      </c>
      <c r="O46" s="28">
        <f t="shared" si="11"/>
        <v>48.4</v>
      </c>
      <c r="P46" s="28">
        <f t="shared" si="11"/>
        <v>46</v>
      </c>
      <c r="Q46" s="28">
        <f t="shared" si="11"/>
        <v>42.900000000000006</v>
      </c>
      <c r="R46" s="97">
        <f t="shared" si="9"/>
        <v>245.20000000000002</v>
      </c>
      <c r="S46" s="60"/>
      <c r="T46" s="55"/>
      <c r="U46" s="56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30">
        <v>154.6</v>
      </c>
      <c r="C47" s="78">
        <v>154.6</v>
      </c>
      <c r="D47" s="31">
        <v>154.6</v>
      </c>
      <c r="E47" s="31">
        <v>154.6</v>
      </c>
      <c r="F47" s="31">
        <v>154.6</v>
      </c>
      <c r="G47" s="31">
        <v>154.6</v>
      </c>
      <c r="H47" s="98">
        <f>+((H46/H48)/7)*1000</f>
        <v>154.61271465107782</v>
      </c>
      <c r="I47" s="60"/>
      <c r="K47" s="129" t="s">
        <v>12</v>
      </c>
      <c r="L47" s="78">
        <v>150.5</v>
      </c>
      <c r="M47" s="31">
        <v>148.5</v>
      </c>
      <c r="N47" s="31">
        <v>150</v>
      </c>
      <c r="O47" s="31">
        <v>147</v>
      </c>
      <c r="P47" s="31">
        <v>146</v>
      </c>
      <c r="Q47" s="31">
        <v>146</v>
      </c>
      <c r="R47" s="98">
        <f>+((R46/R48)/7)*1000</f>
        <v>147.79987944544908</v>
      </c>
      <c r="S47" s="61"/>
      <c r="T47" s="61"/>
    </row>
    <row r="48" spans="1:30" ht="33.75" customHeight="1" x14ac:dyDescent="0.25">
      <c r="A48" s="90" t="s">
        <v>13</v>
      </c>
      <c r="B48" s="377">
        <v>605</v>
      </c>
      <c r="C48" s="381">
        <v>620</v>
      </c>
      <c r="D48" s="378">
        <v>120</v>
      </c>
      <c r="E48" s="378">
        <v>612</v>
      </c>
      <c r="F48" s="378">
        <v>590</v>
      </c>
      <c r="G48" s="378">
        <v>581</v>
      </c>
      <c r="H48" s="99">
        <f>SUM(B48:G48)</f>
        <v>3128</v>
      </c>
      <c r="I48" s="60"/>
      <c r="J48" s="62"/>
      <c r="K48" s="90" t="s">
        <v>13</v>
      </c>
      <c r="L48" s="102">
        <v>46</v>
      </c>
      <c r="M48" s="102">
        <v>47</v>
      </c>
      <c r="N48" s="102">
        <v>10</v>
      </c>
      <c r="O48" s="102">
        <v>47</v>
      </c>
      <c r="P48" s="102">
        <v>45</v>
      </c>
      <c r="Q48" s="102">
        <v>42</v>
      </c>
      <c r="R48" s="106">
        <f>SUM(L48:Q48)</f>
        <v>237</v>
      </c>
      <c r="S48" s="63"/>
      <c r="T48" s="63"/>
      <c r="U48" s="63"/>
      <c r="V48" s="63"/>
      <c r="W48" s="63"/>
      <c r="X48" s="63"/>
      <c r="Y48" s="63"/>
    </row>
    <row r="49" spans="1:43" ht="33.75" customHeight="1" x14ac:dyDescent="0.25">
      <c r="A49" s="91" t="s">
        <v>14</v>
      </c>
      <c r="B49" s="38">
        <f t="shared" ref="B49:G49" si="12">((B48*B47)*7/1000-B40-B39)/5</f>
        <v>93.506199999999993</v>
      </c>
      <c r="C49" s="80">
        <f t="shared" si="12"/>
        <v>95.792800000000014</v>
      </c>
      <c r="D49" s="80">
        <f t="shared" si="12"/>
        <v>18.532800000000002</v>
      </c>
      <c r="E49" s="80">
        <f t="shared" si="12"/>
        <v>94.581280000000007</v>
      </c>
      <c r="F49" s="80">
        <f t="shared" si="12"/>
        <v>91.179600000000022</v>
      </c>
      <c r="G49" s="80">
        <f t="shared" si="12"/>
        <v>89.751639999999995</v>
      </c>
      <c r="H49" s="100">
        <f>((H46*1000)/H48)/7</f>
        <v>154.61271465107782</v>
      </c>
      <c r="I49" s="60"/>
      <c r="K49" s="91" t="s">
        <v>14</v>
      </c>
      <c r="L49" s="80">
        <f t="shared" ref="L49:Q49" si="13">((L48*L47)*7/1000-L40-L39)/5</f>
        <v>6.9321999999999999</v>
      </c>
      <c r="M49" s="39">
        <f t="shared" si="13"/>
        <v>6.9712999999999994</v>
      </c>
      <c r="N49" s="39">
        <f t="shared" si="13"/>
        <v>1.5</v>
      </c>
      <c r="O49" s="39">
        <f t="shared" si="13"/>
        <v>6.9126000000000003</v>
      </c>
      <c r="P49" s="39">
        <f t="shared" si="13"/>
        <v>6.5579999999999998</v>
      </c>
      <c r="Q49" s="39">
        <f t="shared" si="13"/>
        <v>6.1047999999999991</v>
      </c>
      <c r="R49" s="107">
        <f>((R46*1000)/R48)/7</f>
        <v>147.79987944544908</v>
      </c>
      <c r="S49" s="63"/>
      <c r="T49" s="63"/>
    </row>
    <row r="50" spans="1:43" ht="33.75" customHeight="1" x14ac:dyDescent="0.25">
      <c r="A50" s="92" t="s">
        <v>15</v>
      </c>
      <c r="B50" s="42">
        <f t="shared" ref="B50:G50" si="14">((B48*B47)*7)/1000</f>
        <v>654.73099999999999</v>
      </c>
      <c r="C50" s="81">
        <f t="shared" si="14"/>
        <v>670.96400000000006</v>
      </c>
      <c r="D50" s="43">
        <f t="shared" si="14"/>
        <v>129.864</v>
      </c>
      <c r="E50" s="43">
        <f t="shared" si="14"/>
        <v>662.30640000000005</v>
      </c>
      <c r="F50" s="43">
        <f t="shared" si="14"/>
        <v>638.49800000000005</v>
      </c>
      <c r="G50" s="43">
        <f t="shared" si="14"/>
        <v>628.75819999999999</v>
      </c>
      <c r="H50" s="83"/>
      <c r="I50" s="60"/>
      <c r="K50" s="92" t="s">
        <v>15</v>
      </c>
      <c r="L50" s="81">
        <f t="shared" ref="L50:Q50" si="15">((L48*L47)*7)/1000</f>
        <v>48.460999999999999</v>
      </c>
      <c r="M50" s="43">
        <f t="shared" si="15"/>
        <v>48.856499999999997</v>
      </c>
      <c r="N50" s="43">
        <f t="shared" si="15"/>
        <v>10.5</v>
      </c>
      <c r="O50" s="43">
        <f t="shared" si="15"/>
        <v>48.363</v>
      </c>
      <c r="P50" s="43">
        <f t="shared" si="15"/>
        <v>45.99</v>
      </c>
      <c r="Q50" s="43">
        <f t="shared" si="15"/>
        <v>42.923999999999999</v>
      </c>
      <c r="R50" s="108"/>
    </row>
    <row r="51" spans="1:43" ht="33.75" customHeight="1" thickBot="1" x14ac:dyDescent="0.3">
      <c r="A51" s="93" t="s">
        <v>16</v>
      </c>
      <c r="B51" s="47">
        <f t="shared" ref="B51:G51" si="16">+(B46/B48)/7*1000</f>
        <v>154.59268004722551</v>
      </c>
      <c r="C51" s="82">
        <f t="shared" si="16"/>
        <v>154.60829493087559</v>
      </c>
      <c r="D51" s="48">
        <f t="shared" si="16"/>
        <v>154.4047619047619</v>
      </c>
      <c r="E51" s="48">
        <f t="shared" si="16"/>
        <v>154.62184873949585</v>
      </c>
      <c r="F51" s="48">
        <f t="shared" si="16"/>
        <v>154.62469733656175</v>
      </c>
      <c r="G51" s="48">
        <f t="shared" si="16"/>
        <v>154.65945414310303</v>
      </c>
      <c r="H51" s="101"/>
      <c r="I51" s="60"/>
      <c r="J51" s="51"/>
      <c r="K51" s="93" t="s">
        <v>16</v>
      </c>
      <c r="L51" s="82">
        <f t="shared" ref="L51:Q51" si="17">+(L46/L48)/7*1000</f>
        <v>150.62111801242236</v>
      </c>
      <c r="M51" s="48">
        <f t="shared" si="17"/>
        <v>148.63221884498481</v>
      </c>
      <c r="N51" s="48">
        <f t="shared" si="17"/>
        <v>150</v>
      </c>
      <c r="O51" s="48">
        <f t="shared" si="17"/>
        <v>147.11246200607903</v>
      </c>
      <c r="P51" s="48">
        <f t="shared" si="17"/>
        <v>146.03174603174602</v>
      </c>
      <c r="Q51" s="48">
        <f t="shared" si="17"/>
        <v>145.91836734693879</v>
      </c>
      <c r="R51" s="49"/>
      <c r="S51" s="52"/>
      <c r="T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2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2"/>
      <c r="W55" s="2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2"/>
      <c r="W56" s="2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2"/>
      <c r="W57" s="2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374">
        <v>7.4</v>
      </c>
      <c r="C58" s="380">
        <v>7.4</v>
      </c>
      <c r="D58" s="380">
        <v>1.7</v>
      </c>
      <c r="E58" s="380">
        <v>7.4</v>
      </c>
      <c r="F58" s="380">
        <v>7.3</v>
      </c>
      <c r="G58" s="382">
        <v>7.3</v>
      </c>
      <c r="H58" s="374">
        <v>7.4</v>
      </c>
      <c r="I58" s="380">
        <v>7.9</v>
      </c>
      <c r="J58" s="380">
        <v>1.7</v>
      </c>
      <c r="K58" s="380">
        <v>7.7</v>
      </c>
      <c r="L58" s="380">
        <v>7.8</v>
      </c>
      <c r="M58" s="382">
        <v>7.6</v>
      </c>
      <c r="N58" s="374">
        <v>7.7</v>
      </c>
      <c r="O58" s="380">
        <v>8.1</v>
      </c>
      <c r="P58" s="380">
        <v>1.5</v>
      </c>
      <c r="Q58" s="380">
        <v>7.8</v>
      </c>
      <c r="R58" s="380">
        <v>8</v>
      </c>
      <c r="S58" s="382">
        <v>7.7</v>
      </c>
      <c r="T58" s="26">
        <f t="shared" ref="T58:T65" si="18">SUM(B58:S58)</f>
        <v>119.39999999999999</v>
      </c>
      <c r="U58" s="71"/>
      <c r="V58" s="2"/>
      <c r="W58" s="2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374">
        <v>7.4</v>
      </c>
      <c r="C59" s="380">
        <v>7.4</v>
      </c>
      <c r="D59" s="380">
        <v>1.7</v>
      </c>
      <c r="E59" s="380">
        <v>7.4</v>
      </c>
      <c r="F59" s="380">
        <v>7.3</v>
      </c>
      <c r="G59" s="382">
        <v>7.3</v>
      </c>
      <c r="H59" s="374">
        <v>7.4</v>
      </c>
      <c r="I59" s="380">
        <v>7.9</v>
      </c>
      <c r="J59" s="380">
        <v>1.7</v>
      </c>
      <c r="K59" s="380">
        <v>7.7</v>
      </c>
      <c r="L59" s="380">
        <v>7.8</v>
      </c>
      <c r="M59" s="382">
        <v>7.6</v>
      </c>
      <c r="N59" s="374">
        <v>7.7</v>
      </c>
      <c r="O59" s="380">
        <v>8.1</v>
      </c>
      <c r="P59" s="380">
        <v>1.5</v>
      </c>
      <c r="Q59" s="380">
        <v>7.8</v>
      </c>
      <c r="R59" s="380">
        <v>8</v>
      </c>
      <c r="S59" s="382">
        <v>7.7</v>
      </c>
      <c r="T59" s="26">
        <f t="shared" si="18"/>
        <v>119.39999999999999</v>
      </c>
      <c r="U59" s="71"/>
      <c r="V59" s="2"/>
      <c r="W59" s="2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374">
        <v>7.4</v>
      </c>
      <c r="C60" s="380">
        <v>7.3</v>
      </c>
      <c r="D60" s="380">
        <v>1.6</v>
      </c>
      <c r="E60" s="380">
        <v>7.3</v>
      </c>
      <c r="F60" s="380">
        <v>7.2</v>
      </c>
      <c r="G60" s="382">
        <v>7.2</v>
      </c>
      <c r="H60" s="374">
        <v>7.4</v>
      </c>
      <c r="I60" s="380">
        <v>7.9</v>
      </c>
      <c r="J60" s="380">
        <v>1.6</v>
      </c>
      <c r="K60" s="380">
        <v>7.5</v>
      </c>
      <c r="L60" s="380">
        <v>7.6</v>
      </c>
      <c r="M60" s="382">
        <v>7.5</v>
      </c>
      <c r="N60" s="374">
        <v>7.5</v>
      </c>
      <c r="O60" s="380">
        <v>8</v>
      </c>
      <c r="P60" s="380">
        <v>1.5</v>
      </c>
      <c r="Q60" s="380">
        <v>7.7</v>
      </c>
      <c r="R60" s="380">
        <v>7.9</v>
      </c>
      <c r="S60" s="382">
        <v>7.7</v>
      </c>
      <c r="T60" s="26">
        <f t="shared" si="18"/>
        <v>117.80000000000001</v>
      </c>
      <c r="U60" s="71"/>
      <c r="V60" s="2"/>
      <c r="W60" s="2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374">
        <v>7.5</v>
      </c>
      <c r="C61" s="380">
        <v>7.3</v>
      </c>
      <c r="D61" s="380">
        <v>1.6</v>
      </c>
      <c r="E61" s="380">
        <v>7.3</v>
      </c>
      <c r="F61" s="380">
        <v>7.2</v>
      </c>
      <c r="G61" s="382">
        <v>7.2</v>
      </c>
      <c r="H61" s="374">
        <v>7.4</v>
      </c>
      <c r="I61" s="380">
        <v>7.9</v>
      </c>
      <c r="J61" s="380">
        <v>1.6</v>
      </c>
      <c r="K61" s="380">
        <v>7.6</v>
      </c>
      <c r="L61" s="380">
        <v>7.7</v>
      </c>
      <c r="M61" s="382">
        <v>7.6</v>
      </c>
      <c r="N61" s="374">
        <v>7.5</v>
      </c>
      <c r="O61" s="380">
        <v>8.1</v>
      </c>
      <c r="P61" s="380">
        <v>1.5</v>
      </c>
      <c r="Q61" s="380">
        <v>7.7</v>
      </c>
      <c r="R61" s="380">
        <v>7.9</v>
      </c>
      <c r="S61" s="382">
        <v>7.7</v>
      </c>
      <c r="T61" s="26">
        <f t="shared" si="18"/>
        <v>118.3</v>
      </c>
      <c r="U61" s="71"/>
      <c r="V61" s="2"/>
      <c r="W61" s="2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374">
        <v>7.5</v>
      </c>
      <c r="C62" s="380">
        <v>7.4</v>
      </c>
      <c r="D62" s="380">
        <v>1.6</v>
      </c>
      <c r="E62" s="380">
        <v>7.3</v>
      </c>
      <c r="F62" s="380">
        <v>7.3</v>
      </c>
      <c r="G62" s="382">
        <v>7.3</v>
      </c>
      <c r="H62" s="374">
        <v>7.4</v>
      </c>
      <c r="I62" s="380">
        <v>7.9</v>
      </c>
      <c r="J62" s="380">
        <v>1.6</v>
      </c>
      <c r="K62" s="380">
        <v>7.6</v>
      </c>
      <c r="L62" s="380">
        <v>7.7</v>
      </c>
      <c r="M62" s="382">
        <v>7.6</v>
      </c>
      <c r="N62" s="374">
        <v>7.5</v>
      </c>
      <c r="O62" s="380">
        <v>8.1</v>
      </c>
      <c r="P62" s="380">
        <v>1.5</v>
      </c>
      <c r="Q62" s="380">
        <v>7.8</v>
      </c>
      <c r="R62" s="380">
        <v>7.9</v>
      </c>
      <c r="S62" s="382">
        <v>7.7</v>
      </c>
      <c r="T62" s="26">
        <f t="shared" si="18"/>
        <v>118.69999999999999</v>
      </c>
      <c r="U62" s="71"/>
      <c r="V62" s="60"/>
      <c r="W62" s="383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374">
        <v>7.5</v>
      </c>
      <c r="C63" s="380">
        <v>7.4</v>
      </c>
      <c r="D63" s="380">
        <v>1.6</v>
      </c>
      <c r="E63" s="380">
        <v>7.3</v>
      </c>
      <c r="F63" s="380">
        <v>7.3</v>
      </c>
      <c r="G63" s="382">
        <v>7.3</v>
      </c>
      <c r="H63" s="374">
        <v>7.4</v>
      </c>
      <c r="I63" s="380">
        <v>7.9</v>
      </c>
      <c r="J63" s="380">
        <v>1.7</v>
      </c>
      <c r="K63" s="380">
        <v>7.6</v>
      </c>
      <c r="L63" s="380">
        <v>7.7</v>
      </c>
      <c r="M63" s="382">
        <v>7.6</v>
      </c>
      <c r="N63" s="374">
        <v>7.5</v>
      </c>
      <c r="O63" s="380">
        <v>8.1</v>
      </c>
      <c r="P63" s="380">
        <v>1.5</v>
      </c>
      <c r="Q63" s="380">
        <v>7.8</v>
      </c>
      <c r="R63" s="380">
        <v>7.9</v>
      </c>
      <c r="S63" s="382">
        <v>7.7</v>
      </c>
      <c r="T63" s="26">
        <f t="shared" si="18"/>
        <v>118.8</v>
      </c>
      <c r="U63" s="71"/>
      <c r="V63" s="60"/>
      <c r="W63" s="383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374">
        <v>7.5</v>
      </c>
      <c r="C64" s="380">
        <v>7.4</v>
      </c>
      <c r="D64" s="380">
        <v>1.7</v>
      </c>
      <c r="E64" s="380">
        <v>7.4</v>
      </c>
      <c r="F64" s="380">
        <v>7.3</v>
      </c>
      <c r="G64" s="382">
        <v>7.3</v>
      </c>
      <c r="H64" s="374">
        <v>7.4</v>
      </c>
      <c r="I64" s="380">
        <v>7.9</v>
      </c>
      <c r="J64" s="380">
        <v>1.7</v>
      </c>
      <c r="K64" s="380">
        <v>7.6</v>
      </c>
      <c r="L64" s="380">
        <v>7.7</v>
      </c>
      <c r="M64" s="382">
        <v>7.6</v>
      </c>
      <c r="N64" s="374">
        <v>7.6</v>
      </c>
      <c r="O64" s="380">
        <v>8.1</v>
      </c>
      <c r="P64" s="380">
        <v>1.5</v>
      </c>
      <c r="Q64" s="380">
        <v>7.8</v>
      </c>
      <c r="R64" s="380">
        <v>8</v>
      </c>
      <c r="S64" s="382">
        <v>7.8</v>
      </c>
      <c r="T64" s="26">
        <f t="shared" si="18"/>
        <v>119.29999999999998</v>
      </c>
      <c r="U64" s="71"/>
      <c r="V64" s="60"/>
      <c r="W64" s="383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52.2</v>
      </c>
      <c r="C65" s="28">
        <f>SUM(C58:C64)</f>
        <v>51.6</v>
      </c>
      <c r="D65" s="28">
        <f>SUM(D58:D64)</f>
        <v>11.499999999999998</v>
      </c>
      <c r="E65" s="28">
        <f>SUM(E58:E64)</f>
        <v>51.4</v>
      </c>
      <c r="F65" s="28">
        <f t="shared" ref="F65:Q65" si="19">SUM(F58:F64)</f>
        <v>50.899999999999991</v>
      </c>
      <c r="G65" s="29">
        <f t="shared" si="19"/>
        <v>50.899999999999991</v>
      </c>
      <c r="H65" s="27">
        <f t="shared" si="19"/>
        <v>51.8</v>
      </c>
      <c r="I65" s="28">
        <f t="shared" si="19"/>
        <v>55.3</v>
      </c>
      <c r="J65" s="28">
        <f t="shared" si="19"/>
        <v>11.599999999999998</v>
      </c>
      <c r="K65" s="28">
        <f t="shared" si="19"/>
        <v>53.300000000000004</v>
      </c>
      <c r="L65" s="28">
        <f t="shared" si="19"/>
        <v>54.000000000000007</v>
      </c>
      <c r="M65" s="29">
        <f t="shared" si="19"/>
        <v>53.1</v>
      </c>
      <c r="N65" s="27">
        <f t="shared" si="19"/>
        <v>53</v>
      </c>
      <c r="O65" s="28">
        <f t="shared" si="19"/>
        <v>56.6</v>
      </c>
      <c r="P65" s="28">
        <f t="shared" si="19"/>
        <v>10.5</v>
      </c>
      <c r="Q65" s="28">
        <f t="shared" si="19"/>
        <v>54.399999999999991</v>
      </c>
      <c r="R65" s="28">
        <f>SUM(R58:R64)</f>
        <v>55.599999999999994</v>
      </c>
      <c r="S65" s="29">
        <f>SUM(S58:S64)</f>
        <v>54</v>
      </c>
      <c r="T65" s="26">
        <f t="shared" si="18"/>
        <v>831.7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149</v>
      </c>
      <c r="C66" s="31">
        <v>147.5</v>
      </c>
      <c r="D66" s="31">
        <v>149.5</v>
      </c>
      <c r="E66" s="31">
        <v>147</v>
      </c>
      <c r="F66" s="31">
        <v>145.5</v>
      </c>
      <c r="G66" s="32">
        <v>145.5</v>
      </c>
      <c r="H66" s="30">
        <v>151</v>
      </c>
      <c r="I66" s="31">
        <v>149</v>
      </c>
      <c r="J66" s="31">
        <v>150</v>
      </c>
      <c r="K66" s="31">
        <v>146.5</v>
      </c>
      <c r="L66" s="31">
        <v>145.5</v>
      </c>
      <c r="M66" s="32">
        <v>146</v>
      </c>
      <c r="N66" s="30">
        <v>148.5</v>
      </c>
      <c r="O66" s="31">
        <v>147</v>
      </c>
      <c r="P66" s="31">
        <v>150.5</v>
      </c>
      <c r="Q66" s="31">
        <v>146.5</v>
      </c>
      <c r="R66" s="31">
        <v>147</v>
      </c>
      <c r="S66" s="32">
        <v>145.5</v>
      </c>
      <c r="T66" s="261">
        <f>+((T65/T67)/7)*1000</f>
        <v>147.22959815896618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50</v>
      </c>
      <c r="C67" s="102">
        <v>50</v>
      </c>
      <c r="D67" s="102">
        <v>11</v>
      </c>
      <c r="E67" s="102">
        <v>50</v>
      </c>
      <c r="F67" s="102">
        <v>50</v>
      </c>
      <c r="G67" s="259">
        <v>50</v>
      </c>
      <c r="H67" s="258">
        <v>49</v>
      </c>
      <c r="I67" s="102">
        <v>53</v>
      </c>
      <c r="J67" s="102">
        <v>11</v>
      </c>
      <c r="K67" s="102">
        <v>52</v>
      </c>
      <c r="L67" s="102">
        <v>53</v>
      </c>
      <c r="M67" s="259">
        <v>52</v>
      </c>
      <c r="N67" s="258">
        <v>51</v>
      </c>
      <c r="O67" s="102">
        <v>55</v>
      </c>
      <c r="P67" s="102">
        <v>10</v>
      </c>
      <c r="Q67" s="102">
        <v>53</v>
      </c>
      <c r="R67" s="102">
        <v>54</v>
      </c>
      <c r="S67" s="259">
        <v>53</v>
      </c>
      <c r="T67" s="262">
        <f>SUM(B67:S67)</f>
        <v>807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7.4700000000000006</v>
      </c>
      <c r="C68" s="80">
        <f t="shared" si="20"/>
        <v>7.3650000000000002</v>
      </c>
      <c r="D68" s="80">
        <f t="shared" si="20"/>
        <v>1.6223000000000003</v>
      </c>
      <c r="E68" s="80">
        <f t="shared" si="20"/>
        <v>7.330000000000001</v>
      </c>
      <c r="F68" s="80">
        <f t="shared" si="20"/>
        <v>7.2650000000000006</v>
      </c>
      <c r="G68" s="154">
        <f t="shared" si="20"/>
        <v>7.2650000000000006</v>
      </c>
      <c r="H68" s="38">
        <f t="shared" si="20"/>
        <v>7.3986000000000001</v>
      </c>
      <c r="I68" s="80">
        <f t="shared" si="20"/>
        <v>7.8958000000000013</v>
      </c>
      <c r="J68" s="80">
        <f t="shared" si="20"/>
        <v>1.6300000000000003</v>
      </c>
      <c r="K68" s="80">
        <f t="shared" si="20"/>
        <v>7.5851999999999986</v>
      </c>
      <c r="L68" s="80">
        <f t="shared" si="20"/>
        <v>7.6761000000000008</v>
      </c>
      <c r="M68" s="154">
        <f t="shared" si="20"/>
        <v>7.5887999999999991</v>
      </c>
      <c r="N68" s="38">
        <f t="shared" si="20"/>
        <v>7.5228999999999981</v>
      </c>
      <c r="O68" s="80">
        <f t="shared" si="20"/>
        <v>8.0789999999999988</v>
      </c>
      <c r="P68" s="80">
        <f t="shared" si="20"/>
        <v>1.5070000000000001</v>
      </c>
      <c r="Q68" s="80">
        <f t="shared" si="20"/>
        <v>7.7503000000000011</v>
      </c>
      <c r="R68" s="80">
        <f t="shared" si="20"/>
        <v>7.9132000000000007</v>
      </c>
      <c r="S68" s="154">
        <f t="shared" si="20"/>
        <v>7.7160999999999991</v>
      </c>
      <c r="T68" s="263">
        <f>((T65*1000)/T67)/7</f>
        <v>147.22959815896618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52.15</v>
      </c>
      <c r="C69" s="43">
        <f t="shared" si="21"/>
        <v>51.625</v>
      </c>
      <c r="D69" s="43">
        <f t="shared" si="21"/>
        <v>11.5115</v>
      </c>
      <c r="E69" s="43">
        <f t="shared" si="21"/>
        <v>51.45</v>
      </c>
      <c r="F69" s="43">
        <f t="shared" si="21"/>
        <v>50.924999999999997</v>
      </c>
      <c r="G69" s="83">
        <f t="shared" si="21"/>
        <v>50.924999999999997</v>
      </c>
      <c r="H69" s="42">
        <f t="shared" si="21"/>
        <v>51.792999999999999</v>
      </c>
      <c r="I69" s="43">
        <f t="shared" si="21"/>
        <v>55.279000000000003</v>
      </c>
      <c r="J69" s="43">
        <f t="shared" si="21"/>
        <v>11.55</v>
      </c>
      <c r="K69" s="43">
        <f t="shared" si="21"/>
        <v>53.326000000000001</v>
      </c>
      <c r="L69" s="43">
        <f t="shared" si="21"/>
        <v>53.980499999999999</v>
      </c>
      <c r="M69" s="83">
        <f t="shared" si="21"/>
        <v>53.143999999999998</v>
      </c>
      <c r="N69" s="42">
        <f t="shared" si="21"/>
        <v>53.014499999999998</v>
      </c>
      <c r="O69" s="43">
        <f t="shared" si="21"/>
        <v>56.594999999999999</v>
      </c>
      <c r="P69" s="43">
        <f t="shared" si="21"/>
        <v>10.535</v>
      </c>
      <c r="Q69" s="43">
        <f t="shared" si="21"/>
        <v>54.351500000000001</v>
      </c>
      <c r="R69" s="43">
        <f t="shared" si="21"/>
        <v>55.566000000000003</v>
      </c>
      <c r="S69" s="83">
        <f t="shared" si="21"/>
        <v>53.980499999999999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>+(B65/B67)/7*1000</f>
        <v>149.14285714285717</v>
      </c>
      <c r="C70" s="48">
        <f t="shared" ref="C70:S70" si="22">+(C65/C67)/7*1000</f>
        <v>147.42857142857144</v>
      </c>
      <c r="D70" s="48">
        <f t="shared" si="22"/>
        <v>149.35064935064932</v>
      </c>
      <c r="E70" s="48">
        <f t="shared" si="22"/>
        <v>146.85714285714286</v>
      </c>
      <c r="F70" s="48">
        <f t="shared" si="22"/>
        <v>145.42857142857142</v>
      </c>
      <c r="G70" s="49">
        <f t="shared" si="22"/>
        <v>145.42857142857142</v>
      </c>
      <c r="H70" s="47">
        <f t="shared" si="22"/>
        <v>151.0204081632653</v>
      </c>
      <c r="I70" s="48">
        <f t="shared" si="22"/>
        <v>149.0566037735849</v>
      </c>
      <c r="J70" s="48">
        <f t="shared" si="22"/>
        <v>150.64935064935065</v>
      </c>
      <c r="K70" s="48">
        <f t="shared" si="22"/>
        <v>146.42857142857144</v>
      </c>
      <c r="L70" s="48">
        <f t="shared" si="22"/>
        <v>145.5525606469003</v>
      </c>
      <c r="M70" s="49">
        <f t="shared" si="22"/>
        <v>145.87912087912085</v>
      </c>
      <c r="N70" s="47">
        <f t="shared" si="22"/>
        <v>148.45938375350141</v>
      </c>
      <c r="O70" s="48">
        <f t="shared" si="22"/>
        <v>147.01298701298703</v>
      </c>
      <c r="P70" s="48">
        <f t="shared" si="22"/>
        <v>150</v>
      </c>
      <c r="Q70" s="48">
        <f t="shared" si="22"/>
        <v>146.63072776280319</v>
      </c>
      <c r="R70" s="48">
        <f t="shared" si="22"/>
        <v>147.08994708994709</v>
      </c>
      <c r="S70" s="49">
        <f t="shared" si="22"/>
        <v>145.55256064690028</v>
      </c>
      <c r="T70" s="50"/>
      <c r="AD70" s="3"/>
    </row>
    <row r="71" spans="1:41" s="337" customFormat="1" ht="33.75" customHeight="1" x14ac:dyDescent="0.25">
      <c r="B71" s="399"/>
      <c r="C71" s="399"/>
      <c r="D71" s="399"/>
      <c r="E71" s="399"/>
      <c r="F71" s="399"/>
      <c r="G71" s="399"/>
      <c r="H71" s="399"/>
      <c r="I71" s="399"/>
      <c r="J71" s="399"/>
      <c r="K71" s="399"/>
      <c r="L71" s="399"/>
      <c r="M71" s="399"/>
      <c r="N71" s="399"/>
      <c r="O71" s="399"/>
      <c r="P71" s="399"/>
      <c r="Q71" s="399"/>
      <c r="R71" s="399"/>
      <c r="S71" s="399"/>
    </row>
    <row r="72" spans="1:41" ht="33.75" customHeight="1" x14ac:dyDescent="0.25"/>
    <row r="73" spans="1:41" ht="33.75" customHeight="1" x14ac:dyDescent="0.25">
      <c r="A73" s="55"/>
      <c r="B73" s="70"/>
      <c r="C73" s="70"/>
      <c r="D73" s="70"/>
      <c r="E73" s="70"/>
      <c r="F73" s="70"/>
      <c r="G73" s="70"/>
      <c r="H73" s="55"/>
      <c r="I73" s="55"/>
      <c r="J73" s="55"/>
    </row>
    <row r="74" spans="1:41" ht="33.75" customHeight="1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8"/>
  <sheetViews>
    <sheetView topLeftCell="A25" zoomScale="30" zoomScaleNormal="30" workbookViewId="0">
      <selection activeCell="B67" sqref="B67:S67"/>
    </sheetView>
  </sheetViews>
  <sheetFormatPr baseColWidth="10" defaultRowHeight="15" x14ac:dyDescent="0.25"/>
  <cols>
    <col min="1" max="1" width="52.42578125" style="19" bestFit="1" customWidth="1"/>
    <col min="2" max="10" width="22.42578125" style="19" customWidth="1"/>
    <col min="11" max="11" width="33.42578125" style="19" bestFit="1" customWidth="1"/>
    <col min="1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  <c r="U3" s="410"/>
      <c r="V3" s="410"/>
      <c r="W3" s="410"/>
      <c r="X3" s="410"/>
      <c r="Y3" s="2"/>
      <c r="Z3" s="2"/>
      <c r="AA3" s="2"/>
      <c r="AB3" s="2"/>
      <c r="AC3" s="2"/>
      <c r="AD3" s="4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0" t="s">
        <v>1</v>
      </c>
      <c r="B9" s="410"/>
      <c r="C9" s="410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0"/>
      <c r="B10" s="410"/>
      <c r="C10" s="4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0" t="s">
        <v>4</v>
      </c>
      <c r="B11" s="410"/>
      <c r="C11" s="410"/>
      <c r="D11" s="1"/>
      <c r="E11" s="408">
        <v>2</v>
      </c>
      <c r="F11" s="1"/>
      <c r="G11" s="1"/>
      <c r="H11" s="1"/>
      <c r="I11" s="1"/>
      <c r="J11" s="1"/>
      <c r="K11" s="628" t="s">
        <v>107</v>
      </c>
      <c r="L11" s="628"/>
      <c r="M11" s="409"/>
      <c r="N11" s="40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0"/>
      <c r="B12" s="410"/>
      <c r="C12" s="410"/>
      <c r="D12" s="1"/>
      <c r="E12" s="5"/>
      <c r="F12" s="1"/>
      <c r="G12" s="1"/>
      <c r="H12" s="1"/>
      <c r="I12" s="1"/>
      <c r="J12" s="1"/>
      <c r="K12" s="409"/>
      <c r="L12" s="409"/>
      <c r="M12" s="409"/>
      <c r="N12" s="40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0"/>
      <c r="B13" s="410"/>
      <c r="C13" s="410"/>
      <c r="D13" s="410"/>
      <c r="E13" s="410"/>
      <c r="F13" s="410"/>
      <c r="G13" s="410"/>
      <c r="H13" s="410"/>
      <c r="I13" s="410"/>
      <c r="J13" s="410"/>
      <c r="K13" s="410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1"/>
      <c r="X13" s="1"/>
      <c r="Y13" s="1"/>
    </row>
    <row r="14" spans="1:30" s="3" customFormat="1" ht="27" thickBot="1" x14ac:dyDescent="0.3">
      <c r="A14" s="41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411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374">
        <v>93.4</v>
      </c>
      <c r="C18" s="375">
        <v>92.6</v>
      </c>
      <c r="D18" s="375">
        <v>22.2</v>
      </c>
      <c r="E18" s="375">
        <v>94</v>
      </c>
      <c r="F18" s="375">
        <v>94.2</v>
      </c>
      <c r="G18" s="376">
        <v>94</v>
      </c>
      <c r="H18" s="374">
        <v>89.5</v>
      </c>
      <c r="I18" s="375">
        <v>98.1</v>
      </c>
      <c r="J18" s="375">
        <v>28.9</v>
      </c>
      <c r="K18" s="375">
        <v>95.1</v>
      </c>
      <c r="L18" s="375">
        <v>97.7</v>
      </c>
      <c r="M18" s="376">
        <v>97.2</v>
      </c>
      <c r="N18" s="380">
        <v>97.6</v>
      </c>
      <c r="O18" s="375">
        <v>103</v>
      </c>
      <c r="P18" s="375">
        <v>18.7</v>
      </c>
      <c r="Q18" s="375">
        <v>101.9</v>
      </c>
      <c r="R18" s="375">
        <v>101.5</v>
      </c>
      <c r="S18" s="376">
        <v>100.2</v>
      </c>
      <c r="T18" s="26">
        <f t="shared" ref="T18:T25" si="0">SUM(B18:S18)</f>
        <v>1519.8000000000002</v>
      </c>
      <c r="V18" s="2"/>
      <c r="W18" s="20"/>
    </row>
    <row r="19" spans="1:30" ht="39.950000000000003" customHeight="1" x14ac:dyDescent="0.25">
      <c r="A19" s="123" t="s">
        <v>36</v>
      </c>
      <c r="B19" s="374">
        <v>93.4</v>
      </c>
      <c r="C19" s="375">
        <v>92.6</v>
      </c>
      <c r="D19" s="375">
        <v>22.2</v>
      </c>
      <c r="E19" s="375">
        <v>94</v>
      </c>
      <c r="F19" s="375">
        <v>94.2</v>
      </c>
      <c r="G19" s="376">
        <v>94</v>
      </c>
      <c r="H19" s="374">
        <v>89.5</v>
      </c>
      <c r="I19" s="375">
        <v>98.1</v>
      </c>
      <c r="J19" s="375">
        <v>28.9</v>
      </c>
      <c r="K19" s="375">
        <v>95.1</v>
      </c>
      <c r="L19" s="375">
        <v>97.7</v>
      </c>
      <c r="M19" s="376">
        <v>97.2</v>
      </c>
      <c r="N19" s="380">
        <v>97.6</v>
      </c>
      <c r="O19" s="375">
        <v>103</v>
      </c>
      <c r="P19" s="375">
        <v>18.7</v>
      </c>
      <c r="Q19" s="375">
        <v>101.9</v>
      </c>
      <c r="R19" s="375">
        <v>101.5</v>
      </c>
      <c r="S19" s="376">
        <v>100.2</v>
      </c>
      <c r="T19" s="26">
        <f t="shared" si="0"/>
        <v>1519.8000000000002</v>
      </c>
      <c r="V19" s="2"/>
      <c r="W19" s="20"/>
    </row>
    <row r="20" spans="1:30" ht="39.75" customHeight="1" x14ac:dyDescent="0.25">
      <c r="A20" s="122" t="s">
        <v>37</v>
      </c>
      <c r="B20" s="374">
        <v>93.2</v>
      </c>
      <c r="C20" s="375">
        <v>92.9</v>
      </c>
      <c r="D20" s="375">
        <v>21.6</v>
      </c>
      <c r="E20" s="375">
        <v>94.5</v>
      </c>
      <c r="F20" s="375">
        <v>94.4</v>
      </c>
      <c r="G20" s="376">
        <v>94</v>
      </c>
      <c r="H20" s="374">
        <v>89.5</v>
      </c>
      <c r="I20" s="375">
        <v>98.3</v>
      </c>
      <c r="J20" s="375">
        <v>28.9</v>
      </c>
      <c r="K20" s="375">
        <v>95.5</v>
      </c>
      <c r="L20" s="375">
        <v>97.4</v>
      </c>
      <c r="M20" s="376">
        <v>97.2</v>
      </c>
      <c r="N20" s="380">
        <v>97.9</v>
      </c>
      <c r="O20" s="375">
        <v>103.4</v>
      </c>
      <c r="P20" s="375">
        <v>18</v>
      </c>
      <c r="Q20" s="375">
        <v>101.9</v>
      </c>
      <c r="R20" s="375">
        <v>101.2</v>
      </c>
      <c r="S20" s="376">
        <v>100</v>
      </c>
      <c r="T20" s="26">
        <f t="shared" si="0"/>
        <v>1519.8000000000002</v>
      </c>
      <c r="V20" s="2"/>
      <c r="W20" s="20"/>
    </row>
    <row r="21" spans="1:30" ht="39.950000000000003" customHeight="1" x14ac:dyDescent="0.25">
      <c r="A21" s="122" t="s">
        <v>38</v>
      </c>
      <c r="B21" s="374">
        <v>93.2</v>
      </c>
      <c r="C21" s="375">
        <v>92.9</v>
      </c>
      <c r="D21" s="375">
        <v>21.6</v>
      </c>
      <c r="E21" s="375">
        <v>94.5</v>
      </c>
      <c r="F21" s="375">
        <v>94.4</v>
      </c>
      <c r="G21" s="376">
        <v>94</v>
      </c>
      <c r="H21" s="374">
        <v>89.5</v>
      </c>
      <c r="I21" s="375">
        <v>98.3</v>
      </c>
      <c r="J21" s="375">
        <v>28.9</v>
      </c>
      <c r="K21" s="375">
        <v>95.5</v>
      </c>
      <c r="L21" s="375">
        <v>97.4</v>
      </c>
      <c r="M21" s="376">
        <v>97.2</v>
      </c>
      <c r="N21" s="380">
        <v>97.9</v>
      </c>
      <c r="O21" s="375">
        <v>103.4</v>
      </c>
      <c r="P21" s="375">
        <v>18</v>
      </c>
      <c r="Q21" s="375">
        <v>101.9</v>
      </c>
      <c r="R21" s="375">
        <v>101.2</v>
      </c>
      <c r="S21" s="376">
        <v>100</v>
      </c>
      <c r="T21" s="26">
        <f t="shared" si="0"/>
        <v>1519.8000000000002</v>
      </c>
      <c r="V21" s="2"/>
      <c r="W21" s="20"/>
    </row>
    <row r="22" spans="1:30" ht="39.950000000000003" customHeight="1" x14ac:dyDescent="0.25">
      <c r="A22" s="123" t="s">
        <v>33</v>
      </c>
      <c r="B22" s="374">
        <v>93.2</v>
      </c>
      <c r="C22" s="375">
        <v>92.9</v>
      </c>
      <c r="D22" s="375">
        <v>21.6</v>
      </c>
      <c r="E22" s="375">
        <v>94.5</v>
      </c>
      <c r="F22" s="375">
        <v>94.4</v>
      </c>
      <c r="G22" s="376">
        <v>94</v>
      </c>
      <c r="H22" s="374">
        <v>89.5</v>
      </c>
      <c r="I22" s="375">
        <v>98.3</v>
      </c>
      <c r="J22" s="375">
        <v>28.9</v>
      </c>
      <c r="K22" s="375">
        <v>95.5</v>
      </c>
      <c r="L22" s="375">
        <v>97.4</v>
      </c>
      <c r="M22" s="376">
        <v>97.2</v>
      </c>
      <c r="N22" s="380">
        <v>97.9</v>
      </c>
      <c r="O22" s="375">
        <v>103.4</v>
      </c>
      <c r="P22" s="375">
        <v>18</v>
      </c>
      <c r="Q22" s="375">
        <v>101.9</v>
      </c>
      <c r="R22" s="375">
        <v>101.2</v>
      </c>
      <c r="S22" s="376">
        <v>100</v>
      </c>
      <c r="T22" s="26">
        <f t="shared" si="0"/>
        <v>1519.8000000000002</v>
      </c>
      <c r="V22" s="2"/>
      <c r="W22" s="20"/>
    </row>
    <row r="23" spans="1:30" ht="39.950000000000003" customHeight="1" x14ac:dyDescent="0.25">
      <c r="A23" s="122" t="s">
        <v>46</v>
      </c>
      <c r="B23" s="374">
        <v>93.2</v>
      </c>
      <c r="C23" s="375">
        <v>92.9</v>
      </c>
      <c r="D23" s="375">
        <v>21.6</v>
      </c>
      <c r="E23" s="375">
        <v>94.5</v>
      </c>
      <c r="F23" s="375">
        <v>94.4</v>
      </c>
      <c r="G23" s="376">
        <v>94</v>
      </c>
      <c r="H23" s="374">
        <v>89.5</v>
      </c>
      <c r="I23" s="375">
        <v>98.3</v>
      </c>
      <c r="J23" s="375">
        <v>28.9</v>
      </c>
      <c r="K23" s="375">
        <v>95.5</v>
      </c>
      <c r="L23" s="375">
        <v>97.4</v>
      </c>
      <c r="M23" s="376">
        <v>97.2</v>
      </c>
      <c r="N23" s="380">
        <v>97.9</v>
      </c>
      <c r="O23" s="375">
        <v>103.4</v>
      </c>
      <c r="P23" s="375">
        <v>18</v>
      </c>
      <c r="Q23" s="375">
        <v>101.9</v>
      </c>
      <c r="R23" s="375">
        <v>101.2</v>
      </c>
      <c r="S23" s="376">
        <v>100</v>
      </c>
      <c r="T23" s="26">
        <f t="shared" si="0"/>
        <v>1519.8000000000002</v>
      </c>
      <c r="V23" s="2"/>
      <c r="W23" s="20"/>
    </row>
    <row r="24" spans="1:30" ht="39.950000000000003" customHeight="1" x14ac:dyDescent="0.25">
      <c r="A24" s="122" t="s">
        <v>34</v>
      </c>
      <c r="B24" s="374">
        <v>93.2</v>
      </c>
      <c r="C24" s="375">
        <v>92.9</v>
      </c>
      <c r="D24" s="375">
        <v>21.6</v>
      </c>
      <c r="E24" s="375">
        <v>94.5</v>
      </c>
      <c r="F24" s="375">
        <v>94.4</v>
      </c>
      <c r="G24" s="376">
        <v>94</v>
      </c>
      <c r="H24" s="374">
        <v>89.5</v>
      </c>
      <c r="I24" s="375">
        <v>98.3</v>
      </c>
      <c r="J24" s="375">
        <v>28.9</v>
      </c>
      <c r="K24" s="375">
        <v>95.5</v>
      </c>
      <c r="L24" s="375">
        <v>97.4</v>
      </c>
      <c r="M24" s="376">
        <v>97.2</v>
      </c>
      <c r="N24" s="380">
        <v>97.9</v>
      </c>
      <c r="O24" s="375">
        <v>103.4</v>
      </c>
      <c r="P24" s="375">
        <v>18</v>
      </c>
      <c r="Q24" s="375">
        <v>101.9</v>
      </c>
      <c r="R24" s="375">
        <v>101.2</v>
      </c>
      <c r="S24" s="376">
        <v>100</v>
      </c>
      <c r="T24" s="26">
        <f t="shared" si="0"/>
        <v>1519.8000000000002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652.80000000000007</v>
      </c>
      <c r="C25" s="332">
        <f t="shared" si="1"/>
        <v>649.69999999999993</v>
      </c>
      <c r="D25" s="332">
        <f t="shared" si="1"/>
        <v>152.39999999999998</v>
      </c>
      <c r="E25" s="332">
        <f t="shared" si="1"/>
        <v>660.5</v>
      </c>
      <c r="F25" s="332">
        <f t="shared" si="1"/>
        <v>660.4</v>
      </c>
      <c r="G25" s="333">
        <f t="shared" si="1"/>
        <v>658</v>
      </c>
      <c r="H25" s="331">
        <f t="shared" si="1"/>
        <v>626.5</v>
      </c>
      <c r="I25" s="332">
        <f t="shared" si="1"/>
        <v>687.69999999999993</v>
      </c>
      <c r="J25" s="332">
        <f t="shared" si="1"/>
        <v>202.3</v>
      </c>
      <c r="K25" s="332">
        <f t="shared" si="1"/>
        <v>667.7</v>
      </c>
      <c r="L25" s="332">
        <f t="shared" si="1"/>
        <v>682.4</v>
      </c>
      <c r="M25" s="333">
        <f t="shared" si="1"/>
        <v>680.40000000000009</v>
      </c>
      <c r="N25" s="335">
        <f t="shared" si="1"/>
        <v>684.69999999999993</v>
      </c>
      <c r="O25" s="332">
        <f t="shared" si="1"/>
        <v>722.99999999999989</v>
      </c>
      <c r="P25" s="332">
        <f t="shared" si="1"/>
        <v>127.4</v>
      </c>
      <c r="Q25" s="332">
        <f t="shared" si="1"/>
        <v>713.3</v>
      </c>
      <c r="R25" s="332">
        <f t="shared" si="1"/>
        <v>709</v>
      </c>
      <c r="S25" s="333">
        <f t="shared" si="1"/>
        <v>700.4</v>
      </c>
      <c r="T25" s="320">
        <f t="shared" si="0"/>
        <v>10638.599999999997</v>
      </c>
    </row>
    <row r="26" spans="1:30" s="2" customFormat="1" ht="36.75" customHeight="1" x14ac:dyDescent="0.25">
      <c r="A26" s="321" t="s">
        <v>12</v>
      </c>
      <c r="B26" s="326">
        <v>151.4</v>
      </c>
      <c r="C26" s="327">
        <v>151.4</v>
      </c>
      <c r="D26" s="327">
        <v>151.4</v>
      </c>
      <c r="E26" s="327">
        <v>151.4</v>
      </c>
      <c r="F26" s="327">
        <v>151.4</v>
      </c>
      <c r="G26" s="328">
        <v>151.4</v>
      </c>
      <c r="H26" s="326">
        <v>151.4</v>
      </c>
      <c r="I26" s="327">
        <v>151.4</v>
      </c>
      <c r="J26" s="327">
        <v>151.4</v>
      </c>
      <c r="K26" s="327">
        <v>151.4</v>
      </c>
      <c r="L26" s="327">
        <v>151.4</v>
      </c>
      <c r="M26" s="328">
        <v>151.4</v>
      </c>
      <c r="N26" s="336">
        <v>151.4</v>
      </c>
      <c r="O26" s="327">
        <v>151.4</v>
      </c>
      <c r="P26" s="327">
        <v>151.4</v>
      </c>
      <c r="Q26" s="327">
        <v>151.4</v>
      </c>
      <c r="R26" s="327">
        <v>151.4</v>
      </c>
      <c r="S26" s="328">
        <v>151.4</v>
      </c>
      <c r="T26" s="325">
        <f>+((T25/T27)/7)*1000</f>
        <v>151.40466228332332</v>
      </c>
    </row>
    <row r="27" spans="1:30" s="2" customFormat="1" ht="33" customHeight="1" x14ac:dyDescent="0.25">
      <c r="A27" s="125" t="s">
        <v>13</v>
      </c>
      <c r="B27" s="377">
        <v>616</v>
      </c>
      <c r="C27" s="378">
        <v>613</v>
      </c>
      <c r="D27" s="378">
        <v>144</v>
      </c>
      <c r="E27" s="378">
        <v>623</v>
      </c>
      <c r="F27" s="378">
        <v>623</v>
      </c>
      <c r="G27" s="379">
        <v>621</v>
      </c>
      <c r="H27" s="377">
        <v>591</v>
      </c>
      <c r="I27" s="378">
        <v>649</v>
      </c>
      <c r="J27" s="378">
        <v>191</v>
      </c>
      <c r="K27" s="378">
        <v>630</v>
      </c>
      <c r="L27" s="378">
        <v>644</v>
      </c>
      <c r="M27" s="379">
        <v>642</v>
      </c>
      <c r="N27" s="381">
        <v>646</v>
      </c>
      <c r="O27" s="378">
        <v>682</v>
      </c>
      <c r="P27" s="378">
        <v>120</v>
      </c>
      <c r="Q27" s="378">
        <v>673</v>
      </c>
      <c r="R27" s="378">
        <v>669</v>
      </c>
      <c r="S27" s="379">
        <v>661</v>
      </c>
      <c r="T27" s="37">
        <f>SUM(B27:S27)</f>
        <v>10038</v>
      </c>
      <c r="U27" s="2">
        <f>((T25*1000)/T27)/7</f>
        <v>151.40466228332329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93.207360000000023</v>
      </c>
      <c r="C28" s="39">
        <f t="shared" si="2"/>
        <v>92.891480000000001</v>
      </c>
      <c r="D28" s="39">
        <f t="shared" si="2"/>
        <v>21.642240000000008</v>
      </c>
      <c r="E28" s="39">
        <f t="shared" si="2"/>
        <v>94.451080000000005</v>
      </c>
      <c r="F28" s="39">
        <f t="shared" si="2"/>
        <v>94.371079999999992</v>
      </c>
      <c r="G28" s="40">
        <f t="shared" si="2"/>
        <v>94.027160000000009</v>
      </c>
      <c r="H28" s="38">
        <f t="shared" si="2"/>
        <v>89.468360000000004</v>
      </c>
      <c r="I28" s="39">
        <f t="shared" si="2"/>
        <v>98.322040000000015</v>
      </c>
      <c r="J28" s="39">
        <f t="shared" si="2"/>
        <v>28.92436</v>
      </c>
      <c r="K28" s="39">
        <f t="shared" si="2"/>
        <v>95.494799999999984</v>
      </c>
      <c r="L28" s="39">
        <f t="shared" si="2"/>
        <v>97.422240000000002</v>
      </c>
      <c r="M28" s="40">
        <f t="shared" si="2"/>
        <v>97.198319999999981</v>
      </c>
      <c r="N28" s="80">
        <f t="shared" si="2"/>
        <v>97.88615999999999</v>
      </c>
      <c r="O28" s="39">
        <f t="shared" si="2"/>
        <v>103.35672</v>
      </c>
      <c r="P28" s="39">
        <f t="shared" si="2"/>
        <v>17.955199999999998</v>
      </c>
      <c r="Q28" s="39">
        <f t="shared" si="2"/>
        <v>101.88908000000001</v>
      </c>
      <c r="R28" s="39">
        <f t="shared" si="2"/>
        <v>101.20124000000001</v>
      </c>
      <c r="S28" s="40">
        <f t="shared" si="2"/>
        <v>100.02556000000001</v>
      </c>
      <c r="T28" s="41"/>
    </row>
    <row r="29" spans="1:30" ht="33.75" customHeight="1" x14ac:dyDescent="0.25">
      <c r="A29" s="127" t="s">
        <v>15</v>
      </c>
      <c r="B29" s="42">
        <f>((B27*B26)*7)/1000</f>
        <v>652.83680000000004</v>
      </c>
      <c r="C29" s="43">
        <f>((C27*C26)*7)/1000</f>
        <v>649.65740000000005</v>
      </c>
      <c r="D29" s="43">
        <f t="shared" ref="D29:S29" si="3">((D27*D26)*7)/1000</f>
        <v>152.61120000000003</v>
      </c>
      <c r="E29" s="43">
        <f t="shared" si="3"/>
        <v>660.25540000000001</v>
      </c>
      <c r="F29" s="43">
        <f t="shared" si="3"/>
        <v>660.25540000000001</v>
      </c>
      <c r="G29" s="83">
        <f t="shared" si="3"/>
        <v>658.13580000000002</v>
      </c>
      <c r="H29" s="42">
        <f t="shared" si="3"/>
        <v>626.34180000000003</v>
      </c>
      <c r="I29" s="43">
        <f t="shared" si="3"/>
        <v>687.81020000000012</v>
      </c>
      <c r="J29" s="43">
        <f t="shared" si="3"/>
        <v>202.42180000000002</v>
      </c>
      <c r="K29" s="43">
        <f t="shared" si="3"/>
        <v>667.67399999999998</v>
      </c>
      <c r="L29" s="43">
        <f t="shared" si="3"/>
        <v>682.51120000000003</v>
      </c>
      <c r="M29" s="83">
        <f t="shared" si="3"/>
        <v>680.39159999999993</v>
      </c>
      <c r="N29" s="81">
        <f t="shared" si="3"/>
        <v>684.63080000000002</v>
      </c>
      <c r="O29" s="44">
        <f t="shared" si="3"/>
        <v>722.78359999999998</v>
      </c>
      <c r="P29" s="44">
        <f t="shared" si="3"/>
        <v>127.176</v>
      </c>
      <c r="Q29" s="44">
        <f t="shared" si="3"/>
        <v>713.24540000000002</v>
      </c>
      <c r="R29" s="44">
        <f t="shared" si="3"/>
        <v>709.00620000000004</v>
      </c>
      <c r="S29" s="45">
        <f t="shared" si="3"/>
        <v>700.52780000000007</v>
      </c>
      <c r="T29" s="46"/>
    </row>
    <row r="30" spans="1:30" ht="33.75" customHeight="1" thickBot="1" x14ac:dyDescent="0.3">
      <c r="A30" s="128" t="s">
        <v>16</v>
      </c>
      <c r="B30" s="47">
        <f>+(B25/B27)/7*1000</f>
        <v>151.39146567717998</v>
      </c>
      <c r="C30" s="48">
        <f t="shared" ref="C30:E30" si="4">+(C25/C27)/7*1000</f>
        <v>151.40992775576785</v>
      </c>
      <c r="D30" s="48">
        <f t="shared" si="4"/>
        <v>151.19047619047615</v>
      </c>
      <c r="E30" s="48">
        <f t="shared" si="4"/>
        <v>151.45608805319878</v>
      </c>
      <c r="F30" s="48">
        <f>+(F25/F27)/7*1000</f>
        <v>151.43315753267598</v>
      </c>
      <c r="G30" s="49">
        <f t="shared" ref="G30" si="5">+(G25/G27)/7*1000</f>
        <v>151.36876006441224</v>
      </c>
      <c r="H30" s="47">
        <f>+(H25/H27)/7*1000</f>
        <v>151.43824027072759</v>
      </c>
      <c r="I30" s="48">
        <f t="shared" ref="I30:K30" si="6">+(I25/I27)/7*1000</f>
        <v>151.37574290116663</v>
      </c>
      <c r="J30" s="48">
        <f t="shared" si="6"/>
        <v>151.30890052356023</v>
      </c>
      <c r="K30" s="48">
        <f t="shared" si="6"/>
        <v>151.40589569160997</v>
      </c>
      <c r="L30" s="48">
        <f>+(L25/L27)/7*1000</f>
        <v>151.37533274179239</v>
      </c>
      <c r="M30" s="49">
        <f t="shared" ref="M30:S30" si="7">+(M25/M27)/7*1000</f>
        <v>151.40186915887853</v>
      </c>
      <c r="N30" s="82">
        <f t="shared" si="7"/>
        <v>151.41530296329057</v>
      </c>
      <c r="O30" s="48">
        <f t="shared" si="7"/>
        <v>151.44532886468369</v>
      </c>
      <c r="P30" s="48">
        <f t="shared" si="7"/>
        <v>151.66666666666669</v>
      </c>
      <c r="Q30" s="48">
        <f t="shared" si="7"/>
        <v>151.4115898959881</v>
      </c>
      <c r="R30" s="48">
        <f t="shared" si="7"/>
        <v>151.39867606235319</v>
      </c>
      <c r="S30" s="49">
        <f t="shared" si="7"/>
        <v>151.37237951156254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3"/>
      <c r="I36" s="134"/>
      <c r="J36" s="135"/>
      <c r="K36" s="112" t="s">
        <v>19</v>
      </c>
      <c r="L36" s="641" t="s">
        <v>8</v>
      </c>
      <c r="M36" s="642"/>
      <c r="N36" s="642"/>
      <c r="O36" s="642"/>
      <c r="P36" s="642"/>
      <c r="Q36" s="642"/>
      <c r="R36" s="643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9" t="s">
        <v>10</v>
      </c>
      <c r="I37" s="136"/>
      <c r="J37" s="136"/>
      <c r="K37" s="103"/>
      <c r="L37" s="200"/>
      <c r="M37" s="193"/>
      <c r="N37" s="193"/>
      <c r="O37" s="193"/>
      <c r="P37" s="193"/>
      <c r="Q37" s="193"/>
      <c r="R37" s="199" t="s">
        <v>10</v>
      </c>
      <c r="S37" s="58"/>
      <c r="T37" s="55"/>
      <c r="U37" s="56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57">
        <v>6</v>
      </c>
      <c r="R38" s="96"/>
      <c r="S38" s="58"/>
      <c r="T38" s="55"/>
      <c r="U38" s="56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374">
        <v>93.1</v>
      </c>
      <c r="C39" s="380">
        <v>95.5</v>
      </c>
      <c r="D39" s="380">
        <v>17.399999999999999</v>
      </c>
      <c r="E39" s="380">
        <v>94.2</v>
      </c>
      <c r="F39" s="380">
        <v>91.2</v>
      </c>
      <c r="G39" s="380">
        <v>89.3</v>
      </c>
      <c r="H39" s="97">
        <f t="shared" ref="H39:H46" si="8">SUM(B39:G39)</f>
        <v>480.7</v>
      </c>
      <c r="I39" s="138"/>
      <c r="J39" s="137"/>
      <c r="K39" s="87" t="s">
        <v>35</v>
      </c>
      <c r="L39" s="380">
        <v>7</v>
      </c>
      <c r="M39" s="380">
        <v>7</v>
      </c>
      <c r="N39" s="380">
        <v>1.5</v>
      </c>
      <c r="O39" s="380">
        <v>7</v>
      </c>
      <c r="P39" s="380">
        <v>6.6</v>
      </c>
      <c r="Q39" s="380">
        <v>6.1</v>
      </c>
      <c r="R39" s="97">
        <f t="shared" ref="R39:R46" si="9">SUM(L39:Q39)</f>
        <v>35.200000000000003</v>
      </c>
      <c r="S39" s="2"/>
      <c r="T39" s="55"/>
      <c r="U39" s="56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374">
        <v>93.1</v>
      </c>
      <c r="C40" s="380">
        <v>95.5</v>
      </c>
      <c r="D40" s="380">
        <v>17.399999999999999</v>
      </c>
      <c r="E40" s="380">
        <v>94.2</v>
      </c>
      <c r="F40" s="380">
        <v>91.2</v>
      </c>
      <c r="G40" s="380">
        <v>89.3</v>
      </c>
      <c r="H40" s="97">
        <f t="shared" si="8"/>
        <v>480.7</v>
      </c>
      <c r="I40" s="133"/>
      <c r="J40" s="137"/>
      <c r="K40" s="88" t="s">
        <v>36</v>
      </c>
      <c r="L40" s="380">
        <v>7</v>
      </c>
      <c r="M40" s="380">
        <v>7</v>
      </c>
      <c r="N40" s="380">
        <v>1.5</v>
      </c>
      <c r="O40" s="380">
        <v>7</v>
      </c>
      <c r="P40" s="380">
        <v>6.6</v>
      </c>
      <c r="Q40" s="380">
        <v>6.1</v>
      </c>
      <c r="R40" s="97">
        <f t="shared" si="9"/>
        <v>35.200000000000003</v>
      </c>
      <c r="S40" s="2"/>
      <c r="T40" s="55"/>
      <c r="U40" s="56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374">
        <v>93</v>
      </c>
      <c r="C41" s="380">
        <v>95.3</v>
      </c>
      <c r="D41" s="380">
        <v>17.399999999999999</v>
      </c>
      <c r="E41" s="380">
        <v>94.1</v>
      </c>
      <c r="F41" s="380">
        <v>91</v>
      </c>
      <c r="G41" s="380">
        <v>89.1</v>
      </c>
      <c r="H41" s="97">
        <f t="shared" si="8"/>
        <v>479.9</v>
      </c>
      <c r="I41" s="133"/>
      <c r="J41" s="137"/>
      <c r="K41" s="87" t="s">
        <v>37</v>
      </c>
      <c r="L41" s="380">
        <v>6.9</v>
      </c>
      <c r="M41" s="380">
        <v>7</v>
      </c>
      <c r="N41" s="380">
        <v>1.5</v>
      </c>
      <c r="O41" s="380">
        <v>6.9</v>
      </c>
      <c r="P41" s="380">
        <v>6.6</v>
      </c>
      <c r="Q41" s="380">
        <v>6.2</v>
      </c>
      <c r="R41" s="97">
        <f t="shared" si="9"/>
        <v>35.1</v>
      </c>
      <c r="S41" s="2"/>
      <c r="T41" s="55"/>
      <c r="U41" s="56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374">
        <v>93</v>
      </c>
      <c r="C42" s="380">
        <v>95.3</v>
      </c>
      <c r="D42" s="380">
        <v>17.399999999999999</v>
      </c>
      <c r="E42" s="380">
        <v>94.1</v>
      </c>
      <c r="F42" s="380">
        <v>91</v>
      </c>
      <c r="G42" s="380">
        <v>89.1</v>
      </c>
      <c r="H42" s="97">
        <f t="shared" si="8"/>
        <v>479.9</v>
      </c>
      <c r="I42" s="133"/>
      <c r="J42" s="137"/>
      <c r="K42" s="87" t="s">
        <v>38</v>
      </c>
      <c r="L42" s="380">
        <v>6.9</v>
      </c>
      <c r="M42" s="380">
        <v>7</v>
      </c>
      <c r="N42" s="380">
        <v>1.5</v>
      </c>
      <c r="O42" s="380">
        <v>6.9</v>
      </c>
      <c r="P42" s="380">
        <v>6.6</v>
      </c>
      <c r="Q42" s="380">
        <v>6.2</v>
      </c>
      <c r="R42" s="97">
        <f t="shared" si="9"/>
        <v>35.1</v>
      </c>
      <c r="S42" s="2"/>
      <c r="T42" s="55"/>
      <c r="U42" s="56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374">
        <v>93</v>
      </c>
      <c r="C43" s="380">
        <v>95.3</v>
      </c>
      <c r="D43" s="380">
        <v>17.399999999999999</v>
      </c>
      <c r="E43" s="380">
        <v>94.1</v>
      </c>
      <c r="F43" s="380">
        <v>91</v>
      </c>
      <c r="G43" s="380">
        <v>89.1</v>
      </c>
      <c r="H43" s="97">
        <f t="shared" si="8"/>
        <v>479.9</v>
      </c>
      <c r="I43" s="133"/>
      <c r="J43" s="137"/>
      <c r="K43" s="88" t="s">
        <v>33</v>
      </c>
      <c r="L43" s="380">
        <v>7</v>
      </c>
      <c r="M43" s="380">
        <v>7</v>
      </c>
      <c r="N43" s="380">
        <v>1.5</v>
      </c>
      <c r="O43" s="380">
        <v>6.9</v>
      </c>
      <c r="P43" s="380">
        <v>6.7</v>
      </c>
      <c r="Q43" s="380">
        <v>6.2</v>
      </c>
      <c r="R43" s="97">
        <f t="shared" si="9"/>
        <v>35.299999999999997</v>
      </c>
      <c r="S43" s="2"/>
      <c r="T43" s="55"/>
      <c r="U43" s="56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374">
        <v>93</v>
      </c>
      <c r="C44" s="380">
        <v>95.3</v>
      </c>
      <c r="D44" s="380">
        <v>17.399999999999999</v>
      </c>
      <c r="E44" s="380">
        <v>94.1</v>
      </c>
      <c r="F44" s="380">
        <v>91</v>
      </c>
      <c r="G44" s="380">
        <v>89.1</v>
      </c>
      <c r="H44" s="97">
        <f t="shared" si="8"/>
        <v>479.9</v>
      </c>
      <c r="I44" s="133"/>
      <c r="J44" s="137"/>
      <c r="K44" s="87" t="s">
        <v>46</v>
      </c>
      <c r="L44" s="380">
        <v>7</v>
      </c>
      <c r="M44" s="380">
        <v>7.1</v>
      </c>
      <c r="N44" s="380">
        <v>1.5</v>
      </c>
      <c r="O44" s="380">
        <v>7</v>
      </c>
      <c r="P44" s="380">
        <v>6.7</v>
      </c>
      <c r="Q44" s="380">
        <v>6.3</v>
      </c>
      <c r="R44" s="97">
        <f t="shared" si="9"/>
        <v>35.6</v>
      </c>
      <c r="S44" s="2"/>
      <c r="T44" s="55"/>
      <c r="U44" s="56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374">
        <v>93</v>
      </c>
      <c r="C45" s="380">
        <v>95.3</v>
      </c>
      <c r="D45" s="380">
        <v>17.399999999999999</v>
      </c>
      <c r="E45" s="380">
        <v>94.1</v>
      </c>
      <c r="F45" s="380">
        <v>91</v>
      </c>
      <c r="G45" s="380">
        <v>89.1</v>
      </c>
      <c r="H45" s="97">
        <f t="shared" si="8"/>
        <v>479.9</v>
      </c>
      <c r="I45" s="133"/>
      <c r="J45" s="137"/>
      <c r="K45" s="87" t="s">
        <v>34</v>
      </c>
      <c r="L45" s="380">
        <v>7</v>
      </c>
      <c r="M45" s="380">
        <v>7.1</v>
      </c>
      <c r="N45" s="380">
        <v>1.6</v>
      </c>
      <c r="O45" s="380">
        <v>7</v>
      </c>
      <c r="P45" s="380">
        <v>6.7</v>
      </c>
      <c r="Q45" s="380">
        <v>6.3</v>
      </c>
      <c r="R45" s="97">
        <f t="shared" si="9"/>
        <v>35.699999999999996</v>
      </c>
      <c r="S45" s="2"/>
      <c r="T45" s="55"/>
      <c r="U45" s="56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27">
        <f t="shared" ref="B46:G46" si="10">SUM(B39:B45)</f>
        <v>651.20000000000005</v>
      </c>
      <c r="C46" s="77">
        <f t="shared" si="10"/>
        <v>667.5</v>
      </c>
      <c r="D46" s="28">
        <f t="shared" si="10"/>
        <v>121.80000000000001</v>
      </c>
      <c r="E46" s="28">
        <f t="shared" si="10"/>
        <v>658.90000000000009</v>
      </c>
      <c r="F46" s="28">
        <f t="shared" si="10"/>
        <v>637.4</v>
      </c>
      <c r="G46" s="28">
        <f t="shared" si="10"/>
        <v>624.1</v>
      </c>
      <c r="H46" s="97">
        <f t="shared" si="8"/>
        <v>3360.9</v>
      </c>
      <c r="I46" s="60"/>
      <c r="K46" s="73" t="s">
        <v>10</v>
      </c>
      <c r="L46" s="77">
        <f t="shared" ref="L46:Q46" si="11">SUM(L39:L45)</f>
        <v>48.8</v>
      </c>
      <c r="M46" s="28">
        <f t="shared" si="11"/>
        <v>49.2</v>
      </c>
      <c r="N46" s="28">
        <f>SUM(N39:N45)</f>
        <v>10.6</v>
      </c>
      <c r="O46" s="28">
        <f t="shared" si="11"/>
        <v>48.699999999999996</v>
      </c>
      <c r="P46" s="28">
        <f t="shared" si="11"/>
        <v>46.500000000000007</v>
      </c>
      <c r="Q46" s="28">
        <f t="shared" si="11"/>
        <v>43.399999999999991</v>
      </c>
      <c r="R46" s="97">
        <f t="shared" si="9"/>
        <v>247.2</v>
      </c>
      <c r="S46" s="60"/>
      <c r="T46" s="55"/>
      <c r="U46" s="56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30">
        <v>154.30000000000001</v>
      </c>
      <c r="C47" s="78">
        <v>154.30000000000001</v>
      </c>
      <c r="D47" s="31">
        <v>154.30000000000001</v>
      </c>
      <c r="E47" s="31">
        <v>154.30000000000001</v>
      </c>
      <c r="F47" s="31">
        <v>154.30000000000001</v>
      </c>
      <c r="G47" s="31">
        <v>154.30000000000001</v>
      </c>
      <c r="H47" s="98">
        <f>+((H46/H48)/7)*1000</f>
        <v>154.23339910972419</v>
      </c>
      <c r="I47" s="60"/>
      <c r="K47" s="129" t="s">
        <v>12</v>
      </c>
      <c r="L47" s="78">
        <v>151.5</v>
      </c>
      <c r="M47" s="31">
        <v>149.5</v>
      </c>
      <c r="N47" s="31">
        <v>151</v>
      </c>
      <c r="O47" s="31">
        <v>148</v>
      </c>
      <c r="P47" s="31">
        <v>147.5</v>
      </c>
      <c r="Q47" s="31">
        <v>147.5</v>
      </c>
      <c r="R47" s="98">
        <f>+((R46/R48)/7)*1000</f>
        <v>149.00542495479206</v>
      </c>
      <c r="S47" s="61"/>
      <c r="T47" s="61"/>
    </row>
    <row r="48" spans="1:30" ht="33.75" customHeight="1" x14ac:dyDescent="0.25">
      <c r="A48" s="90" t="s">
        <v>13</v>
      </c>
      <c r="B48" s="377">
        <v>603</v>
      </c>
      <c r="C48" s="381">
        <v>618</v>
      </c>
      <c r="D48" s="378">
        <v>114</v>
      </c>
      <c r="E48" s="378">
        <v>610</v>
      </c>
      <c r="F48" s="378">
        <v>590</v>
      </c>
      <c r="G48" s="378">
        <v>578</v>
      </c>
      <c r="H48" s="99">
        <f>SUM(B48:G48)</f>
        <v>3113</v>
      </c>
      <c r="I48" s="60"/>
      <c r="J48" s="62"/>
      <c r="K48" s="90" t="s">
        <v>13</v>
      </c>
      <c r="L48" s="102">
        <v>46</v>
      </c>
      <c r="M48" s="102">
        <v>47</v>
      </c>
      <c r="N48" s="102">
        <v>10</v>
      </c>
      <c r="O48" s="102">
        <v>47</v>
      </c>
      <c r="P48" s="102">
        <v>45</v>
      </c>
      <c r="Q48" s="102">
        <v>42</v>
      </c>
      <c r="R48" s="106">
        <f>SUM(L48:Q48)</f>
        <v>237</v>
      </c>
      <c r="S48" s="63"/>
      <c r="T48" s="63"/>
      <c r="U48" s="63"/>
      <c r="V48" s="63"/>
      <c r="W48" s="63"/>
      <c r="X48" s="63"/>
      <c r="Y48" s="63"/>
    </row>
    <row r="49" spans="1:43" ht="33.75" customHeight="1" x14ac:dyDescent="0.25">
      <c r="A49" s="91" t="s">
        <v>14</v>
      </c>
      <c r="B49" s="38">
        <f t="shared" ref="B49:G49" si="12">((B48*B47)*7/1000-B40-B39)/5</f>
        <v>93.020059999999987</v>
      </c>
      <c r="C49" s="80">
        <f t="shared" si="12"/>
        <v>95.300359999999998</v>
      </c>
      <c r="D49" s="80">
        <f t="shared" si="12"/>
        <v>17.66628</v>
      </c>
      <c r="E49" s="80">
        <f t="shared" si="12"/>
        <v>94.092199999999991</v>
      </c>
      <c r="F49" s="80">
        <f t="shared" si="12"/>
        <v>90.971800000000002</v>
      </c>
      <c r="G49" s="80">
        <f t="shared" si="12"/>
        <v>89.139560000000017</v>
      </c>
      <c r="H49" s="100">
        <f>((H46*1000)/H48)/7</f>
        <v>154.23339910972419</v>
      </c>
      <c r="I49" s="60"/>
      <c r="K49" s="91" t="s">
        <v>14</v>
      </c>
      <c r="L49" s="80">
        <f t="shared" ref="L49:Q49" si="13">((L48*L47)*7/1000-L40-L39)/5</f>
        <v>6.9565999999999999</v>
      </c>
      <c r="M49" s="39">
        <f t="shared" si="13"/>
        <v>7.0370999999999997</v>
      </c>
      <c r="N49" s="39">
        <f t="shared" si="13"/>
        <v>1.514</v>
      </c>
      <c r="O49" s="39">
        <f t="shared" si="13"/>
        <v>6.9383999999999997</v>
      </c>
      <c r="P49" s="39">
        <f t="shared" si="13"/>
        <v>6.652499999999999</v>
      </c>
      <c r="Q49" s="39">
        <f t="shared" si="13"/>
        <v>6.2329999999999997</v>
      </c>
      <c r="R49" s="107">
        <f>((R46*1000)/R48)/7</f>
        <v>149.00542495479203</v>
      </c>
      <c r="S49" s="63"/>
      <c r="T49" s="63"/>
    </row>
    <row r="50" spans="1:43" ht="33.75" customHeight="1" x14ac:dyDescent="0.25">
      <c r="A50" s="92" t="s">
        <v>15</v>
      </c>
      <c r="B50" s="42">
        <f t="shared" ref="B50:G50" si="14">((B48*B47)*7)/1000</f>
        <v>651.30029999999999</v>
      </c>
      <c r="C50" s="81">
        <f t="shared" si="14"/>
        <v>667.5018</v>
      </c>
      <c r="D50" s="43">
        <f t="shared" si="14"/>
        <v>123.13140000000001</v>
      </c>
      <c r="E50" s="43">
        <f t="shared" si="14"/>
        <v>658.86099999999999</v>
      </c>
      <c r="F50" s="43">
        <f t="shared" si="14"/>
        <v>637.25900000000001</v>
      </c>
      <c r="G50" s="43">
        <f t="shared" si="14"/>
        <v>624.29780000000005</v>
      </c>
      <c r="H50" s="83"/>
      <c r="I50" s="60"/>
      <c r="K50" s="92" t="s">
        <v>15</v>
      </c>
      <c r="L50" s="81">
        <f t="shared" ref="L50:Q50" si="15">((L48*L47)*7)/1000</f>
        <v>48.783000000000001</v>
      </c>
      <c r="M50" s="43">
        <f t="shared" si="15"/>
        <v>49.185499999999998</v>
      </c>
      <c r="N50" s="43">
        <f t="shared" si="15"/>
        <v>10.57</v>
      </c>
      <c r="O50" s="43">
        <f t="shared" si="15"/>
        <v>48.692</v>
      </c>
      <c r="P50" s="43">
        <f t="shared" si="15"/>
        <v>46.462499999999999</v>
      </c>
      <c r="Q50" s="43">
        <f t="shared" si="15"/>
        <v>43.365000000000002</v>
      </c>
      <c r="R50" s="108"/>
    </row>
    <row r="51" spans="1:43" ht="33.75" customHeight="1" thickBot="1" x14ac:dyDescent="0.3">
      <c r="A51" s="93" t="s">
        <v>16</v>
      </c>
      <c r="B51" s="47">
        <f t="shared" ref="B51:G51" si="16">+(B46/B48)/7*1000</f>
        <v>154.27623785832742</v>
      </c>
      <c r="C51" s="82">
        <f t="shared" si="16"/>
        <v>154.29958391123441</v>
      </c>
      <c r="D51" s="48">
        <f t="shared" si="16"/>
        <v>152.63157894736841</v>
      </c>
      <c r="E51" s="48">
        <f t="shared" si="16"/>
        <v>154.30913348946137</v>
      </c>
      <c r="F51" s="48">
        <f t="shared" si="16"/>
        <v>154.33414043583534</v>
      </c>
      <c r="G51" s="48">
        <f t="shared" si="16"/>
        <v>154.25111220958973</v>
      </c>
      <c r="H51" s="101"/>
      <c r="I51" s="60"/>
      <c r="J51" s="51"/>
      <c r="K51" s="93" t="s">
        <v>16</v>
      </c>
      <c r="L51" s="82">
        <f t="shared" ref="L51:Q51" si="17">+(L46/L48)/7*1000</f>
        <v>151.55279503105587</v>
      </c>
      <c r="M51" s="48">
        <f t="shared" si="17"/>
        <v>149.54407294832825</v>
      </c>
      <c r="N51" s="48">
        <f t="shared" si="17"/>
        <v>151.42857142857144</v>
      </c>
      <c r="O51" s="48">
        <f t="shared" si="17"/>
        <v>148.0243161094225</v>
      </c>
      <c r="P51" s="48">
        <f t="shared" si="17"/>
        <v>147.61904761904762</v>
      </c>
      <c r="Q51" s="48">
        <f t="shared" si="17"/>
        <v>147.61904761904759</v>
      </c>
      <c r="R51" s="49"/>
      <c r="S51" s="52"/>
      <c r="T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2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2"/>
      <c r="W55" s="2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2"/>
      <c r="W56" s="2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2"/>
      <c r="W57" s="2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374">
        <v>7.5</v>
      </c>
      <c r="C58" s="380">
        <v>7.4</v>
      </c>
      <c r="D58" s="380">
        <v>1.7</v>
      </c>
      <c r="E58" s="380">
        <v>7.4</v>
      </c>
      <c r="F58" s="380">
        <v>7.3</v>
      </c>
      <c r="G58" s="382">
        <v>7.3</v>
      </c>
      <c r="H58" s="374">
        <v>7.4</v>
      </c>
      <c r="I58" s="380">
        <v>7.9</v>
      </c>
      <c r="J58" s="380">
        <v>1.7</v>
      </c>
      <c r="K58" s="380">
        <v>7.6</v>
      </c>
      <c r="L58" s="380">
        <v>7.7</v>
      </c>
      <c r="M58" s="382">
        <v>7.6</v>
      </c>
      <c r="N58" s="374">
        <v>7.6</v>
      </c>
      <c r="O58" s="380">
        <v>8.1</v>
      </c>
      <c r="P58" s="380">
        <v>1.5</v>
      </c>
      <c r="Q58" s="380">
        <v>7.8</v>
      </c>
      <c r="R58" s="380">
        <v>8</v>
      </c>
      <c r="S58" s="382">
        <v>7.8</v>
      </c>
      <c r="T58" s="26">
        <f t="shared" ref="T58:T65" si="18">SUM(B58:S58)</f>
        <v>119.29999999999998</v>
      </c>
      <c r="U58" s="71"/>
      <c r="V58" s="2"/>
      <c r="W58" s="2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374">
        <v>7.5</v>
      </c>
      <c r="C59" s="380">
        <v>7.4</v>
      </c>
      <c r="D59" s="380">
        <v>1.7</v>
      </c>
      <c r="E59" s="380">
        <v>7.4</v>
      </c>
      <c r="F59" s="380">
        <v>7.3</v>
      </c>
      <c r="G59" s="382">
        <v>7.3</v>
      </c>
      <c r="H59" s="374">
        <v>7.4</v>
      </c>
      <c r="I59" s="380">
        <v>7.9</v>
      </c>
      <c r="J59" s="380">
        <v>1.7</v>
      </c>
      <c r="K59" s="380">
        <v>7.6</v>
      </c>
      <c r="L59" s="380">
        <v>7.7</v>
      </c>
      <c r="M59" s="382">
        <v>7.6</v>
      </c>
      <c r="N59" s="374">
        <v>7.6</v>
      </c>
      <c r="O59" s="380">
        <v>8.1</v>
      </c>
      <c r="P59" s="380">
        <v>1.5</v>
      </c>
      <c r="Q59" s="380">
        <v>7.8</v>
      </c>
      <c r="R59" s="380">
        <v>8</v>
      </c>
      <c r="S59" s="382">
        <v>7.8</v>
      </c>
      <c r="T59" s="26">
        <f t="shared" si="18"/>
        <v>119.29999999999998</v>
      </c>
      <c r="U59" s="71"/>
      <c r="V59" s="2"/>
      <c r="W59" s="2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374">
        <v>7.5</v>
      </c>
      <c r="C60" s="380">
        <v>7.4</v>
      </c>
      <c r="D60" s="380">
        <v>1.6</v>
      </c>
      <c r="E60" s="380">
        <v>7.4</v>
      </c>
      <c r="F60" s="380">
        <v>7.3</v>
      </c>
      <c r="G60" s="382">
        <v>7.3</v>
      </c>
      <c r="H60" s="374">
        <v>7.4</v>
      </c>
      <c r="I60" s="380">
        <v>8</v>
      </c>
      <c r="J60" s="380">
        <v>1.6</v>
      </c>
      <c r="K60" s="380">
        <v>7.7</v>
      </c>
      <c r="L60" s="380">
        <v>7.8</v>
      </c>
      <c r="M60" s="382">
        <v>7.6</v>
      </c>
      <c r="N60" s="374">
        <v>7.6</v>
      </c>
      <c r="O60" s="380">
        <v>8.1</v>
      </c>
      <c r="P60" s="380">
        <v>1.5</v>
      </c>
      <c r="Q60" s="380">
        <v>7.8</v>
      </c>
      <c r="R60" s="380">
        <v>7.9</v>
      </c>
      <c r="S60" s="382">
        <v>7.7</v>
      </c>
      <c r="T60" s="26">
        <f t="shared" si="18"/>
        <v>119.19999999999999</v>
      </c>
      <c r="U60" s="71"/>
      <c r="V60" s="2"/>
      <c r="W60" s="2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374">
        <v>7.5</v>
      </c>
      <c r="C61" s="380">
        <v>7.4</v>
      </c>
      <c r="D61" s="380">
        <v>1.6</v>
      </c>
      <c r="E61" s="380">
        <v>7.4</v>
      </c>
      <c r="F61" s="380">
        <v>7.3</v>
      </c>
      <c r="G61" s="382">
        <v>7.3</v>
      </c>
      <c r="H61" s="374">
        <v>7.4</v>
      </c>
      <c r="I61" s="380">
        <v>8</v>
      </c>
      <c r="J61" s="380">
        <v>1.6</v>
      </c>
      <c r="K61" s="380">
        <v>7.7</v>
      </c>
      <c r="L61" s="380">
        <v>7.8</v>
      </c>
      <c r="M61" s="382">
        <v>7.6</v>
      </c>
      <c r="N61" s="374">
        <v>7.6</v>
      </c>
      <c r="O61" s="380">
        <v>8.1</v>
      </c>
      <c r="P61" s="380">
        <v>1.5</v>
      </c>
      <c r="Q61" s="380">
        <v>7.8</v>
      </c>
      <c r="R61" s="380">
        <v>7.9</v>
      </c>
      <c r="S61" s="382">
        <v>7.7</v>
      </c>
      <c r="T61" s="26">
        <f t="shared" si="18"/>
        <v>119.19999999999999</v>
      </c>
      <c r="U61" s="71"/>
      <c r="V61" s="2"/>
      <c r="W61" s="2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374">
        <v>7.5</v>
      </c>
      <c r="C62" s="380">
        <v>7.4</v>
      </c>
      <c r="D62" s="380">
        <v>1.6</v>
      </c>
      <c r="E62" s="380">
        <v>7.4</v>
      </c>
      <c r="F62" s="380">
        <v>7.3</v>
      </c>
      <c r="G62" s="382">
        <v>7.3</v>
      </c>
      <c r="H62" s="374">
        <v>7.5</v>
      </c>
      <c r="I62" s="380">
        <v>8</v>
      </c>
      <c r="J62" s="380">
        <v>1.6</v>
      </c>
      <c r="K62" s="380">
        <v>7.7</v>
      </c>
      <c r="L62" s="380">
        <v>7.8</v>
      </c>
      <c r="M62" s="382">
        <v>7.7</v>
      </c>
      <c r="N62" s="374">
        <v>7.6</v>
      </c>
      <c r="O62" s="380">
        <v>8.1999999999999993</v>
      </c>
      <c r="P62" s="380">
        <v>1.5</v>
      </c>
      <c r="Q62" s="380">
        <v>7.8</v>
      </c>
      <c r="R62" s="380">
        <v>7.9</v>
      </c>
      <c r="S62" s="382">
        <v>7.7</v>
      </c>
      <c r="T62" s="26">
        <f t="shared" si="18"/>
        <v>119.50000000000001</v>
      </c>
      <c r="U62" s="71"/>
      <c r="V62" s="60"/>
      <c r="W62" s="383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374">
        <v>7.5</v>
      </c>
      <c r="C63" s="380">
        <v>7.5</v>
      </c>
      <c r="D63" s="380">
        <v>1.7</v>
      </c>
      <c r="E63" s="380">
        <v>7.4</v>
      </c>
      <c r="F63" s="380">
        <v>7.4</v>
      </c>
      <c r="G63" s="382">
        <v>7.4</v>
      </c>
      <c r="H63" s="374">
        <v>7.5</v>
      </c>
      <c r="I63" s="380">
        <v>8</v>
      </c>
      <c r="J63" s="380">
        <v>1.7</v>
      </c>
      <c r="K63" s="380">
        <v>7.7</v>
      </c>
      <c r="L63" s="380">
        <v>7.8</v>
      </c>
      <c r="M63" s="382">
        <v>7.7</v>
      </c>
      <c r="N63" s="374">
        <v>7.7</v>
      </c>
      <c r="O63" s="380">
        <v>8.1999999999999993</v>
      </c>
      <c r="P63" s="380">
        <v>1.5</v>
      </c>
      <c r="Q63" s="380">
        <v>7.8</v>
      </c>
      <c r="R63" s="380">
        <v>8</v>
      </c>
      <c r="S63" s="382">
        <v>7.8</v>
      </c>
      <c r="T63" s="26">
        <f t="shared" si="18"/>
        <v>120.30000000000001</v>
      </c>
      <c r="U63" s="71"/>
      <c r="V63" s="60"/>
      <c r="W63" s="383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374">
        <v>7.5</v>
      </c>
      <c r="C64" s="380">
        <v>7.5</v>
      </c>
      <c r="D64" s="380">
        <v>1.7</v>
      </c>
      <c r="E64" s="380">
        <v>7.4</v>
      </c>
      <c r="F64" s="380">
        <v>7.4</v>
      </c>
      <c r="G64" s="382">
        <v>7.4</v>
      </c>
      <c r="H64" s="374">
        <v>7.5</v>
      </c>
      <c r="I64" s="380">
        <v>8</v>
      </c>
      <c r="J64" s="380">
        <v>1.7</v>
      </c>
      <c r="K64" s="380">
        <v>7.7</v>
      </c>
      <c r="L64" s="380">
        <v>7.8</v>
      </c>
      <c r="M64" s="382">
        <v>7.7</v>
      </c>
      <c r="N64" s="374">
        <v>7.7</v>
      </c>
      <c r="O64" s="380">
        <v>8.1999999999999993</v>
      </c>
      <c r="P64" s="380">
        <v>1.6</v>
      </c>
      <c r="Q64" s="380">
        <v>7.9</v>
      </c>
      <c r="R64" s="380">
        <v>8</v>
      </c>
      <c r="S64" s="382">
        <v>7.8</v>
      </c>
      <c r="T64" s="26">
        <f t="shared" si="18"/>
        <v>120.50000000000001</v>
      </c>
      <c r="U64" s="71"/>
      <c r="V64" s="60"/>
      <c r="W64" s="383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52.5</v>
      </c>
      <c r="C65" s="28">
        <f>SUM(C58:C64)</f>
        <v>52</v>
      </c>
      <c r="D65" s="28">
        <f>SUM(D58:D64)</f>
        <v>11.599999999999998</v>
      </c>
      <c r="E65" s="28">
        <f>SUM(E58:E64)</f>
        <v>51.8</v>
      </c>
      <c r="F65" s="28">
        <f t="shared" ref="F65:Q65" si="19">SUM(F58:F64)</f>
        <v>51.3</v>
      </c>
      <c r="G65" s="29">
        <f t="shared" si="19"/>
        <v>51.3</v>
      </c>
      <c r="H65" s="27">
        <f t="shared" si="19"/>
        <v>52.1</v>
      </c>
      <c r="I65" s="28">
        <f t="shared" si="19"/>
        <v>55.8</v>
      </c>
      <c r="J65" s="28">
        <f t="shared" si="19"/>
        <v>11.599999999999998</v>
      </c>
      <c r="K65" s="28">
        <f t="shared" si="19"/>
        <v>53.7</v>
      </c>
      <c r="L65" s="28">
        <f t="shared" si="19"/>
        <v>54.399999999999991</v>
      </c>
      <c r="M65" s="29">
        <f t="shared" si="19"/>
        <v>53.500000000000007</v>
      </c>
      <c r="N65" s="27">
        <f t="shared" si="19"/>
        <v>53.400000000000006</v>
      </c>
      <c r="O65" s="28">
        <f t="shared" si="19"/>
        <v>57</v>
      </c>
      <c r="P65" s="28">
        <f t="shared" si="19"/>
        <v>10.6</v>
      </c>
      <c r="Q65" s="28">
        <f t="shared" si="19"/>
        <v>54.699999999999996</v>
      </c>
      <c r="R65" s="28">
        <f>SUM(R58:R64)</f>
        <v>55.699999999999996</v>
      </c>
      <c r="S65" s="29">
        <f>SUM(S58:S64)</f>
        <v>54.3</v>
      </c>
      <c r="T65" s="26">
        <f t="shared" si="18"/>
        <v>837.30000000000007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150</v>
      </c>
      <c r="C66" s="31">
        <v>148.5</v>
      </c>
      <c r="D66" s="31">
        <v>150.5</v>
      </c>
      <c r="E66" s="31">
        <v>148</v>
      </c>
      <c r="F66" s="31">
        <v>146.5</v>
      </c>
      <c r="G66" s="32">
        <v>146.5</v>
      </c>
      <c r="H66" s="30">
        <v>152</v>
      </c>
      <c r="I66" s="31">
        <v>150.5</v>
      </c>
      <c r="J66" s="31">
        <v>151</v>
      </c>
      <c r="K66" s="31">
        <v>147.5</v>
      </c>
      <c r="L66" s="31">
        <v>146.5</v>
      </c>
      <c r="M66" s="32">
        <v>147</v>
      </c>
      <c r="N66" s="30">
        <v>149.5</v>
      </c>
      <c r="O66" s="31">
        <v>148</v>
      </c>
      <c r="P66" s="31">
        <v>151.5</v>
      </c>
      <c r="Q66" s="31">
        <v>147.5</v>
      </c>
      <c r="R66" s="31">
        <v>147.5</v>
      </c>
      <c r="S66" s="32">
        <v>146.5</v>
      </c>
      <c r="T66" s="261">
        <f>+((T65/T67)/7)*1000</f>
        <v>148.22092405735529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258">
        <v>50</v>
      </c>
      <c r="C67" s="102">
        <v>50</v>
      </c>
      <c r="D67" s="102">
        <v>11</v>
      </c>
      <c r="E67" s="102">
        <v>50</v>
      </c>
      <c r="F67" s="102">
        <v>50</v>
      </c>
      <c r="G67" s="259">
        <v>50</v>
      </c>
      <c r="H67" s="258">
        <v>49</v>
      </c>
      <c r="I67" s="102">
        <v>53</v>
      </c>
      <c r="J67" s="102">
        <v>11</v>
      </c>
      <c r="K67" s="102">
        <v>52</v>
      </c>
      <c r="L67" s="102">
        <v>53</v>
      </c>
      <c r="M67" s="259">
        <v>52</v>
      </c>
      <c r="N67" s="258">
        <v>51</v>
      </c>
      <c r="O67" s="102">
        <v>55</v>
      </c>
      <c r="P67" s="102">
        <v>10</v>
      </c>
      <c r="Q67" s="102">
        <v>53</v>
      </c>
      <c r="R67" s="102">
        <v>54</v>
      </c>
      <c r="S67" s="259">
        <v>53</v>
      </c>
      <c r="T67" s="262">
        <f>SUM(B67:S67)</f>
        <v>807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7.5</v>
      </c>
      <c r="C68" s="80">
        <f t="shared" si="20"/>
        <v>7.4350000000000005</v>
      </c>
      <c r="D68" s="80">
        <f t="shared" si="20"/>
        <v>1.6377000000000002</v>
      </c>
      <c r="E68" s="80">
        <f t="shared" si="20"/>
        <v>7.4</v>
      </c>
      <c r="F68" s="80">
        <f t="shared" si="20"/>
        <v>7.3350000000000009</v>
      </c>
      <c r="G68" s="154">
        <f t="shared" si="20"/>
        <v>7.3350000000000009</v>
      </c>
      <c r="H68" s="38">
        <f t="shared" si="20"/>
        <v>7.4672000000000009</v>
      </c>
      <c r="I68" s="80">
        <f t="shared" si="20"/>
        <v>8.0071000000000012</v>
      </c>
      <c r="J68" s="80">
        <f t="shared" si="20"/>
        <v>1.6454000000000004</v>
      </c>
      <c r="K68" s="80">
        <f t="shared" si="20"/>
        <v>7.6979999999999986</v>
      </c>
      <c r="L68" s="80">
        <f t="shared" si="20"/>
        <v>7.7902999999999993</v>
      </c>
      <c r="M68" s="154">
        <f t="shared" si="20"/>
        <v>7.6616</v>
      </c>
      <c r="N68" s="38">
        <f t="shared" si="20"/>
        <v>7.6342999999999988</v>
      </c>
      <c r="O68" s="80">
        <f t="shared" si="20"/>
        <v>8.1559999999999988</v>
      </c>
      <c r="P68" s="80">
        <f t="shared" si="20"/>
        <v>1.5210000000000001</v>
      </c>
      <c r="Q68" s="80">
        <f t="shared" si="20"/>
        <v>7.8245000000000005</v>
      </c>
      <c r="R68" s="80">
        <f t="shared" si="20"/>
        <v>7.9510000000000005</v>
      </c>
      <c r="S68" s="154">
        <f t="shared" si="20"/>
        <v>7.7503000000000011</v>
      </c>
      <c r="T68" s="263">
        <f>((T65*1000)/T67)/7</f>
        <v>148.22092405735529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52.5</v>
      </c>
      <c r="C69" s="43">
        <f t="shared" si="21"/>
        <v>51.975000000000001</v>
      </c>
      <c r="D69" s="43">
        <f t="shared" si="21"/>
        <v>11.5885</v>
      </c>
      <c r="E69" s="43">
        <f t="shared" si="21"/>
        <v>51.8</v>
      </c>
      <c r="F69" s="43">
        <f t="shared" si="21"/>
        <v>51.274999999999999</v>
      </c>
      <c r="G69" s="83">
        <f t="shared" si="21"/>
        <v>51.274999999999999</v>
      </c>
      <c r="H69" s="42">
        <f t="shared" si="21"/>
        <v>52.136000000000003</v>
      </c>
      <c r="I69" s="43">
        <f t="shared" si="21"/>
        <v>55.835500000000003</v>
      </c>
      <c r="J69" s="43">
        <f t="shared" si="21"/>
        <v>11.627000000000001</v>
      </c>
      <c r="K69" s="43">
        <f t="shared" si="21"/>
        <v>53.69</v>
      </c>
      <c r="L69" s="43">
        <f t="shared" si="21"/>
        <v>54.351500000000001</v>
      </c>
      <c r="M69" s="83">
        <f t="shared" si="21"/>
        <v>53.508000000000003</v>
      </c>
      <c r="N69" s="42">
        <f t="shared" si="21"/>
        <v>53.371499999999997</v>
      </c>
      <c r="O69" s="43">
        <f t="shared" si="21"/>
        <v>56.98</v>
      </c>
      <c r="P69" s="43">
        <f t="shared" si="21"/>
        <v>10.605</v>
      </c>
      <c r="Q69" s="43">
        <f t="shared" si="21"/>
        <v>54.722499999999997</v>
      </c>
      <c r="R69" s="43">
        <f t="shared" si="21"/>
        <v>55.755000000000003</v>
      </c>
      <c r="S69" s="83">
        <f t="shared" si="21"/>
        <v>54.351500000000001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>+(B65/B67)/7*1000</f>
        <v>150</v>
      </c>
      <c r="C70" s="48">
        <f t="shared" ref="C70:S70" si="22">+(C65/C67)/7*1000</f>
        <v>148.57142857142858</v>
      </c>
      <c r="D70" s="48">
        <f t="shared" si="22"/>
        <v>150.64935064935065</v>
      </c>
      <c r="E70" s="48">
        <f t="shared" si="22"/>
        <v>148</v>
      </c>
      <c r="F70" s="48">
        <f t="shared" si="22"/>
        <v>146.57142857142858</v>
      </c>
      <c r="G70" s="49">
        <f t="shared" si="22"/>
        <v>146.57142857142858</v>
      </c>
      <c r="H70" s="47">
        <f t="shared" si="22"/>
        <v>151.89504373177846</v>
      </c>
      <c r="I70" s="48">
        <f t="shared" si="22"/>
        <v>150.4043126684636</v>
      </c>
      <c r="J70" s="48">
        <f t="shared" si="22"/>
        <v>150.64935064935065</v>
      </c>
      <c r="K70" s="48">
        <f t="shared" si="22"/>
        <v>147.52747252747253</v>
      </c>
      <c r="L70" s="48">
        <f t="shared" si="22"/>
        <v>146.63072776280319</v>
      </c>
      <c r="M70" s="49">
        <f t="shared" si="22"/>
        <v>146.97802197802199</v>
      </c>
      <c r="N70" s="47">
        <f t="shared" si="22"/>
        <v>149.57983193277312</v>
      </c>
      <c r="O70" s="48">
        <f t="shared" si="22"/>
        <v>148.05194805194805</v>
      </c>
      <c r="P70" s="48">
        <f t="shared" si="22"/>
        <v>151.42857142857144</v>
      </c>
      <c r="Q70" s="48">
        <f t="shared" si="22"/>
        <v>147.43935309973045</v>
      </c>
      <c r="R70" s="48">
        <f t="shared" si="22"/>
        <v>147.35449735449734</v>
      </c>
      <c r="S70" s="49">
        <f t="shared" si="22"/>
        <v>146.36118598382748</v>
      </c>
      <c r="T70" s="50"/>
      <c r="AD70" s="3"/>
    </row>
    <row r="71" spans="1:41" s="337" customFormat="1" ht="33.75" customHeight="1" x14ac:dyDescent="0.25">
      <c r="B71" s="399"/>
      <c r="C71" s="399"/>
      <c r="D71" s="399"/>
      <c r="E71" s="399"/>
      <c r="F71" s="399"/>
      <c r="G71" s="399"/>
      <c r="H71" s="399"/>
      <c r="I71" s="399"/>
      <c r="J71" s="399"/>
      <c r="K71" s="399"/>
      <c r="L71" s="399"/>
      <c r="M71" s="399"/>
      <c r="N71" s="399"/>
      <c r="O71" s="399"/>
      <c r="P71" s="399"/>
      <c r="Q71" s="399"/>
      <c r="R71" s="399"/>
      <c r="S71" s="399"/>
    </row>
    <row r="72" spans="1:41" ht="33.75" customHeight="1" x14ac:dyDescent="0.25"/>
    <row r="73" spans="1:41" ht="33.75" customHeight="1" x14ac:dyDescent="0.25">
      <c r="A73" s="55"/>
      <c r="B73" s="70"/>
      <c r="C73" s="70"/>
      <c r="D73" s="70"/>
      <c r="E73" s="70"/>
      <c r="F73" s="70"/>
      <c r="G73" s="70"/>
      <c r="H73" s="55"/>
      <c r="I73" s="55"/>
      <c r="J73" s="55"/>
    </row>
    <row r="74" spans="1:41" ht="33.75" customHeight="1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8"/>
  <sheetViews>
    <sheetView topLeftCell="A43" zoomScale="30" zoomScaleNormal="30" workbookViewId="0">
      <selection activeCell="L48" sqref="L48:Q48"/>
    </sheetView>
  </sheetViews>
  <sheetFormatPr baseColWidth="10" defaultRowHeight="15" x14ac:dyDescent="0.25"/>
  <cols>
    <col min="1" max="1" width="52.42578125" style="19" bestFit="1" customWidth="1"/>
    <col min="2" max="10" width="22.42578125" style="19" customWidth="1"/>
    <col min="11" max="11" width="33.42578125" style="19" bestFit="1" customWidth="1"/>
    <col min="1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412"/>
      <c r="E3" s="412"/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412"/>
      <c r="Q3" s="412"/>
      <c r="R3" s="412"/>
      <c r="S3" s="412"/>
      <c r="T3" s="412"/>
      <c r="U3" s="412"/>
      <c r="V3" s="412"/>
      <c r="W3" s="412"/>
      <c r="X3" s="412"/>
      <c r="Y3" s="2"/>
      <c r="Z3" s="2"/>
      <c r="AA3" s="2"/>
      <c r="AB3" s="2"/>
      <c r="AC3" s="2"/>
      <c r="AD3" s="4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2" t="s">
        <v>1</v>
      </c>
      <c r="B9" s="412"/>
      <c r="C9" s="412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2"/>
      <c r="B10" s="412"/>
      <c r="C10" s="4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2" t="s">
        <v>4</v>
      </c>
      <c r="B11" s="412"/>
      <c r="C11" s="412"/>
      <c r="D11" s="1"/>
      <c r="E11" s="413">
        <v>2</v>
      </c>
      <c r="F11" s="1"/>
      <c r="G11" s="1"/>
      <c r="H11" s="1"/>
      <c r="I11" s="1"/>
      <c r="J11" s="1"/>
      <c r="K11" s="628" t="s">
        <v>108</v>
      </c>
      <c r="L11" s="628"/>
      <c r="M11" s="414"/>
      <c r="N11" s="4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2"/>
      <c r="B12" s="412"/>
      <c r="C12" s="412"/>
      <c r="D12" s="1"/>
      <c r="E12" s="5"/>
      <c r="F12" s="1"/>
      <c r="G12" s="1"/>
      <c r="H12" s="1"/>
      <c r="I12" s="1"/>
      <c r="J12" s="1"/>
      <c r="K12" s="414"/>
      <c r="L12" s="414"/>
      <c r="M12" s="414"/>
      <c r="N12" s="4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2"/>
      <c r="B13" s="412"/>
      <c r="C13" s="412"/>
      <c r="D13" s="412"/>
      <c r="E13" s="412"/>
      <c r="F13" s="412"/>
      <c r="G13" s="412"/>
      <c r="H13" s="412"/>
      <c r="I13" s="412"/>
      <c r="J13" s="412"/>
      <c r="K13" s="412"/>
      <c r="L13" s="414"/>
      <c r="M13" s="414"/>
      <c r="N13" s="414"/>
      <c r="O13" s="414"/>
      <c r="P13" s="414"/>
      <c r="Q13" s="414"/>
      <c r="R13" s="414"/>
      <c r="S13" s="414"/>
      <c r="T13" s="414"/>
      <c r="U13" s="414"/>
      <c r="V13" s="414"/>
      <c r="W13" s="1"/>
      <c r="X13" s="1"/>
      <c r="Y13" s="1"/>
    </row>
    <row r="14" spans="1:30" s="3" customFormat="1" ht="27" thickBot="1" x14ac:dyDescent="0.3">
      <c r="A14" s="41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415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374">
        <v>93.2</v>
      </c>
      <c r="C18" s="375">
        <v>92.9</v>
      </c>
      <c r="D18" s="375">
        <v>21.6</v>
      </c>
      <c r="E18" s="375">
        <v>94.5</v>
      </c>
      <c r="F18" s="375">
        <v>94.4</v>
      </c>
      <c r="G18" s="376">
        <v>94</v>
      </c>
      <c r="H18" s="374">
        <v>89.5</v>
      </c>
      <c r="I18" s="375">
        <v>98.3</v>
      </c>
      <c r="J18" s="375">
        <v>28.9</v>
      </c>
      <c r="K18" s="375">
        <v>95.5</v>
      </c>
      <c r="L18" s="375">
        <v>97.4</v>
      </c>
      <c r="M18" s="376">
        <v>97.2</v>
      </c>
      <c r="N18" s="380">
        <v>97.9</v>
      </c>
      <c r="O18" s="375">
        <v>103.4</v>
      </c>
      <c r="P18" s="375">
        <v>18</v>
      </c>
      <c r="Q18" s="375">
        <v>101.9</v>
      </c>
      <c r="R18" s="375">
        <v>101.2</v>
      </c>
      <c r="S18" s="376">
        <v>100</v>
      </c>
      <c r="T18" s="26">
        <f t="shared" ref="T18:T25" si="0">SUM(B18:S18)</f>
        <v>1519.8000000000002</v>
      </c>
      <c r="V18" s="2"/>
      <c r="W18" s="20"/>
    </row>
    <row r="19" spans="1:30" ht="39.950000000000003" customHeight="1" x14ac:dyDescent="0.25">
      <c r="A19" s="123" t="s">
        <v>36</v>
      </c>
      <c r="B19" s="374">
        <v>93.2</v>
      </c>
      <c r="C19" s="375">
        <v>92.9</v>
      </c>
      <c r="D19" s="375">
        <v>21.6</v>
      </c>
      <c r="E19" s="375">
        <v>94.5</v>
      </c>
      <c r="F19" s="375">
        <v>94.4</v>
      </c>
      <c r="G19" s="376">
        <v>94</v>
      </c>
      <c r="H19" s="374">
        <v>89.5</v>
      </c>
      <c r="I19" s="375">
        <v>98.3</v>
      </c>
      <c r="J19" s="375">
        <v>28.9</v>
      </c>
      <c r="K19" s="375">
        <v>95.5</v>
      </c>
      <c r="L19" s="375">
        <v>97.4</v>
      </c>
      <c r="M19" s="376">
        <v>97.2</v>
      </c>
      <c r="N19" s="380">
        <v>97.9</v>
      </c>
      <c r="O19" s="375">
        <v>103.4</v>
      </c>
      <c r="P19" s="375">
        <v>18</v>
      </c>
      <c r="Q19" s="375">
        <v>101.9</v>
      </c>
      <c r="R19" s="375">
        <v>101.2</v>
      </c>
      <c r="S19" s="376">
        <v>100</v>
      </c>
      <c r="T19" s="26">
        <f t="shared" si="0"/>
        <v>1519.8000000000002</v>
      </c>
      <c r="V19" s="2"/>
      <c r="W19" s="20"/>
    </row>
    <row r="20" spans="1:30" ht="39.75" customHeight="1" x14ac:dyDescent="0.25">
      <c r="A20" s="122" t="s">
        <v>37</v>
      </c>
      <c r="B20" s="374">
        <v>93.2</v>
      </c>
      <c r="C20" s="375">
        <v>92.6</v>
      </c>
      <c r="D20" s="375">
        <v>21.6</v>
      </c>
      <c r="E20" s="375">
        <v>93.8</v>
      </c>
      <c r="F20" s="375">
        <v>94.3</v>
      </c>
      <c r="G20" s="376">
        <v>94</v>
      </c>
      <c r="H20" s="374">
        <v>89.5</v>
      </c>
      <c r="I20" s="375">
        <v>98</v>
      </c>
      <c r="J20" s="375">
        <v>28.5</v>
      </c>
      <c r="K20" s="375">
        <v>94.9</v>
      </c>
      <c r="L20" s="375">
        <v>97.4</v>
      </c>
      <c r="M20" s="376">
        <v>97</v>
      </c>
      <c r="N20" s="380">
        <v>97.3</v>
      </c>
      <c r="O20" s="375">
        <v>103</v>
      </c>
      <c r="P20" s="375">
        <v>18</v>
      </c>
      <c r="Q20" s="375">
        <v>101.7</v>
      </c>
      <c r="R20" s="375">
        <v>101.2</v>
      </c>
      <c r="S20" s="376">
        <v>99.9</v>
      </c>
      <c r="T20" s="26">
        <f t="shared" si="0"/>
        <v>1515.9</v>
      </c>
      <c r="V20" s="2"/>
      <c r="W20" s="20"/>
    </row>
    <row r="21" spans="1:30" ht="39.950000000000003" customHeight="1" x14ac:dyDescent="0.25">
      <c r="A21" s="122" t="s">
        <v>38</v>
      </c>
      <c r="B21" s="420">
        <v>93.2</v>
      </c>
      <c r="C21" s="421">
        <v>92.6</v>
      </c>
      <c r="D21" s="421">
        <v>21.6</v>
      </c>
      <c r="E21" s="421">
        <v>93.8</v>
      </c>
      <c r="F21" s="421">
        <v>94.3</v>
      </c>
      <c r="G21" s="422">
        <v>94</v>
      </c>
      <c r="H21" s="420">
        <v>89.5</v>
      </c>
      <c r="I21" s="421">
        <v>98</v>
      </c>
      <c r="J21" s="421">
        <v>28.5</v>
      </c>
      <c r="K21" s="421">
        <v>94.9</v>
      </c>
      <c r="L21" s="421">
        <v>97.4</v>
      </c>
      <c r="M21" s="422">
        <v>97</v>
      </c>
      <c r="N21" s="426">
        <v>97.3</v>
      </c>
      <c r="O21" s="421">
        <v>103</v>
      </c>
      <c r="P21" s="421">
        <v>18</v>
      </c>
      <c r="Q21" s="421">
        <v>101.7</v>
      </c>
      <c r="R21" s="421">
        <v>101.2</v>
      </c>
      <c r="S21" s="422">
        <v>99.9</v>
      </c>
      <c r="T21" s="26">
        <f t="shared" si="0"/>
        <v>1515.9</v>
      </c>
      <c r="V21" s="2"/>
      <c r="W21" s="20"/>
    </row>
    <row r="22" spans="1:30" ht="39.950000000000003" customHeight="1" x14ac:dyDescent="0.25">
      <c r="A22" s="123" t="s">
        <v>33</v>
      </c>
      <c r="B22" s="420">
        <v>93.2</v>
      </c>
      <c r="C22" s="421">
        <v>92.6</v>
      </c>
      <c r="D22" s="421">
        <v>21.6</v>
      </c>
      <c r="E22" s="421">
        <v>93.8</v>
      </c>
      <c r="F22" s="421">
        <v>94.3</v>
      </c>
      <c r="G22" s="422">
        <v>94</v>
      </c>
      <c r="H22" s="420">
        <v>89.5</v>
      </c>
      <c r="I22" s="421">
        <v>98</v>
      </c>
      <c r="J22" s="421">
        <v>28.5</v>
      </c>
      <c r="K22" s="421">
        <v>94.9</v>
      </c>
      <c r="L22" s="421">
        <v>97.4</v>
      </c>
      <c r="M22" s="422">
        <v>97</v>
      </c>
      <c r="N22" s="426">
        <v>97.3</v>
      </c>
      <c r="O22" s="421">
        <v>103</v>
      </c>
      <c r="P22" s="421">
        <v>18</v>
      </c>
      <c r="Q22" s="421">
        <v>101.7</v>
      </c>
      <c r="R22" s="421">
        <v>101.2</v>
      </c>
      <c r="S22" s="422">
        <v>99.9</v>
      </c>
      <c r="T22" s="26">
        <f t="shared" si="0"/>
        <v>1515.9</v>
      </c>
      <c r="V22" s="2"/>
      <c r="W22" s="20"/>
    </row>
    <row r="23" spans="1:30" ht="39.950000000000003" customHeight="1" x14ac:dyDescent="0.25">
      <c r="A23" s="122" t="s">
        <v>46</v>
      </c>
      <c r="B23" s="420">
        <v>93.2</v>
      </c>
      <c r="C23" s="421">
        <v>92.6</v>
      </c>
      <c r="D23" s="421">
        <v>21.6</v>
      </c>
      <c r="E23" s="421">
        <v>93.8</v>
      </c>
      <c r="F23" s="421">
        <v>94.3</v>
      </c>
      <c r="G23" s="422">
        <v>94</v>
      </c>
      <c r="H23" s="420">
        <v>89.5</v>
      </c>
      <c r="I23" s="421">
        <v>98</v>
      </c>
      <c r="J23" s="421">
        <v>28.5</v>
      </c>
      <c r="K23" s="421">
        <v>94.9</v>
      </c>
      <c r="L23" s="421">
        <v>97.4</v>
      </c>
      <c r="M23" s="422">
        <v>97</v>
      </c>
      <c r="N23" s="426">
        <v>97.3</v>
      </c>
      <c r="O23" s="421">
        <v>103</v>
      </c>
      <c r="P23" s="421">
        <v>18</v>
      </c>
      <c r="Q23" s="421">
        <v>101.7</v>
      </c>
      <c r="R23" s="421">
        <v>101.2</v>
      </c>
      <c r="S23" s="422">
        <v>99.9</v>
      </c>
      <c r="T23" s="26">
        <f t="shared" si="0"/>
        <v>1515.9</v>
      </c>
      <c r="V23" s="2"/>
      <c r="W23" s="20"/>
    </row>
    <row r="24" spans="1:30" ht="39.950000000000003" customHeight="1" x14ac:dyDescent="0.25">
      <c r="A24" s="122" t="s">
        <v>34</v>
      </c>
      <c r="B24" s="420">
        <v>93.2</v>
      </c>
      <c r="C24" s="421">
        <v>92.6</v>
      </c>
      <c r="D24" s="421">
        <v>21.6</v>
      </c>
      <c r="E24" s="421">
        <v>93.8</v>
      </c>
      <c r="F24" s="421">
        <v>94.3</v>
      </c>
      <c r="G24" s="422">
        <v>94</v>
      </c>
      <c r="H24" s="420">
        <v>89.5</v>
      </c>
      <c r="I24" s="421">
        <v>98</v>
      </c>
      <c r="J24" s="421">
        <v>28.5</v>
      </c>
      <c r="K24" s="421">
        <v>94.9</v>
      </c>
      <c r="L24" s="421">
        <v>97.4</v>
      </c>
      <c r="M24" s="422">
        <v>97</v>
      </c>
      <c r="N24" s="426">
        <v>97.3</v>
      </c>
      <c r="O24" s="421">
        <v>103</v>
      </c>
      <c r="P24" s="421">
        <v>18</v>
      </c>
      <c r="Q24" s="421">
        <v>101.7</v>
      </c>
      <c r="R24" s="421">
        <v>101.2</v>
      </c>
      <c r="S24" s="422">
        <v>99.9</v>
      </c>
      <c r="T24" s="26">
        <f t="shared" si="0"/>
        <v>1515.9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652.40000000000009</v>
      </c>
      <c r="C25" s="332">
        <f t="shared" si="1"/>
        <v>648.80000000000007</v>
      </c>
      <c r="D25" s="332">
        <f t="shared" si="1"/>
        <v>151.19999999999999</v>
      </c>
      <c r="E25" s="332">
        <f t="shared" si="1"/>
        <v>658</v>
      </c>
      <c r="F25" s="332">
        <f t="shared" si="1"/>
        <v>660.3</v>
      </c>
      <c r="G25" s="333">
        <f t="shared" si="1"/>
        <v>658</v>
      </c>
      <c r="H25" s="331">
        <f t="shared" si="1"/>
        <v>626.5</v>
      </c>
      <c r="I25" s="332">
        <f t="shared" si="1"/>
        <v>686.6</v>
      </c>
      <c r="J25" s="332">
        <f t="shared" si="1"/>
        <v>200.3</v>
      </c>
      <c r="K25" s="332">
        <f t="shared" si="1"/>
        <v>665.49999999999989</v>
      </c>
      <c r="L25" s="332">
        <f t="shared" si="1"/>
        <v>681.8</v>
      </c>
      <c r="M25" s="333">
        <f t="shared" si="1"/>
        <v>679.4</v>
      </c>
      <c r="N25" s="335">
        <f t="shared" si="1"/>
        <v>682.3</v>
      </c>
      <c r="O25" s="332">
        <f t="shared" si="1"/>
        <v>721.8</v>
      </c>
      <c r="P25" s="332">
        <f t="shared" si="1"/>
        <v>126</v>
      </c>
      <c r="Q25" s="332">
        <f t="shared" si="1"/>
        <v>712.30000000000007</v>
      </c>
      <c r="R25" s="332">
        <f t="shared" si="1"/>
        <v>708.40000000000009</v>
      </c>
      <c r="S25" s="333">
        <f t="shared" si="1"/>
        <v>699.49999999999989</v>
      </c>
      <c r="T25" s="320">
        <f t="shared" si="0"/>
        <v>10619.1</v>
      </c>
    </row>
    <row r="26" spans="1:30" s="2" customFormat="1" ht="36.75" customHeight="1" x14ac:dyDescent="0.25">
      <c r="A26" s="321" t="s">
        <v>12</v>
      </c>
      <c r="B26" s="326">
        <v>151.4</v>
      </c>
      <c r="C26" s="327">
        <v>151.4</v>
      </c>
      <c r="D26" s="327">
        <v>151.4</v>
      </c>
      <c r="E26" s="327">
        <v>151.4</v>
      </c>
      <c r="F26" s="327">
        <v>151.4</v>
      </c>
      <c r="G26" s="328">
        <v>151.4</v>
      </c>
      <c r="H26" s="326">
        <v>151.4</v>
      </c>
      <c r="I26" s="327">
        <v>151.4</v>
      </c>
      <c r="J26" s="327">
        <v>151.4</v>
      </c>
      <c r="K26" s="327">
        <v>151.4</v>
      </c>
      <c r="L26" s="327">
        <v>151.4</v>
      </c>
      <c r="M26" s="328">
        <v>151.4</v>
      </c>
      <c r="N26" s="336">
        <v>151.4</v>
      </c>
      <c r="O26" s="327">
        <v>151.4</v>
      </c>
      <c r="P26" s="327">
        <v>151.4</v>
      </c>
      <c r="Q26" s="327">
        <v>151.4</v>
      </c>
      <c r="R26" s="327">
        <v>151.4</v>
      </c>
      <c r="S26" s="328">
        <v>151.4</v>
      </c>
      <c r="T26" s="325">
        <f>+((T25/T27)/7)*1000</f>
        <v>151.3684180517148</v>
      </c>
    </row>
    <row r="27" spans="1:30" s="2" customFormat="1" ht="33" customHeight="1" x14ac:dyDescent="0.25">
      <c r="A27" s="125" t="s">
        <v>13</v>
      </c>
      <c r="B27" s="423">
        <v>616</v>
      </c>
      <c r="C27" s="424">
        <v>612</v>
      </c>
      <c r="D27" s="424">
        <v>143</v>
      </c>
      <c r="E27" s="424">
        <v>621</v>
      </c>
      <c r="F27" s="424">
        <v>623</v>
      </c>
      <c r="G27" s="425">
        <v>621</v>
      </c>
      <c r="H27" s="423">
        <v>591</v>
      </c>
      <c r="I27" s="424">
        <v>648</v>
      </c>
      <c r="J27" s="424">
        <v>189</v>
      </c>
      <c r="K27" s="424">
        <v>628</v>
      </c>
      <c r="L27" s="424">
        <v>644</v>
      </c>
      <c r="M27" s="425">
        <v>641</v>
      </c>
      <c r="N27" s="427">
        <v>644</v>
      </c>
      <c r="O27" s="424">
        <v>681</v>
      </c>
      <c r="P27" s="424">
        <v>119</v>
      </c>
      <c r="Q27" s="424">
        <v>672</v>
      </c>
      <c r="R27" s="424">
        <v>669</v>
      </c>
      <c r="S27" s="425">
        <v>660</v>
      </c>
      <c r="T27" s="37">
        <f>SUM(B27:S27)</f>
        <v>10022</v>
      </c>
      <c r="U27" s="2">
        <f>((T25*1000)/T27)/7</f>
        <v>151.3684180517148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93.287360000000007</v>
      </c>
      <c r="C28" s="39">
        <f t="shared" si="2"/>
        <v>92.559519999999992</v>
      </c>
      <c r="D28" s="39">
        <f t="shared" si="2"/>
        <v>21.670280000000002</v>
      </c>
      <c r="E28" s="39">
        <f t="shared" si="2"/>
        <v>93.827160000000006</v>
      </c>
      <c r="F28" s="39">
        <f t="shared" si="2"/>
        <v>94.291080000000008</v>
      </c>
      <c r="G28" s="40">
        <f t="shared" si="2"/>
        <v>94.027160000000009</v>
      </c>
      <c r="H28" s="38">
        <f t="shared" si="2"/>
        <v>89.468360000000004</v>
      </c>
      <c r="I28" s="39">
        <f t="shared" si="2"/>
        <v>98.030080000000012</v>
      </c>
      <c r="J28" s="39">
        <f t="shared" si="2"/>
        <v>28.500439999999998</v>
      </c>
      <c r="K28" s="39">
        <f t="shared" si="2"/>
        <v>94.910879999999992</v>
      </c>
      <c r="L28" s="39">
        <f t="shared" si="2"/>
        <v>97.542240000000021</v>
      </c>
      <c r="M28" s="40">
        <f t="shared" si="2"/>
        <v>96.986360000000005</v>
      </c>
      <c r="N28" s="80">
        <f t="shared" si="2"/>
        <v>97.342240000000018</v>
      </c>
      <c r="O28" s="39">
        <f t="shared" si="2"/>
        <v>102.98476000000002</v>
      </c>
      <c r="P28" s="39">
        <f t="shared" si="2"/>
        <v>18.023240000000001</v>
      </c>
      <c r="Q28" s="39">
        <f t="shared" si="2"/>
        <v>101.67712000000002</v>
      </c>
      <c r="R28" s="39">
        <f t="shared" si="2"/>
        <v>101.32124</v>
      </c>
      <c r="S28" s="40">
        <f t="shared" si="2"/>
        <v>99.893599999999992</v>
      </c>
      <c r="T28" s="41"/>
    </row>
    <row r="29" spans="1:30" ht="33.75" customHeight="1" x14ac:dyDescent="0.25">
      <c r="A29" s="127" t="s">
        <v>15</v>
      </c>
      <c r="B29" s="42">
        <f>((B27*B26)*7)/1000</f>
        <v>652.83680000000004</v>
      </c>
      <c r="C29" s="43">
        <f>((C27*C26)*7)/1000</f>
        <v>648.59759999999994</v>
      </c>
      <c r="D29" s="43">
        <f t="shared" ref="D29:S29" si="3">((D27*D26)*7)/1000</f>
        <v>151.5514</v>
      </c>
      <c r="E29" s="43">
        <f t="shared" si="3"/>
        <v>658.13580000000002</v>
      </c>
      <c r="F29" s="43">
        <f t="shared" si="3"/>
        <v>660.25540000000001</v>
      </c>
      <c r="G29" s="83">
        <f t="shared" si="3"/>
        <v>658.13580000000002</v>
      </c>
      <c r="H29" s="42">
        <f t="shared" si="3"/>
        <v>626.34180000000003</v>
      </c>
      <c r="I29" s="43">
        <f t="shared" si="3"/>
        <v>686.75040000000001</v>
      </c>
      <c r="J29" s="43">
        <f t="shared" si="3"/>
        <v>200.3022</v>
      </c>
      <c r="K29" s="43">
        <f t="shared" si="3"/>
        <v>665.55439999999999</v>
      </c>
      <c r="L29" s="43">
        <f t="shared" si="3"/>
        <v>682.51120000000003</v>
      </c>
      <c r="M29" s="83">
        <f t="shared" si="3"/>
        <v>679.33180000000004</v>
      </c>
      <c r="N29" s="81">
        <f t="shared" si="3"/>
        <v>682.51120000000003</v>
      </c>
      <c r="O29" s="44">
        <f t="shared" si="3"/>
        <v>721.7238000000001</v>
      </c>
      <c r="P29" s="44">
        <f t="shared" si="3"/>
        <v>126.11620000000001</v>
      </c>
      <c r="Q29" s="44">
        <f t="shared" si="3"/>
        <v>712.18560000000002</v>
      </c>
      <c r="R29" s="44">
        <f t="shared" si="3"/>
        <v>709.00620000000004</v>
      </c>
      <c r="S29" s="45">
        <f t="shared" si="3"/>
        <v>699.46799999999996</v>
      </c>
      <c r="T29" s="46"/>
    </row>
    <row r="30" spans="1:30" ht="33.75" customHeight="1" thickBot="1" x14ac:dyDescent="0.3">
      <c r="A30" s="128" t="s">
        <v>16</v>
      </c>
      <c r="B30" s="47">
        <f>+(B25/B27)/7*1000</f>
        <v>151.29870129870133</v>
      </c>
      <c r="C30" s="48">
        <f t="shared" ref="C30:E30" si="4">+(C25/C27)/7*1000</f>
        <v>151.44724556489263</v>
      </c>
      <c r="D30" s="48">
        <f t="shared" si="4"/>
        <v>151.04895104895101</v>
      </c>
      <c r="E30" s="48">
        <f t="shared" si="4"/>
        <v>151.36876006441224</v>
      </c>
      <c r="F30" s="48">
        <f>+(F25/F27)/7*1000</f>
        <v>151.41022701215314</v>
      </c>
      <c r="G30" s="49">
        <f t="shared" ref="G30" si="5">+(G25/G27)/7*1000</f>
        <v>151.36876006441224</v>
      </c>
      <c r="H30" s="47">
        <f>+(H25/H27)/7*1000</f>
        <v>151.43824027072759</v>
      </c>
      <c r="I30" s="48">
        <f t="shared" ref="I30:K30" si="6">+(I25/I27)/7*1000</f>
        <v>151.36684303350972</v>
      </c>
      <c r="J30" s="48">
        <f t="shared" si="6"/>
        <v>151.39833711262284</v>
      </c>
      <c r="K30" s="48">
        <f t="shared" si="6"/>
        <v>151.38762511373974</v>
      </c>
      <c r="L30" s="48">
        <f>+(L25/L27)/7*1000</f>
        <v>151.24223602484471</v>
      </c>
      <c r="M30" s="49">
        <f t="shared" ref="M30:S30" si="7">+(M25/M27)/7*1000</f>
        <v>151.41519946512145</v>
      </c>
      <c r="N30" s="82">
        <f t="shared" si="7"/>
        <v>151.35314995563442</v>
      </c>
      <c r="O30" s="48">
        <f t="shared" si="7"/>
        <v>151.41598489616109</v>
      </c>
      <c r="P30" s="48">
        <f t="shared" si="7"/>
        <v>151.26050420168067</v>
      </c>
      <c r="Q30" s="48">
        <f t="shared" si="7"/>
        <v>151.4243197278912</v>
      </c>
      <c r="R30" s="48">
        <f t="shared" si="7"/>
        <v>151.27055306427505</v>
      </c>
      <c r="S30" s="49">
        <f t="shared" si="7"/>
        <v>151.40692640692637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3"/>
      <c r="I36" s="134"/>
      <c r="J36" s="135"/>
      <c r="K36" s="112" t="s">
        <v>19</v>
      </c>
      <c r="L36" s="641" t="s">
        <v>8</v>
      </c>
      <c r="M36" s="642"/>
      <c r="N36" s="642"/>
      <c r="O36" s="642"/>
      <c r="P36" s="642"/>
      <c r="Q36" s="642"/>
      <c r="R36" s="643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9" t="s">
        <v>10</v>
      </c>
      <c r="I37" s="136"/>
      <c r="J37" s="136"/>
      <c r="K37" s="103"/>
      <c r="L37" s="200"/>
      <c r="M37" s="193"/>
      <c r="N37" s="193"/>
      <c r="O37" s="193"/>
      <c r="P37" s="193"/>
      <c r="Q37" s="193"/>
      <c r="R37" s="199" t="s">
        <v>10</v>
      </c>
      <c r="S37" s="58"/>
      <c r="T37" s="55"/>
      <c r="U37" s="56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57">
        <v>6</v>
      </c>
      <c r="R38" s="96"/>
      <c r="S38" s="58"/>
      <c r="T38" s="55"/>
      <c r="U38" s="56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374">
        <v>92.5</v>
      </c>
      <c r="C39" s="380">
        <v>95.1</v>
      </c>
      <c r="D39" s="380">
        <v>16.600000000000001</v>
      </c>
      <c r="E39" s="380">
        <v>93.5</v>
      </c>
      <c r="F39" s="380">
        <v>90.3</v>
      </c>
      <c r="G39" s="380">
        <v>88.5</v>
      </c>
      <c r="H39" s="97">
        <f t="shared" ref="H39:H46" si="8">SUM(B39:G39)</f>
        <v>476.5</v>
      </c>
      <c r="I39" s="138"/>
      <c r="J39" s="137"/>
      <c r="K39" s="87" t="s">
        <v>35</v>
      </c>
      <c r="L39" s="380">
        <v>7</v>
      </c>
      <c r="M39" s="380">
        <v>7.1</v>
      </c>
      <c r="N39" s="380">
        <v>1.6</v>
      </c>
      <c r="O39" s="380">
        <v>7</v>
      </c>
      <c r="P39" s="380">
        <v>6.7</v>
      </c>
      <c r="Q39" s="380">
        <v>6.3</v>
      </c>
      <c r="R39" s="97">
        <f t="shared" ref="R39:R46" si="9">SUM(L39:Q39)</f>
        <v>35.699999999999996</v>
      </c>
      <c r="S39" s="2"/>
      <c r="T39" s="55"/>
      <c r="U39" s="56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374">
        <v>92.5</v>
      </c>
      <c r="C40" s="380">
        <v>95.1</v>
      </c>
      <c r="D40" s="380">
        <v>16.600000000000001</v>
      </c>
      <c r="E40" s="380">
        <v>93.5</v>
      </c>
      <c r="F40" s="380">
        <v>90.3</v>
      </c>
      <c r="G40" s="380">
        <v>88.5</v>
      </c>
      <c r="H40" s="97">
        <f t="shared" si="8"/>
        <v>476.5</v>
      </c>
      <c r="I40" s="133"/>
      <c r="J40" s="137"/>
      <c r="K40" s="88" t="s">
        <v>36</v>
      </c>
      <c r="L40" s="380">
        <v>7</v>
      </c>
      <c r="M40" s="380">
        <v>7.1</v>
      </c>
      <c r="N40" s="380">
        <v>1.6</v>
      </c>
      <c r="O40" s="380">
        <v>7</v>
      </c>
      <c r="P40" s="380">
        <v>6.7</v>
      </c>
      <c r="Q40" s="380">
        <v>6.3</v>
      </c>
      <c r="R40" s="97">
        <f t="shared" si="9"/>
        <v>35.699999999999996</v>
      </c>
      <c r="S40" s="2"/>
      <c r="T40" s="55"/>
      <c r="U40" s="56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374">
        <v>92.4</v>
      </c>
      <c r="C41" s="380">
        <v>95</v>
      </c>
      <c r="D41" s="380">
        <v>16.600000000000001</v>
      </c>
      <c r="E41" s="380">
        <v>93.5</v>
      </c>
      <c r="F41" s="380">
        <v>90.2</v>
      </c>
      <c r="G41" s="380">
        <v>88.5</v>
      </c>
      <c r="H41" s="97">
        <f t="shared" si="8"/>
        <v>476.2</v>
      </c>
      <c r="I41" s="133"/>
      <c r="J41" s="137"/>
      <c r="K41" s="87" t="s">
        <v>37</v>
      </c>
      <c r="L41" s="380">
        <v>6.9</v>
      </c>
      <c r="M41" s="380">
        <v>7</v>
      </c>
      <c r="N41" s="380">
        <v>1.4</v>
      </c>
      <c r="O41" s="380">
        <v>6.9</v>
      </c>
      <c r="P41" s="380">
        <v>6.6</v>
      </c>
      <c r="Q41" s="380">
        <v>6.1</v>
      </c>
      <c r="R41" s="97">
        <f t="shared" si="9"/>
        <v>34.900000000000006</v>
      </c>
      <c r="S41" s="2"/>
      <c r="T41" s="55"/>
      <c r="U41" s="56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420">
        <v>92.4</v>
      </c>
      <c r="C42" s="426">
        <v>95</v>
      </c>
      <c r="D42" s="426">
        <v>16.600000000000001</v>
      </c>
      <c r="E42" s="426">
        <v>93.5</v>
      </c>
      <c r="F42" s="426">
        <v>90.2</v>
      </c>
      <c r="G42" s="426">
        <v>88.5</v>
      </c>
      <c r="H42" s="97">
        <f t="shared" si="8"/>
        <v>476.2</v>
      </c>
      <c r="I42" s="133"/>
      <c r="J42" s="137"/>
      <c r="K42" s="87" t="s">
        <v>38</v>
      </c>
      <c r="L42" s="426">
        <v>6.9</v>
      </c>
      <c r="M42" s="426">
        <v>7</v>
      </c>
      <c r="N42" s="426">
        <v>1.5</v>
      </c>
      <c r="O42" s="426">
        <v>6.9</v>
      </c>
      <c r="P42" s="426">
        <v>6.6</v>
      </c>
      <c r="Q42" s="426">
        <v>6.1</v>
      </c>
      <c r="R42" s="97">
        <f t="shared" si="9"/>
        <v>35</v>
      </c>
      <c r="S42" s="2"/>
      <c r="T42" s="55"/>
      <c r="U42" s="56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420">
        <v>92.4</v>
      </c>
      <c r="C43" s="426">
        <v>95</v>
      </c>
      <c r="D43" s="426">
        <v>16.600000000000001</v>
      </c>
      <c r="E43" s="426">
        <v>93.5</v>
      </c>
      <c r="F43" s="426">
        <v>90.2</v>
      </c>
      <c r="G43" s="426">
        <v>88.5</v>
      </c>
      <c r="H43" s="97">
        <f t="shared" si="8"/>
        <v>476.2</v>
      </c>
      <c r="I43" s="133"/>
      <c r="J43" s="137"/>
      <c r="K43" s="88" t="s">
        <v>33</v>
      </c>
      <c r="L43" s="426">
        <v>7</v>
      </c>
      <c r="M43" s="426">
        <v>7</v>
      </c>
      <c r="N43" s="426">
        <v>1.5</v>
      </c>
      <c r="O43" s="426">
        <v>6.9</v>
      </c>
      <c r="P43" s="426">
        <v>6.6</v>
      </c>
      <c r="Q43" s="426">
        <v>6.2</v>
      </c>
      <c r="R43" s="97">
        <f t="shared" si="9"/>
        <v>35.200000000000003</v>
      </c>
      <c r="S43" s="2"/>
      <c r="T43" s="55"/>
      <c r="U43" s="56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420">
        <v>92.4</v>
      </c>
      <c r="C44" s="426">
        <v>95</v>
      </c>
      <c r="D44" s="426">
        <v>16.600000000000001</v>
      </c>
      <c r="E44" s="426">
        <v>93.5</v>
      </c>
      <c r="F44" s="426">
        <v>90.2</v>
      </c>
      <c r="G44" s="426">
        <v>88.5</v>
      </c>
      <c r="H44" s="97">
        <f t="shared" si="8"/>
        <v>476.2</v>
      </c>
      <c r="I44" s="133"/>
      <c r="J44" s="137"/>
      <c r="K44" s="87" t="s">
        <v>46</v>
      </c>
      <c r="L44" s="426">
        <v>7</v>
      </c>
      <c r="M44" s="426">
        <v>7</v>
      </c>
      <c r="N44" s="426">
        <v>1.5</v>
      </c>
      <c r="O44" s="426">
        <v>7</v>
      </c>
      <c r="P44" s="426">
        <v>6.6</v>
      </c>
      <c r="Q44" s="426">
        <v>6.2</v>
      </c>
      <c r="R44" s="97">
        <f t="shared" si="9"/>
        <v>35.300000000000004</v>
      </c>
      <c r="S44" s="2"/>
      <c r="T44" s="55"/>
      <c r="U44" s="56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420">
        <v>92.4</v>
      </c>
      <c r="C45" s="426">
        <v>95</v>
      </c>
      <c r="D45" s="426">
        <v>16.600000000000001</v>
      </c>
      <c r="E45" s="426">
        <v>93.5</v>
      </c>
      <c r="F45" s="426">
        <v>90.2</v>
      </c>
      <c r="G45" s="426">
        <v>88.5</v>
      </c>
      <c r="H45" s="97">
        <f t="shared" si="8"/>
        <v>476.2</v>
      </c>
      <c r="I45" s="133"/>
      <c r="J45" s="137"/>
      <c r="K45" s="87" t="s">
        <v>34</v>
      </c>
      <c r="L45" s="426">
        <v>7</v>
      </c>
      <c r="M45" s="426">
        <v>7</v>
      </c>
      <c r="N45" s="426">
        <v>1.5</v>
      </c>
      <c r="O45" s="426">
        <v>7</v>
      </c>
      <c r="P45" s="426">
        <v>6.7</v>
      </c>
      <c r="Q45" s="426">
        <v>6.2</v>
      </c>
      <c r="R45" s="97">
        <f t="shared" si="9"/>
        <v>35.4</v>
      </c>
      <c r="S45" s="2"/>
      <c r="T45" s="55"/>
      <c r="U45" s="56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27">
        <f t="shared" ref="B46:G46" si="10">SUM(B39:B45)</f>
        <v>646.99999999999989</v>
      </c>
      <c r="C46" s="77">
        <f t="shared" si="10"/>
        <v>665.2</v>
      </c>
      <c r="D46" s="28">
        <f t="shared" si="10"/>
        <v>116.19999999999999</v>
      </c>
      <c r="E46" s="28">
        <f t="shared" si="10"/>
        <v>654.5</v>
      </c>
      <c r="F46" s="28">
        <f t="shared" si="10"/>
        <v>631.6</v>
      </c>
      <c r="G46" s="28">
        <f t="shared" si="10"/>
        <v>619.5</v>
      </c>
      <c r="H46" s="97">
        <f t="shared" si="8"/>
        <v>3333.9999999999995</v>
      </c>
      <c r="I46" s="60"/>
      <c r="K46" s="73" t="s">
        <v>10</v>
      </c>
      <c r="L46" s="77">
        <f t="shared" ref="L46:Q46" si="11">SUM(L39:L45)</f>
        <v>48.8</v>
      </c>
      <c r="M46" s="28">
        <f t="shared" si="11"/>
        <v>49.2</v>
      </c>
      <c r="N46" s="28">
        <f>SUM(N39:N45)</f>
        <v>10.6</v>
      </c>
      <c r="O46" s="28">
        <f t="shared" si="11"/>
        <v>48.699999999999996</v>
      </c>
      <c r="P46" s="28">
        <f t="shared" si="11"/>
        <v>46.500000000000007</v>
      </c>
      <c r="Q46" s="28">
        <f t="shared" si="11"/>
        <v>43.4</v>
      </c>
      <c r="R46" s="97">
        <f t="shared" si="9"/>
        <v>247.2</v>
      </c>
      <c r="S46" s="60"/>
      <c r="T46" s="55"/>
      <c r="U46" s="56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30">
        <v>154</v>
      </c>
      <c r="C47" s="78">
        <v>154</v>
      </c>
      <c r="D47" s="31">
        <v>154</v>
      </c>
      <c r="E47" s="31">
        <v>154</v>
      </c>
      <c r="F47" s="31">
        <v>154</v>
      </c>
      <c r="G47" s="31">
        <v>154</v>
      </c>
      <c r="H47" s="98">
        <f>+((H46/H48)/7)*1000</f>
        <v>153.93849847631361</v>
      </c>
      <c r="I47" s="60"/>
      <c r="K47" s="129" t="s">
        <v>12</v>
      </c>
      <c r="L47" s="78">
        <v>151.5</v>
      </c>
      <c r="M47" s="31">
        <v>149.5</v>
      </c>
      <c r="N47" s="31">
        <v>151</v>
      </c>
      <c r="O47" s="31">
        <v>148</v>
      </c>
      <c r="P47" s="31">
        <v>147.5</v>
      </c>
      <c r="Q47" s="31">
        <v>147.5</v>
      </c>
      <c r="R47" s="98">
        <f>+((R46/R48)/7)*1000</f>
        <v>149.00542495479206</v>
      </c>
      <c r="S47" s="61"/>
      <c r="T47" s="61"/>
    </row>
    <row r="48" spans="1:30" ht="33.75" customHeight="1" x14ac:dyDescent="0.25">
      <c r="A48" s="90" t="s">
        <v>13</v>
      </c>
      <c r="B48" s="423">
        <v>600</v>
      </c>
      <c r="C48" s="427">
        <v>617</v>
      </c>
      <c r="D48" s="424">
        <v>109</v>
      </c>
      <c r="E48" s="424">
        <v>607</v>
      </c>
      <c r="F48" s="424">
        <v>586</v>
      </c>
      <c r="G48" s="424">
        <v>575</v>
      </c>
      <c r="H48" s="99">
        <f>SUM(B48:G48)</f>
        <v>3094</v>
      </c>
      <c r="I48" s="60"/>
      <c r="J48" s="62"/>
      <c r="K48" s="90" t="s">
        <v>13</v>
      </c>
      <c r="L48" s="102">
        <v>46</v>
      </c>
      <c r="M48" s="102">
        <v>47</v>
      </c>
      <c r="N48" s="102">
        <v>10</v>
      </c>
      <c r="O48" s="102">
        <v>47</v>
      </c>
      <c r="P48" s="102">
        <v>45</v>
      </c>
      <c r="Q48" s="102">
        <v>42</v>
      </c>
      <c r="R48" s="106">
        <f>SUM(L48:Q48)</f>
        <v>237</v>
      </c>
      <c r="S48" s="63"/>
      <c r="T48" s="63"/>
      <c r="U48" s="63"/>
      <c r="V48" s="63"/>
      <c r="W48" s="63"/>
      <c r="X48" s="63"/>
      <c r="Y48" s="63"/>
    </row>
    <row r="49" spans="1:43" ht="33.75" customHeight="1" x14ac:dyDescent="0.25">
      <c r="A49" s="91" t="s">
        <v>14</v>
      </c>
      <c r="B49" s="38">
        <f t="shared" ref="B49:G49" si="12">((B48*B47)*7/1000-B40-B39)/5</f>
        <v>92.359999999999985</v>
      </c>
      <c r="C49" s="80">
        <f t="shared" si="12"/>
        <v>94.985199999999992</v>
      </c>
      <c r="D49" s="80">
        <f t="shared" si="12"/>
        <v>16.860399999999998</v>
      </c>
      <c r="E49" s="80">
        <f t="shared" si="12"/>
        <v>93.469200000000001</v>
      </c>
      <c r="F49" s="80">
        <f t="shared" si="12"/>
        <v>90.221599999999995</v>
      </c>
      <c r="G49" s="80">
        <f t="shared" si="12"/>
        <v>88.570000000000007</v>
      </c>
      <c r="H49" s="100">
        <f>((H46*1000)/H48)/7</f>
        <v>153.93849847631358</v>
      </c>
      <c r="I49" s="60"/>
      <c r="K49" s="91" t="s">
        <v>14</v>
      </c>
      <c r="L49" s="80">
        <f t="shared" ref="L49:Q49" si="13">((L48*L47)*7/1000-L40-L39)/5</f>
        <v>6.9565999999999999</v>
      </c>
      <c r="M49" s="39">
        <f t="shared" si="13"/>
        <v>6.9970999999999988</v>
      </c>
      <c r="N49" s="39">
        <f t="shared" si="13"/>
        <v>1.4740000000000002</v>
      </c>
      <c r="O49" s="39">
        <f t="shared" si="13"/>
        <v>6.9383999999999997</v>
      </c>
      <c r="P49" s="39">
        <f t="shared" si="13"/>
        <v>6.6124999999999989</v>
      </c>
      <c r="Q49" s="39">
        <f t="shared" si="13"/>
        <v>6.1530000000000005</v>
      </c>
      <c r="R49" s="107">
        <f>((R46*1000)/R48)/7</f>
        <v>149.00542495479203</v>
      </c>
      <c r="S49" s="63"/>
      <c r="T49" s="63"/>
    </row>
    <row r="50" spans="1:43" ht="33.75" customHeight="1" x14ac:dyDescent="0.25">
      <c r="A50" s="92" t="s">
        <v>15</v>
      </c>
      <c r="B50" s="42">
        <f t="shared" ref="B50:G50" si="14">((B48*B47)*7)/1000</f>
        <v>646.79999999999995</v>
      </c>
      <c r="C50" s="81">
        <f t="shared" si="14"/>
        <v>665.12599999999998</v>
      </c>
      <c r="D50" s="43">
        <f t="shared" si="14"/>
        <v>117.502</v>
      </c>
      <c r="E50" s="43">
        <f t="shared" si="14"/>
        <v>654.346</v>
      </c>
      <c r="F50" s="43">
        <f t="shared" si="14"/>
        <v>631.70799999999997</v>
      </c>
      <c r="G50" s="43">
        <f t="shared" si="14"/>
        <v>619.85</v>
      </c>
      <c r="H50" s="83"/>
      <c r="I50" s="60"/>
      <c r="K50" s="92" t="s">
        <v>15</v>
      </c>
      <c r="L50" s="81">
        <f t="shared" ref="L50:Q50" si="15">((L48*L47)*7)/1000</f>
        <v>48.783000000000001</v>
      </c>
      <c r="M50" s="43">
        <f t="shared" si="15"/>
        <v>49.185499999999998</v>
      </c>
      <c r="N50" s="43">
        <f t="shared" si="15"/>
        <v>10.57</v>
      </c>
      <c r="O50" s="43">
        <f t="shared" si="15"/>
        <v>48.692</v>
      </c>
      <c r="P50" s="43">
        <f t="shared" si="15"/>
        <v>46.462499999999999</v>
      </c>
      <c r="Q50" s="43">
        <f t="shared" si="15"/>
        <v>43.365000000000002</v>
      </c>
      <c r="R50" s="108"/>
    </row>
    <row r="51" spans="1:43" ht="33.75" customHeight="1" thickBot="1" x14ac:dyDescent="0.3">
      <c r="A51" s="93" t="s">
        <v>16</v>
      </c>
      <c r="B51" s="47">
        <f t="shared" ref="B51:G51" si="16">+(B46/B48)/7*1000</f>
        <v>154.04761904761901</v>
      </c>
      <c r="C51" s="82">
        <f t="shared" si="16"/>
        <v>154.01713359573978</v>
      </c>
      <c r="D51" s="48">
        <f t="shared" si="16"/>
        <v>152.2935779816514</v>
      </c>
      <c r="E51" s="48">
        <f t="shared" si="16"/>
        <v>154.03624382207579</v>
      </c>
      <c r="F51" s="48">
        <f t="shared" si="16"/>
        <v>153.97367137981473</v>
      </c>
      <c r="G51" s="48">
        <f t="shared" si="16"/>
        <v>153.91304347826087</v>
      </c>
      <c r="H51" s="101"/>
      <c r="I51" s="60"/>
      <c r="J51" s="51"/>
      <c r="K51" s="93" t="s">
        <v>16</v>
      </c>
      <c r="L51" s="82">
        <f t="shared" ref="L51:Q51" si="17">+(L46/L48)/7*1000</f>
        <v>151.55279503105587</v>
      </c>
      <c r="M51" s="48">
        <f t="shared" si="17"/>
        <v>149.54407294832825</v>
      </c>
      <c r="N51" s="48">
        <f t="shared" si="17"/>
        <v>151.42857142857144</v>
      </c>
      <c r="O51" s="48">
        <f t="shared" si="17"/>
        <v>148.0243161094225</v>
      </c>
      <c r="P51" s="48">
        <f t="shared" si="17"/>
        <v>147.61904761904762</v>
      </c>
      <c r="Q51" s="48">
        <f t="shared" si="17"/>
        <v>147.61904761904759</v>
      </c>
      <c r="R51" s="49"/>
      <c r="S51" s="52"/>
      <c r="T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2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2"/>
      <c r="W55" s="2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2"/>
      <c r="W56" s="2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2"/>
      <c r="W57" s="2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420">
        <v>7.5</v>
      </c>
      <c r="C58" s="426">
        <v>7.5</v>
      </c>
      <c r="D58" s="426">
        <v>1.7</v>
      </c>
      <c r="E58" s="426">
        <v>7.4</v>
      </c>
      <c r="F58" s="426">
        <v>7.4</v>
      </c>
      <c r="G58" s="429">
        <v>7.4</v>
      </c>
      <c r="H58" s="420">
        <v>7.5</v>
      </c>
      <c r="I58" s="426">
        <v>8</v>
      </c>
      <c r="J58" s="426">
        <v>1.7</v>
      </c>
      <c r="K58" s="426">
        <v>7.7</v>
      </c>
      <c r="L58" s="426">
        <v>7.8</v>
      </c>
      <c r="M58" s="429">
        <v>7.7</v>
      </c>
      <c r="N58" s="420">
        <v>7.7</v>
      </c>
      <c r="O58" s="426">
        <v>8.1999999999999993</v>
      </c>
      <c r="P58" s="426">
        <v>1.6</v>
      </c>
      <c r="Q58" s="426">
        <v>7.9</v>
      </c>
      <c r="R58" s="426">
        <v>8</v>
      </c>
      <c r="S58" s="429">
        <v>7.8</v>
      </c>
      <c r="T58" s="26">
        <f t="shared" ref="T58:T65" si="18">SUM(B58:S58)</f>
        <v>120.50000000000001</v>
      </c>
      <c r="U58" s="71"/>
      <c r="V58" s="2"/>
      <c r="W58" s="2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420">
        <v>7.5</v>
      </c>
      <c r="C59" s="426">
        <v>7.5</v>
      </c>
      <c r="D59" s="426">
        <v>1.7</v>
      </c>
      <c r="E59" s="426">
        <v>7.4</v>
      </c>
      <c r="F59" s="426">
        <v>7.4</v>
      </c>
      <c r="G59" s="429">
        <v>7.4</v>
      </c>
      <c r="H59" s="420">
        <v>7.5</v>
      </c>
      <c r="I59" s="426">
        <v>8</v>
      </c>
      <c r="J59" s="426">
        <v>1.7</v>
      </c>
      <c r="K59" s="426">
        <v>7.7</v>
      </c>
      <c r="L59" s="426">
        <v>7.8</v>
      </c>
      <c r="M59" s="429">
        <v>7.7</v>
      </c>
      <c r="N59" s="420">
        <v>7.7</v>
      </c>
      <c r="O59" s="426">
        <v>8.1999999999999993</v>
      </c>
      <c r="P59" s="426">
        <v>1.6</v>
      </c>
      <c r="Q59" s="426">
        <v>7.9</v>
      </c>
      <c r="R59" s="426">
        <v>8</v>
      </c>
      <c r="S59" s="429">
        <v>7.8</v>
      </c>
      <c r="T59" s="26">
        <f t="shared" si="18"/>
        <v>120.50000000000001</v>
      </c>
      <c r="U59" s="71"/>
      <c r="V59" s="2"/>
      <c r="W59" s="2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374">
        <v>7.5</v>
      </c>
      <c r="C60" s="380">
        <v>7.4</v>
      </c>
      <c r="D60" s="380">
        <v>1.6</v>
      </c>
      <c r="E60" s="380">
        <v>7.4</v>
      </c>
      <c r="F60" s="380">
        <v>7.3</v>
      </c>
      <c r="G60" s="382">
        <v>7.3</v>
      </c>
      <c r="H60" s="374">
        <v>7.4</v>
      </c>
      <c r="I60" s="380">
        <v>7.9</v>
      </c>
      <c r="J60" s="380">
        <v>1.6</v>
      </c>
      <c r="K60" s="380">
        <v>7.6</v>
      </c>
      <c r="L60" s="380">
        <v>7.7</v>
      </c>
      <c r="M60" s="382">
        <v>7.6</v>
      </c>
      <c r="N60" s="374">
        <v>7.6</v>
      </c>
      <c r="O60" s="380">
        <v>8.1</v>
      </c>
      <c r="P60" s="380">
        <v>1.4</v>
      </c>
      <c r="Q60" s="380">
        <v>7.7</v>
      </c>
      <c r="R60" s="380">
        <v>7.9</v>
      </c>
      <c r="S60" s="382">
        <v>7.7</v>
      </c>
      <c r="T60" s="26">
        <f t="shared" si="18"/>
        <v>118.7</v>
      </c>
      <c r="U60" s="71"/>
      <c r="V60" s="2"/>
      <c r="W60" s="2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420">
        <v>7.5</v>
      </c>
      <c r="C61" s="426">
        <v>7.4</v>
      </c>
      <c r="D61" s="426">
        <v>1.6</v>
      </c>
      <c r="E61" s="426">
        <v>7.4</v>
      </c>
      <c r="F61" s="426">
        <v>7.3</v>
      </c>
      <c r="G61" s="429">
        <v>7.3</v>
      </c>
      <c r="H61" s="420">
        <v>7.4</v>
      </c>
      <c r="I61" s="426">
        <v>7.9</v>
      </c>
      <c r="J61" s="426">
        <v>1.6</v>
      </c>
      <c r="K61" s="426">
        <v>7.6</v>
      </c>
      <c r="L61" s="426">
        <v>7.7</v>
      </c>
      <c r="M61" s="429">
        <v>7.6</v>
      </c>
      <c r="N61" s="420">
        <v>7.6</v>
      </c>
      <c r="O61" s="426">
        <v>8.1</v>
      </c>
      <c r="P61" s="426">
        <v>1.5</v>
      </c>
      <c r="Q61" s="426">
        <v>7.8</v>
      </c>
      <c r="R61" s="426">
        <v>7.9</v>
      </c>
      <c r="S61" s="429">
        <v>7.7</v>
      </c>
      <c r="T61" s="26">
        <f t="shared" si="18"/>
        <v>118.89999999999999</v>
      </c>
      <c r="U61" s="71"/>
      <c r="V61" s="2"/>
      <c r="W61" s="2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420">
        <v>7.5</v>
      </c>
      <c r="C62" s="426">
        <v>7.4</v>
      </c>
      <c r="D62" s="426">
        <v>1.6</v>
      </c>
      <c r="E62" s="426">
        <v>7.4</v>
      </c>
      <c r="F62" s="426">
        <v>7.3</v>
      </c>
      <c r="G62" s="429">
        <v>7.3</v>
      </c>
      <c r="H62" s="420">
        <v>7.4</v>
      </c>
      <c r="I62" s="426">
        <v>8</v>
      </c>
      <c r="J62" s="426">
        <v>1.6</v>
      </c>
      <c r="K62" s="426">
        <v>7.7</v>
      </c>
      <c r="L62" s="426">
        <v>7.7</v>
      </c>
      <c r="M62" s="429">
        <v>7.6</v>
      </c>
      <c r="N62" s="420">
        <v>7.6</v>
      </c>
      <c r="O62" s="426">
        <v>8.1</v>
      </c>
      <c r="P62" s="426">
        <v>1.5</v>
      </c>
      <c r="Q62" s="426">
        <v>7.8</v>
      </c>
      <c r="R62" s="426">
        <v>7.9</v>
      </c>
      <c r="S62" s="429">
        <v>7.8</v>
      </c>
      <c r="T62" s="26">
        <f t="shared" si="18"/>
        <v>119.19999999999999</v>
      </c>
      <c r="U62" s="71"/>
      <c r="V62" s="60"/>
      <c r="W62" s="383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420">
        <v>7.5</v>
      </c>
      <c r="C63" s="426">
        <v>7.4</v>
      </c>
      <c r="D63" s="426">
        <v>1.7</v>
      </c>
      <c r="E63" s="426">
        <v>7.4</v>
      </c>
      <c r="F63" s="426">
        <v>7.3</v>
      </c>
      <c r="G63" s="429">
        <v>7.3</v>
      </c>
      <c r="H63" s="420">
        <v>7.4</v>
      </c>
      <c r="I63" s="426">
        <v>8</v>
      </c>
      <c r="J63" s="426">
        <v>1.7</v>
      </c>
      <c r="K63" s="426">
        <v>7.7</v>
      </c>
      <c r="L63" s="426">
        <v>7.8</v>
      </c>
      <c r="M63" s="429">
        <v>7.6</v>
      </c>
      <c r="N63" s="420">
        <v>7.6</v>
      </c>
      <c r="O63" s="426">
        <v>8.1</v>
      </c>
      <c r="P63" s="426">
        <v>1.5</v>
      </c>
      <c r="Q63" s="426">
        <v>7.8</v>
      </c>
      <c r="R63" s="426">
        <v>8</v>
      </c>
      <c r="S63" s="429">
        <v>7.8</v>
      </c>
      <c r="T63" s="26">
        <f t="shared" si="18"/>
        <v>119.59999999999998</v>
      </c>
      <c r="U63" s="71"/>
      <c r="V63" s="60"/>
      <c r="W63" s="383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420">
        <v>7.5</v>
      </c>
      <c r="C64" s="426">
        <v>7.4</v>
      </c>
      <c r="D64" s="426">
        <v>1.7</v>
      </c>
      <c r="E64" s="426">
        <v>7.4</v>
      </c>
      <c r="F64" s="426">
        <v>7.3</v>
      </c>
      <c r="G64" s="429">
        <v>7.3</v>
      </c>
      <c r="H64" s="420">
        <v>7.5</v>
      </c>
      <c r="I64" s="426">
        <v>8</v>
      </c>
      <c r="J64" s="426">
        <v>1.7</v>
      </c>
      <c r="K64" s="426">
        <v>7.7</v>
      </c>
      <c r="L64" s="426">
        <v>7.8</v>
      </c>
      <c r="M64" s="429">
        <v>7.7</v>
      </c>
      <c r="N64" s="420">
        <v>7.6</v>
      </c>
      <c r="O64" s="426">
        <v>8.1999999999999993</v>
      </c>
      <c r="P64" s="426">
        <v>1.5</v>
      </c>
      <c r="Q64" s="426">
        <v>7.8</v>
      </c>
      <c r="R64" s="426">
        <v>8</v>
      </c>
      <c r="S64" s="429">
        <v>7.8</v>
      </c>
      <c r="T64" s="26">
        <f t="shared" si="18"/>
        <v>119.9</v>
      </c>
      <c r="U64" s="71"/>
      <c r="V64" s="60"/>
      <c r="W64" s="383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52.5</v>
      </c>
      <c r="C65" s="28">
        <f>SUM(C58:C64)</f>
        <v>51.999999999999993</v>
      </c>
      <c r="D65" s="28">
        <f>SUM(D58:D64)</f>
        <v>11.599999999999998</v>
      </c>
      <c r="E65" s="28">
        <f>SUM(E58:E64)</f>
        <v>51.8</v>
      </c>
      <c r="F65" s="28">
        <f t="shared" ref="F65:Q65" si="19">SUM(F58:F64)</f>
        <v>51.3</v>
      </c>
      <c r="G65" s="29">
        <f t="shared" si="19"/>
        <v>51.3</v>
      </c>
      <c r="H65" s="27">
        <f t="shared" si="19"/>
        <v>52.099999999999994</v>
      </c>
      <c r="I65" s="28">
        <f t="shared" si="19"/>
        <v>55.8</v>
      </c>
      <c r="J65" s="28">
        <f t="shared" si="19"/>
        <v>11.599999999999998</v>
      </c>
      <c r="K65" s="28">
        <f t="shared" si="19"/>
        <v>53.70000000000001</v>
      </c>
      <c r="L65" s="28">
        <f t="shared" si="19"/>
        <v>54.3</v>
      </c>
      <c r="M65" s="29">
        <f t="shared" si="19"/>
        <v>53.500000000000007</v>
      </c>
      <c r="N65" s="27">
        <f t="shared" si="19"/>
        <v>53.400000000000006</v>
      </c>
      <c r="O65" s="28">
        <f t="shared" si="19"/>
        <v>57</v>
      </c>
      <c r="P65" s="28">
        <f t="shared" si="19"/>
        <v>10.6</v>
      </c>
      <c r="Q65" s="28">
        <f t="shared" si="19"/>
        <v>54.699999999999996</v>
      </c>
      <c r="R65" s="28">
        <f>SUM(R58:R64)</f>
        <v>55.699999999999996</v>
      </c>
      <c r="S65" s="29">
        <f>SUM(S58:S64)</f>
        <v>54.399999999999991</v>
      </c>
      <c r="T65" s="26">
        <f t="shared" si="18"/>
        <v>837.30000000000018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150</v>
      </c>
      <c r="C66" s="31">
        <v>148.5</v>
      </c>
      <c r="D66" s="31">
        <v>150.5</v>
      </c>
      <c r="E66" s="31">
        <v>148</v>
      </c>
      <c r="F66" s="31">
        <v>146.5</v>
      </c>
      <c r="G66" s="32">
        <v>146.5</v>
      </c>
      <c r="H66" s="30">
        <v>152</v>
      </c>
      <c r="I66" s="31">
        <v>150.5</v>
      </c>
      <c r="J66" s="31">
        <v>151</v>
      </c>
      <c r="K66" s="31">
        <v>147.5</v>
      </c>
      <c r="L66" s="31">
        <v>146.5</v>
      </c>
      <c r="M66" s="32">
        <v>147</v>
      </c>
      <c r="N66" s="30">
        <v>149.5</v>
      </c>
      <c r="O66" s="31">
        <v>148</v>
      </c>
      <c r="P66" s="31">
        <v>151.5</v>
      </c>
      <c r="Q66" s="31">
        <v>147.5</v>
      </c>
      <c r="R66" s="31">
        <v>147.5</v>
      </c>
      <c r="S66" s="32">
        <v>146.5</v>
      </c>
      <c r="T66" s="261">
        <f>+((T65/T67)/7)*1000</f>
        <v>148.22092405735532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430">
        <v>50</v>
      </c>
      <c r="C67" s="428">
        <v>50</v>
      </c>
      <c r="D67" s="428">
        <v>11</v>
      </c>
      <c r="E67" s="428">
        <v>50</v>
      </c>
      <c r="F67" s="428">
        <v>50</v>
      </c>
      <c r="G67" s="431">
        <v>50</v>
      </c>
      <c r="H67" s="430">
        <v>49</v>
      </c>
      <c r="I67" s="428">
        <v>53</v>
      </c>
      <c r="J67" s="428">
        <v>11</v>
      </c>
      <c r="K67" s="428">
        <v>52</v>
      </c>
      <c r="L67" s="428">
        <v>53</v>
      </c>
      <c r="M67" s="431">
        <v>52</v>
      </c>
      <c r="N67" s="430">
        <v>51</v>
      </c>
      <c r="O67" s="428">
        <v>55</v>
      </c>
      <c r="P67" s="428">
        <v>10</v>
      </c>
      <c r="Q67" s="428">
        <v>53</v>
      </c>
      <c r="R67" s="428">
        <v>54</v>
      </c>
      <c r="S67" s="431">
        <v>53</v>
      </c>
      <c r="T67" s="262">
        <f>SUM(B67:S67)</f>
        <v>807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7.5</v>
      </c>
      <c r="C68" s="80">
        <f t="shared" si="20"/>
        <v>7.3950000000000005</v>
      </c>
      <c r="D68" s="80">
        <f t="shared" si="20"/>
        <v>1.6377000000000002</v>
      </c>
      <c r="E68" s="80">
        <f t="shared" si="20"/>
        <v>7.4</v>
      </c>
      <c r="F68" s="80">
        <f t="shared" si="20"/>
        <v>7.2949999999999999</v>
      </c>
      <c r="G68" s="154">
        <f t="shared" si="20"/>
        <v>7.2949999999999999</v>
      </c>
      <c r="H68" s="38">
        <f t="shared" si="20"/>
        <v>7.4272000000000009</v>
      </c>
      <c r="I68" s="80">
        <f t="shared" si="20"/>
        <v>7.9671000000000003</v>
      </c>
      <c r="J68" s="80">
        <f t="shared" si="20"/>
        <v>1.6454000000000004</v>
      </c>
      <c r="K68" s="80">
        <f t="shared" si="20"/>
        <v>7.6579999999999986</v>
      </c>
      <c r="L68" s="80">
        <f t="shared" si="20"/>
        <v>7.7503000000000011</v>
      </c>
      <c r="M68" s="154">
        <f t="shared" si="20"/>
        <v>7.621599999999999</v>
      </c>
      <c r="N68" s="38">
        <f t="shared" si="20"/>
        <v>7.5942999999999987</v>
      </c>
      <c r="O68" s="80">
        <f t="shared" si="20"/>
        <v>8.1159999999999997</v>
      </c>
      <c r="P68" s="80">
        <f t="shared" si="20"/>
        <v>1.4810000000000003</v>
      </c>
      <c r="Q68" s="80">
        <f t="shared" si="20"/>
        <v>7.7844999999999995</v>
      </c>
      <c r="R68" s="80">
        <f t="shared" si="20"/>
        <v>7.9510000000000005</v>
      </c>
      <c r="S68" s="154">
        <f t="shared" si="20"/>
        <v>7.7503000000000011</v>
      </c>
      <c r="T68" s="263">
        <f>((T65*1000)/T67)/7</f>
        <v>148.22092405735535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52.5</v>
      </c>
      <c r="C69" s="43">
        <f t="shared" si="21"/>
        <v>51.975000000000001</v>
      </c>
      <c r="D69" s="43">
        <f t="shared" si="21"/>
        <v>11.5885</v>
      </c>
      <c r="E69" s="43">
        <f t="shared" si="21"/>
        <v>51.8</v>
      </c>
      <c r="F69" s="43">
        <f t="shared" si="21"/>
        <v>51.274999999999999</v>
      </c>
      <c r="G69" s="83">
        <f t="shared" si="21"/>
        <v>51.274999999999999</v>
      </c>
      <c r="H69" s="42">
        <f t="shared" si="21"/>
        <v>52.136000000000003</v>
      </c>
      <c r="I69" s="43">
        <f t="shared" si="21"/>
        <v>55.835500000000003</v>
      </c>
      <c r="J69" s="43">
        <f t="shared" si="21"/>
        <v>11.627000000000001</v>
      </c>
      <c r="K69" s="43">
        <f t="shared" si="21"/>
        <v>53.69</v>
      </c>
      <c r="L69" s="43">
        <f t="shared" si="21"/>
        <v>54.351500000000001</v>
      </c>
      <c r="M69" s="83">
        <f t="shared" si="21"/>
        <v>53.508000000000003</v>
      </c>
      <c r="N69" s="42">
        <f t="shared" si="21"/>
        <v>53.371499999999997</v>
      </c>
      <c r="O69" s="43">
        <f t="shared" si="21"/>
        <v>56.98</v>
      </c>
      <c r="P69" s="43">
        <f t="shared" si="21"/>
        <v>10.605</v>
      </c>
      <c r="Q69" s="43">
        <f t="shared" si="21"/>
        <v>54.722499999999997</v>
      </c>
      <c r="R69" s="43">
        <f t="shared" si="21"/>
        <v>55.755000000000003</v>
      </c>
      <c r="S69" s="83">
        <f t="shared" si="21"/>
        <v>54.351500000000001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>+(B65/B67)/7*1000</f>
        <v>150</v>
      </c>
      <c r="C70" s="48">
        <f t="shared" ref="C70:S70" si="22">+(C65/C67)/7*1000</f>
        <v>148.57142857142856</v>
      </c>
      <c r="D70" s="48">
        <f t="shared" si="22"/>
        <v>150.64935064935065</v>
      </c>
      <c r="E70" s="48">
        <f t="shared" si="22"/>
        <v>148</v>
      </c>
      <c r="F70" s="48">
        <f t="shared" si="22"/>
        <v>146.57142857142858</v>
      </c>
      <c r="G70" s="49">
        <f t="shared" si="22"/>
        <v>146.57142857142858</v>
      </c>
      <c r="H70" s="47">
        <f t="shared" si="22"/>
        <v>151.8950437317784</v>
      </c>
      <c r="I70" s="48">
        <f t="shared" si="22"/>
        <v>150.4043126684636</v>
      </c>
      <c r="J70" s="48">
        <f t="shared" si="22"/>
        <v>150.64935064935065</v>
      </c>
      <c r="K70" s="48">
        <f t="shared" si="22"/>
        <v>147.52747252747253</v>
      </c>
      <c r="L70" s="48">
        <f t="shared" si="22"/>
        <v>146.36118598382748</v>
      </c>
      <c r="M70" s="49">
        <f t="shared" si="22"/>
        <v>146.97802197802199</v>
      </c>
      <c r="N70" s="47">
        <f t="shared" si="22"/>
        <v>149.57983193277312</v>
      </c>
      <c r="O70" s="48">
        <f t="shared" si="22"/>
        <v>148.05194805194805</v>
      </c>
      <c r="P70" s="48">
        <f t="shared" si="22"/>
        <v>151.42857142857144</v>
      </c>
      <c r="Q70" s="48">
        <f t="shared" si="22"/>
        <v>147.43935309973045</v>
      </c>
      <c r="R70" s="48">
        <f t="shared" si="22"/>
        <v>147.35449735449734</v>
      </c>
      <c r="S70" s="49">
        <f t="shared" si="22"/>
        <v>146.63072776280319</v>
      </c>
      <c r="T70" s="50"/>
      <c r="AD70" s="3"/>
    </row>
    <row r="71" spans="1:41" s="337" customFormat="1" ht="33.75" customHeight="1" x14ac:dyDescent="0.25">
      <c r="B71" s="399"/>
      <c r="C71" s="399"/>
      <c r="D71" s="399"/>
      <c r="E71" s="399"/>
      <c r="F71" s="399"/>
      <c r="G71" s="399"/>
      <c r="H71" s="399"/>
      <c r="I71" s="399"/>
      <c r="J71" s="399"/>
      <c r="K71" s="399"/>
      <c r="L71" s="399"/>
      <c r="M71" s="399"/>
      <c r="N71" s="399"/>
      <c r="O71" s="399"/>
      <c r="P71" s="399"/>
      <c r="Q71" s="399"/>
      <c r="R71" s="399"/>
      <c r="S71" s="399"/>
    </row>
    <row r="72" spans="1:41" ht="33.75" customHeight="1" x14ac:dyDescent="0.25"/>
    <row r="73" spans="1:41" ht="33.75" customHeight="1" x14ac:dyDescent="0.25">
      <c r="A73" s="55"/>
      <c r="B73" s="70"/>
      <c r="C73" s="70"/>
      <c r="D73" s="70"/>
      <c r="E73" s="70"/>
      <c r="F73" s="70"/>
      <c r="G73" s="70"/>
      <c r="H73" s="55"/>
      <c r="I73" s="55"/>
      <c r="J73" s="55"/>
    </row>
    <row r="74" spans="1:41" ht="33.75" customHeight="1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8"/>
  <sheetViews>
    <sheetView topLeftCell="A8" zoomScale="30" zoomScaleNormal="30" workbookViewId="0">
      <selection activeCell="B67" sqref="B67:S67"/>
    </sheetView>
  </sheetViews>
  <sheetFormatPr baseColWidth="10" defaultRowHeight="15" x14ac:dyDescent="0.25"/>
  <cols>
    <col min="1" max="1" width="52.42578125" style="19" bestFit="1" customWidth="1"/>
    <col min="2" max="10" width="22.42578125" style="19" customWidth="1"/>
    <col min="11" max="11" width="33.42578125" style="19" bestFit="1" customWidth="1"/>
    <col min="1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418"/>
      <c r="E3" s="418"/>
      <c r="F3" s="418"/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2"/>
      <c r="Z3" s="2"/>
      <c r="AA3" s="2"/>
      <c r="AB3" s="2"/>
      <c r="AC3" s="2"/>
      <c r="AD3" s="4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8" t="s">
        <v>1</v>
      </c>
      <c r="B9" s="418"/>
      <c r="C9" s="418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8"/>
      <c r="B10" s="418"/>
      <c r="C10" s="4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8" t="s">
        <v>4</v>
      </c>
      <c r="B11" s="418"/>
      <c r="C11" s="418"/>
      <c r="D11" s="1"/>
      <c r="E11" s="416">
        <v>2</v>
      </c>
      <c r="F11" s="1"/>
      <c r="G11" s="1"/>
      <c r="H11" s="1"/>
      <c r="I11" s="1"/>
      <c r="J11" s="1"/>
      <c r="K11" s="628" t="s">
        <v>109</v>
      </c>
      <c r="L11" s="628"/>
      <c r="M11" s="417"/>
      <c r="N11" s="41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8"/>
      <c r="B12" s="418"/>
      <c r="C12" s="418"/>
      <c r="D12" s="1"/>
      <c r="E12" s="5"/>
      <c r="F12" s="1"/>
      <c r="G12" s="1"/>
      <c r="H12" s="1"/>
      <c r="I12" s="1"/>
      <c r="J12" s="1"/>
      <c r="K12" s="417"/>
      <c r="L12" s="417"/>
      <c r="M12" s="417"/>
      <c r="N12" s="41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8"/>
      <c r="B13" s="418"/>
      <c r="C13" s="418"/>
      <c r="D13" s="418"/>
      <c r="E13" s="418"/>
      <c r="F13" s="418"/>
      <c r="G13" s="418"/>
      <c r="H13" s="418"/>
      <c r="I13" s="418"/>
      <c r="J13" s="418"/>
      <c r="K13" s="418"/>
      <c r="L13" s="417"/>
      <c r="M13" s="417"/>
      <c r="N13" s="417"/>
      <c r="O13" s="417"/>
      <c r="P13" s="417"/>
      <c r="Q13" s="417"/>
      <c r="R13" s="417"/>
      <c r="S13" s="417"/>
      <c r="T13" s="417"/>
      <c r="U13" s="417"/>
      <c r="V13" s="417"/>
      <c r="W13" s="1"/>
      <c r="X13" s="1"/>
      <c r="Y13" s="1"/>
    </row>
    <row r="14" spans="1:30" s="3" customFormat="1" ht="27" thickBot="1" x14ac:dyDescent="0.3">
      <c r="A14" s="41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419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420">
        <v>93.2</v>
      </c>
      <c r="C18" s="421">
        <v>92.6</v>
      </c>
      <c r="D18" s="421">
        <v>21.6</v>
      </c>
      <c r="E18" s="421">
        <v>93.8</v>
      </c>
      <c r="F18" s="421">
        <v>94.3</v>
      </c>
      <c r="G18" s="422">
        <v>94</v>
      </c>
      <c r="H18" s="420">
        <v>89.5</v>
      </c>
      <c r="I18" s="421">
        <v>98</v>
      </c>
      <c r="J18" s="421">
        <v>28.5</v>
      </c>
      <c r="K18" s="421">
        <v>94.9</v>
      </c>
      <c r="L18" s="421">
        <v>97.4</v>
      </c>
      <c r="M18" s="422">
        <v>97</v>
      </c>
      <c r="N18" s="426">
        <v>97.3</v>
      </c>
      <c r="O18" s="421">
        <v>103</v>
      </c>
      <c r="P18" s="421">
        <v>18</v>
      </c>
      <c r="Q18" s="421">
        <v>101.7</v>
      </c>
      <c r="R18" s="421">
        <v>101.2</v>
      </c>
      <c r="S18" s="422">
        <v>99.9</v>
      </c>
      <c r="T18" s="26">
        <f t="shared" ref="T18:T25" si="0">SUM(B18:S18)</f>
        <v>1515.9</v>
      </c>
      <c r="V18" s="2"/>
      <c r="W18" s="20"/>
    </row>
    <row r="19" spans="1:30" ht="39.950000000000003" customHeight="1" x14ac:dyDescent="0.25">
      <c r="A19" s="123" t="s">
        <v>36</v>
      </c>
      <c r="B19" s="420">
        <v>93.2</v>
      </c>
      <c r="C19" s="421">
        <v>92.6</v>
      </c>
      <c r="D19" s="421">
        <v>21.6</v>
      </c>
      <c r="E19" s="421">
        <v>93.8</v>
      </c>
      <c r="F19" s="421">
        <v>94.3</v>
      </c>
      <c r="G19" s="422">
        <v>94</v>
      </c>
      <c r="H19" s="420">
        <v>89.5</v>
      </c>
      <c r="I19" s="421">
        <v>98</v>
      </c>
      <c r="J19" s="421">
        <v>28.5</v>
      </c>
      <c r="K19" s="421">
        <v>94.9</v>
      </c>
      <c r="L19" s="421">
        <v>97.4</v>
      </c>
      <c r="M19" s="422">
        <v>97</v>
      </c>
      <c r="N19" s="426">
        <v>97.3</v>
      </c>
      <c r="O19" s="421">
        <v>103</v>
      </c>
      <c r="P19" s="421">
        <v>18</v>
      </c>
      <c r="Q19" s="421">
        <v>101.7</v>
      </c>
      <c r="R19" s="421">
        <v>101.2</v>
      </c>
      <c r="S19" s="422">
        <v>99.9</v>
      </c>
      <c r="T19" s="26">
        <f t="shared" si="0"/>
        <v>1515.9</v>
      </c>
      <c r="V19" s="2"/>
      <c r="W19" s="20"/>
    </row>
    <row r="20" spans="1:30" ht="39.75" customHeight="1" x14ac:dyDescent="0.25">
      <c r="A20" s="122" t="s">
        <v>37</v>
      </c>
      <c r="B20" s="420">
        <v>93.2</v>
      </c>
      <c r="C20" s="421">
        <v>92.5</v>
      </c>
      <c r="D20" s="421">
        <v>20.6</v>
      </c>
      <c r="E20" s="421">
        <v>93.8</v>
      </c>
      <c r="F20" s="421">
        <v>94.1</v>
      </c>
      <c r="G20" s="422">
        <v>93.8</v>
      </c>
      <c r="H20" s="420">
        <v>89.3</v>
      </c>
      <c r="I20" s="421">
        <v>97.5</v>
      </c>
      <c r="J20" s="421">
        <v>28.5</v>
      </c>
      <c r="K20" s="421">
        <v>94.9</v>
      </c>
      <c r="L20" s="421">
        <v>96.9</v>
      </c>
      <c r="M20" s="422">
        <v>96.4</v>
      </c>
      <c r="N20" s="426">
        <v>97.3</v>
      </c>
      <c r="O20" s="421">
        <v>102.7</v>
      </c>
      <c r="P20" s="421">
        <v>17</v>
      </c>
      <c r="Q20" s="421">
        <v>101.7</v>
      </c>
      <c r="R20" s="421">
        <v>101.2</v>
      </c>
      <c r="S20" s="422">
        <v>99.7</v>
      </c>
      <c r="T20" s="26">
        <f t="shared" si="0"/>
        <v>1511.1000000000001</v>
      </c>
      <c r="V20" s="2"/>
      <c r="W20" s="20"/>
    </row>
    <row r="21" spans="1:30" ht="39.950000000000003" customHeight="1" x14ac:dyDescent="0.25">
      <c r="A21" s="122" t="s">
        <v>38</v>
      </c>
      <c r="B21" s="420">
        <v>93.2</v>
      </c>
      <c r="C21" s="421">
        <v>92.5</v>
      </c>
      <c r="D21" s="421">
        <v>20.6</v>
      </c>
      <c r="E21" s="421">
        <v>93.8</v>
      </c>
      <c r="F21" s="421">
        <v>94.1</v>
      </c>
      <c r="G21" s="422">
        <v>93.8</v>
      </c>
      <c r="H21" s="420">
        <v>89.3</v>
      </c>
      <c r="I21" s="421">
        <v>97.5</v>
      </c>
      <c r="J21" s="421">
        <v>28.5</v>
      </c>
      <c r="K21" s="421">
        <v>94.9</v>
      </c>
      <c r="L21" s="421">
        <v>96.9</v>
      </c>
      <c r="M21" s="422">
        <v>96.4</v>
      </c>
      <c r="N21" s="426">
        <v>97.3</v>
      </c>
      <c r="O21" s="421">
        <v>102.7</v>
      </c>
      <c r="P21" s="421">
        <v>17</v>
      </c>
      <c r="Q21" s="421">
        <v>101.7</v>
      </c>
      <c r="R21" s="421">
        <v>101.2</v>
      </c>
      <c r="S21" s="422">
        <v>99.7</v>
      </c>
      <c r="T21" s="26">
        <f t="shared" si="0"/>
        <v>1511.1000000000001</v>
      </c>
      <c r="V21" s="2"/>
      <c r="W21" s="20"/>
    </row>
    <row r="22" spans="1:30" ht="39.950000000000003" customHeight="1" x14ac:dyDescent="0.25">
      <c r="A22" s="123" t="s">
        <v>33</v>
      </c>
      <c r="B22" s="420">
        <v>93.2</v>
      </c>
      <c r="C22" s="421">
        <v>92.5</v>
      </c>
      <c r="D22" s="421">
        <v>20.6</v>
      </c>
      <c r="E22" s="421">
        <v>93.8</v>
      </c>
      <c r="F22" s="421">
        <v>94.1</v>
      </c>
      <c r="G22" s="422">
        <v>93.8</v>
      </c>
      <c r="H22" s="420">
        <v>89.3</v>
      </c>
      <c r="I22" s="421">
        <v>97.5</v>
      </c>
      <c r="J22" s="421">
        <v>28.5</v>
      </c>
      <c r="K22" s="421">
        <v>94.9</v>
      </c>
      <c r="L22" s="421">
        <v>96.9</v>
      </c>
      <c r="M22" s="422">
        <v>96.4</v>
      </c>
      <c r="N22" s="426">
        <v>97.3</v>
      </c>
      <c r="O22" s="421">
        <v>102.7</v>
      </c>
      <c r="P22" s="421">
        <v>17</v>
      </c>
      <c r="Q22" s="421">
        <v>101.7</v>
      </c>
      <c r="R22" s="421">
        <v>101.2</v>
      </c>
      <c r="S22" s="422">
        <v>99.7</v>
      </c>
      <c r="T22" s="26">
        <f t="shared" si="0"/>
        <v>1511.1000000000001</v>
      </c>
      <c r="V22" s="2"/>
      <c r="W22" s="20"/>
    </row>
    <row r="23" spans="1:30" ht="39.950000000000003" customHeight="1" x14ac:dyDescent="0.25">
      <c r="A23" s="122" t="s">
        <v>46</v>
      </c>
      <c r="B23" s="420">
        <v>93.2</v>
      </c>
      <c r="C23" s="421">
        <v>92.5</v>
      </c>
      <c r="D23" s="421">
        <v>20.6</v>
      </c>
      <c r="E23" s="421">
        <v>93.8</v>
      </c>
      <c r="F23" s="421">
        <v>94.1</v>
      </c>
      <c r="G23" s="422">
        <v>93.8</v>
      </c>
      <c r="H23" s="420">
        <v>89.3</v>
      </c>
      <c r="I23" s="421">
        <v>97.5</v>
      </c>
      <c r="J23" s="421">
        <v>28.5</v>
      </c>
      <c r="K23" s="421">
        <v>94.9</v>
      </c>
      <c r="L23" s="421">
        <v>96.9</v>
      </c>
      <c r="M23" s="422">
        <v>96.4</v>
      </c>
      <c r="N23" s="426">
        <v>97.3</v>
      </c>
      <c r="O23" s="421">
        <v>102.7</v>
      </c>
      <c r="P23" s="421">
        <v>17</v>
      </c>
      <c r="Q23" s="421">
        <v>101.7</v>
      </c>
      <c r="R23" s="421">
        <v>101.2</v>
      </c>
      <c r="S23" s="422">
        <v>99.7</v>
      </c>
      <c r="T23" s="26">
        <f t="shared" si="0"/>
        <v>1511.1000000000001</v>
      </c>
      <c r="V23" s="2"/>
      <c r="W23" s="20"/>
    </row>
    <row r="24" spans="1:30" ht="39.950000000000003" customHeight="1" x14ac:dyDescent="0.25">
      <c r="A24" s="122" t="s">
        <v>34</v>
      </c>
      <c r="B24" s="420">
        <v>93.2</v>
      </c>
      <c r="C24" s="421">
        <v>92.5</v>
      </c>
      <c r="D24" s="421">
        <v>20.6</v>
      </c>
      <c r="E24" s="421">
        <v>93.8</v>
      </c>
      <c r="F24" s="421">
        <v>94.1</v>
      </c>
      <c r="G24" s="422">
        <v>93.8</v>
      </c>
      <c r="H24" s="420">
        <v>89.3</v>
      </c>
      <c r="I24" s="421">
        <v>97.5</v>
      </c>
      <c r="J24" s="421">
        <v>28.5</v>
      </c>
      <c r="K24" s="421">
        <v>94.9</v>
      </c>
      <c r="L24" s="421">
        <v>96.9</v>
      </c>
      <c r="M24" s="422">
        <v>96.4</v>
      </c>
      <c r="N24" s="426">
        <v>97.3</v>
      </c>
      <c r="O24" s="421">
        <v>102.7</v>
      </c>
      <c r="P24" s="421">
        <v>17</v>
      </c>
      <c r="Q24" s="421">
        <v>101.7</v>
      </c>
      <c r="R24" s="421">
        <v>101.2</v>
      </c>
      <c r="S24" s="422">
        <v>99.7</v>
      </c>
      <c r="T24" s="26">
        <f t="shared" si="0"/>
        <v>1511.1000000000001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652.40000000000009</v>
      </c>
      <c r="C25" s="332">
        <f t="shared" si="1"/>
        <v>647.70000000000005</v>
      </c>
      <c r="D25" s="332">
        <f t="shared" si="1"/>
        <v>146.19999999999999</v>
      </c>
      <c r="E25" s="332">
        <f t="shared" si="1"/>
        <v>656.59999999999991</v>
      </c>
      <c r="F25" s="332">
        <f t="shared" si="1"/>
        <v>659.1</v>
      </c>
      <c r="G25" s="333">
        <f t="shared" si="1"/>
        <v>657</v>
      </c>
      <c r="H25" s="331">
        <f t="shared" si="1"/>
        <v>625.5</v>
      </c>
      <c r="I25" s="332">
        <f t="shared" si="1"/>
        <v>683.5</v>
      </c>
      <c r="J25" s="332">
        <f t="shared" si="1"/>
        <v>199.5</v>
      </c>
      <c r="K25" s="332">
        <f t="shared" si="1"/>
        <v>664.3</v>
      </c>
      <c r="L25" s="332">
        <f t="shared" si="1"/>
        <v>679.3</v>
      </c>
      <c r="M25" s="333">
        <f t="shared" si="1"/>
        <v>675.99999999999989</v>
      </c>
      <c r="N25" s="335">
        <f t="shared" si="1"/>
        <v>681.09999999999991</v>
      </c>
      <c r="O25" s="332">
        <f t="shared" si="1"/>
        <v>719.50000000000011</v>
      </c>
      <c r="P25" s="332">
        <f t="shared" si="1"/>
        <v>121</v>
      </c>
      <c r="Q25" s="332">
        <f t="shared" si="1"/>
        <v>711.90000000000009</v>
      </c>
      <c r="R25" s="332">
        <f t="shared" si="1"/>
        <v>708.40000000000009</v>
      </c>
      <c r="S25" s="333">
        <f t="shared" si="1"/>
        <v>698.30000000000007</v>
      </c>
      <c r="T25" s="320">
        <f t="shared" si="0"/>
        <v>10587.3</v>
      </c>
    </row>
    <row r="26" spans="1:30" s="2" customFormat="1" ht="36.75" customHeight="1" x14ac:dyDescent="0.25">
      <c r="A26" s="321" t="s">
        <v>12</v>
      </c>
      <c r="B26" s="326">
        <v>151.4</v>
      </c>
      <c r="C26" s="327">
        <v>151.4</v>
      </c>
      <c r="D26" s="327">
        <v>151.4</v>
      </c>
      <c r="E26" s="327">
        <v>151.4</v>
      </c>
      <c r="F26" s="327">
        <v>151.4</v>
      </c>
      <c r="G26" s="328">
        <v>151.4</v>
      </c>
      <c r="H26" s="326">
        <v>151.4</v>
      </c>
      <c r="I26" s="327">
        <v>151.4</v>
      </c>
      <c r="J26" s="327">
        <v>151.4</v>
      </c>
      <c r="K26" s="327">
        <v>151.4</v>
      </c>
      <c r="L26" s="327">
        <v>151.4</v>
      </c>
      <c r="M26" s="328">
        <v>151.4</v>
      </c>
      <c r="N26" s="336">
        <v>151.4</v>
      </c>
      <c r="O26" s="327">
        <v>151.4</v>
      </c>
      <c r="P26" s="327">
        <v>151.4</v>
      </c>
      <c r="Q26" s="327">
        <v>151.4</v>
      </c>
      <c r="R26" s="327">
        <v>151.4</v>
      </c>
      <c r="S26" s="328">
        <v>151.4</v>
      </c>
      <c r="T26" s="325">
        <f>+((T25/T27)/7)*1000</f>
        <v>151.33794562451757</v>
      </c>
    </row>
    <row r="27" spans="1:30" s="2" customFormat="1" ht="33" customHeight="1" x14ac:dyDescent="0.25">
      <c r="A27" s="125" t="s">
        <v>13</v>
      </c>
      <c r="B27" s="423">
        <v>616</v>
      </c>
      <c r="C27" s="424">
        <v>611</v>
      </c>
      <c r="D27" s="424">
        <v>138</v>
      </c>
      <c r="E27" s="424">
        <v>621</v>
      </c>
      <c r="F27" s="424">
        <v>622</v>
      </c>
      <c r="G27" s="425">
        <v>620</v>
      </c>
      <c r="H27" s="423">
        <v>590</v>
      </c>
      <c r="I27" s="424">
        <v>645</v>
      </c>
      <c r="J27" s="424">
        <v>189</v>
      </c>
      <c r="K27" s="424">
        <v>627</v>
      </c>
      <c r="L27" s="424">
        <v>641</v>
      </c>
      <c r="M27" s="425">
        <v>638</v>
      </c>
      <c r="N27" s="427">
        <v>643</v>
      </c>
      <c r="O27" s="424">
        <v>679</v>
      </c>
      <c r="P27" s="424">
        <v>114</v>
      </c>
      <c r="Q27" s="424">
        <v>672</v>
      </c>
      <c r="R27" s="424">
        <v>669</v>
      </c>
      <c r="S27" s="425">
        <v>659</v>
      </c>
      <c r="T27" s="37">
        <f>SUM(B27:S27)</f>
        <v>9994</v>
      </c>
      <c r="U27" s="2">
        <f>((T25*1000)/T27)/7</f>
        <v>151.33794562451754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93.287360000000007</v>
      </c>
      <c r="C28" s="39">
        <f t="shared" si="2"/>
        <v>92.467560000000006</v>
      </c>
      <c r="D28" s="39">
        <f t="shared" si="2"/>
        <v>20.610480000000003</v>
      </c>
      <c r="E28" s="39">
        <f t="shared" si="2"/>
        <v>94.107160000000007</v>
      </c>
      <c r="F28" s="39">
        <f t="shared" si="2"/>
        <v>94.119120000000009</v>
      </c>
      <c r="G28" s="40">
        <f t="shared" si="2"/>
        <v>93.815200000000004</v>
      </c>
      <c r="H28" s="38">
        <f t="shared" si="2"/>
        <v>89.256400000000014</v>
      </c>
      <c r="I28" s="39">
        <f t="shared" si="2"/>
        <v>97.514200000000002</v>
      </c>
      <c r="J28" s="39">
        <f t="shared" si="2"/>
        <v>28.660440000000001</v>
      </c>
      <c r="K28" s="39">
        <f t="shared" si="2"/>
        <v>94.93892000000001</v>
      </c>
      <c r="L28" s="39">
        <f t="shared" si="2"/>
        <v>96.906360000000021</v>
      </c>
      <c r="M28" s="40">
        <f t="shared" si="2"/>
        <v>96.430480000000017</v>
      </c>
      <c r="N28" s="80">
        <f t="shared" si="2"/>
        <v>97.370280000000008</v>
      </c>
      <c r="O28" s="39">
        <f t="shared" si="2"/>
        <v>102.72084000000002</v>
      </c>
      <c r="P28" s="39">
        <f t="shared" si="2"/>
        <v>16.963440000000002</v>
      </c>
      <c r="Q28" s="39">
        <f t="shared" si="2"/>
        <v>101.75712</v>
      </c>
      <c r="R28" s="39">
        <f t="shared" si="2"/>
        <v>101.32124</v>
      </c>
      <c r="S28" s="40">
        <f t="shared" si="2"/>
        <v>99.721640000000022</v>
      </c>
      <c r="T28" s="41"/>
    </row>
    <row r="29" spans="1:30" ht="33.75" customHeight="1" x14ac:dyDescent="0.25">
      <c r="A29" s="127" t="s">
        <v>15</v>
      </c>
      <c r="B29" s="42">
        <f>((B27*B26)*7)/1000</f>
        <v>652.83680000000004</v>
      </c>
      <c r="C29" s="43">
        <f>((C27*C26)*7)/1000</f>
        <v>647.53780000000006</v>
      </c>
      <c r="D29" s="43">
        <f t="shared" ref="D29:S29" si="3">((D27*D26)*7)/1000</f>
        <v>146.25239999999999</v>
      </c>
      <c r="E29" s="43">
        <f t="shared" si="3"/>
        <v>658.13580000000002</v>
      </c>
      <c r="F29" s="43">
        <f t="shared" si="3"/>
        <v>659.19560000000001</v>
      </c>
      <c r="G29" s="83">
        <f t="shared" si="3"/>
        <v>657.07600000000002</v>
      </c>
      <c r="H29" s="42">
        <f t="shared" si="3"/>
        <v>625.28200000000004</v>
      </c>
      <c r="I29" s="43">
        <f t="shared" si="3"/>
        <v>683.57100000000003</v>
      </c>
      <c r="J29" s="43">
        <f t="shared" si="3"/>
        <v>200.3022</v>
      </c>
      <c r="K29" s="43">
        <f t="shared" si="3"/>
        <v>664.49459999999999</v>
      </c>
      <c r="L29" s="43">
        <f t="shared" si="3"/>
        <v>679.33180000000004</v>
      </c>
      <c r="M29" s="83">
        <f t="shared" si="3"/>
        <v>676.15240000000006</v>
      </c>
      <c r="N29" s="81">
        <f t="shared" si="3"/>
        <v>681.45140000000004</v>
      </c>
      <c r="O29" s="44">
        <f t="shared" si="3"/>
        <v>719.60420000000011</v>
      </c>
      <c r="P29" s="44">
        <f t="shared" si="3"/>
        <v>120.81720000000001</v>
      </c>
      <c r="Q29" s="44">
        <f t="shared" si="3"/>
        <v>712.18560000000002</v>
      </c>
      <c r="R29" s="44">
        <f t="shared" si="3"/>
        <v>709.00620000000004</v>
      </c>
      <c r="S29" s="45">
        <f t="shared" si="3"/>
        <v>698.40820000000008</v>
      </c>
      <c r="T29" s="46"/>
    </row>
    <row r="30" spans="1:30" ht="33.75" customHeight="1" thickBot="1" x14ac:dyDescent="0.3">
      <c r="A30" s="128" t="s">
        <v>16</v>
      </c>
      <c r="B30" s="47">
        <f>+(B25/B27)/7*1000</f>
        <v>151.29870129870133</v>
      </c>
      <c r="C30" s="48">
        <f t="shared" ref="C30:E30" si="4">+(C25/C27)/7*1000</f>
        <v>151.43792377834933</v>
      </c>
      <c r="D30" s="48">
        <f t="shared" si="4"/>
        <v>151.34575569358176</v>
      </c>
      <c r="E30" s="48">
        <f t="shared" si="4"/>
        <v>151.04669887278581</v>
      </c>
      <c r="F30" s="48">
        <f>+(F25/F27)/7*1000</f>
        <v>151.37804317868626</v>
      </c>
      <c r="G30" s="49">
        <f t="shared" ref="G30" si="5">+(G25/G27)/7*1000</f>
        <v>151.38248847926266</v>
      </c>
      <c r="H30" s="47">
        <f>+(H25/H27)/7*1000</f>
        <v>151.45278450363199</v>
      </c>
      <c r="I30" s="48">
        <f t="shared" ref="I30:K30" si="6">+(I25/I27)/7*1000</f>
        <v>151.38427464008862</v>
      </c>
      <c r="J30" s="48">
        <f t="shared" si="6"/>
        <v>150.79365079365078</v>
      </c>
      <c r="K30" s="48">
        <f t="shared" si="6"/>
        <v>151.35566188197765</v>
      </c>
      <c r="L30" s="48">
        <f>+(L25/L27)/7*1000</f>
        <v>151.39291285937148</v>
      </c>
      <c r="M30" s="49">
        <f t="shared" ref="M30:S30" si="7">+(M25/M27)/7*1000</f>
        <v>151.36587550380651</v>
      </c>
      <c r="N30" s="82">
        <f t="shared" si="7"/>
        <v>151.32192846034215</v>
      </c>
      <c r="O30" s="48">
        <f t="shared" si="7"/>
        <v>151.3780770039975</v>
      </c>
      <c r="P30" s="48">
        <f t="shared" si="7"/>
        <v>151.62907268170426</v>
      </c>
      <c r="Q30" s="48">
        <f t="shared" si="7"/>
        <v>151.33928571428572</v>
      </c>
      <c r="R30" s="48">
        <f t="shared" si="7"/>
        <v>151.27055306427505</v>
      </c>
      <c r="S30" s="49">
        <f t="shared" si="7"/>
        <v>151.37654454801645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3"/>
      <c r="I36" s="134"/>
      <c r="J36" s="135"/>
      <c r="K36" s="112" t="s">
        <v>19</v>
      </c>
      <c r="L36" s="641" t="s">
        <v>8</v>
      </c>
      <c r="M36" s="642"/>
      <c r="N36" s="642"/>
      <c r="O36" s="642"/>
      <c r="P36" s="642"/>
      <c r="Q36" s="642"/>
      <c r="R36" s="643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9" t="s">
        <v>10</v>
      </c>
      <c r="I37" s="136"/>
      <c r="J37" s="136"/>
      <c r="K37" s="103"/>
      <c r="L37" s="200"/>
      <c r="M37" s="193"/>
      <c r="N37" s="193"/>
      <c r="O37" s="193"/>
      <c r="P37" s="193"/>
      <c r="Q37" s="193"/>
      <c r="R37" s="199" t="s">
        <v>10</v>
      </c>
      <c r="S37" s="58"/>
      <c r="T37" s="55"/>
      <c r="U37" s="56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57">
        <v>6</v>
      </c>
      <c r="R38" s="96"/>
      <c r="S38" s="58"/>
      <c r="T38" s="55"/>
      <c r="U38" s="56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420">
        <v>92.4</v>
      </c>
      <c r="C39" s="426">
        <v>94.7</v>
      </c>
      <c r="D39" s="426">
        <v>15.7</v>
      </c>
      <c r="E39" s="426">
        <v>93.3</v>
      </c>
      <c r="F39" s="426">
        <v>89.5</v>
      </c>
      <c r="G39" s="426">
        <v>88.3</v>
      </c>
      <c r="H39" s="97">
        <f t="shared" ref="H39:H46" si="8">SUM(B39:G39)</f>
        <v>473.90000000000003</v>
      </c>
      <c r="I39" s="138"/>
      <c r="J39" s="137"/>
      <c r="K39" s="87" t="s">
        <v>35</v>
      </c>
      <c r="L39" s="426">
        <v>7</v>
      </c>
      <c r="M39" s="426">
        <v>7</v>
      </c>
      <c r="N39" s="426">
        <v>1.3</v>
      </c>
      <c r="O39" s="426">
        <v>7</v>
      </c>
      <c r="P39" s="426">
        <v>6.7</v>
      </c>
      <c r="Q39" s="426">
        <v>6.2</v>
      </c>
      <c r="R39" s="97">
        <f t="shared" ref="R39:R46" si="9">SUM(L39:Q39)</f>
        <v>35.200000000000003</v>
      </c>
      <c r="S39" s="2"/>
      <c r="T39" s="55"/>
      <c r="U39" s="56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420">
        <v>92.4</v>
      </c>
      <c r="C40" s="426">
        <v>94.7</v>
      </c>
      <c r="D40" s="426">
        <v>15.7</v>
      </c>
      <c r="E40" s="426">
        <v>93.3</v>
      </c>
      <c r="F40" s="426">
        <v>89.5</v>
      </c>
      <c r="G40" s="426">
        <v>88.3</v>
      </c>
      <c r="H40" s="97">
        <f t="shared" si="8"/>
        <v>473.90000000000003</v>
      </c>
      <c r="I40" s="133"/>
      <c r="J40" s="137"/>
      <c r="K40" s="88" t="s">
        <v>36</v>
      </c>
      <c r="L40" s="426">
        <v>7</v>
      </c>
      <c r="M40" s="426">
        <v>7</v>
      </c>
      <c r="N40" s="426">
        <v>1.3</v>
      </c>
      <c r="O40" s="426">
        <v>7</v>
      </c>
      <c r="P40" s="426">
        <v>6.7</v>
      </c>
      <c r="Q40" s="426">
        <v>6.2</v>
      </c>
      <c r="R40" s="97">
        <f t="shared" si="9"/>
        <v>35.200000000000003</v>
      </c>
      <c r="S40" s="2"/>
      <c r="T40" s="55"/>
      <c r="U40" s="56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420">
        <v>92.1</v>
      </c>
      <c r="C41" s="426">
        <v>94.5</v>
      </c>
      <c r="D41" s="426">
        <v>15.7</v>
      </c>
      <c r="E41" s="426">
        <v>93.1</v>
      </c>
      <c r="F41" s="426">
        <v>89.4</v>
      </c>
      <c r="G41" s="426">
        <v>88.2</v>
      </c>
      <c r="H41" s="97">
        <f t="shared" si="8"/>
        <v>472.99999999999994</v>
      </c>
      <c r="I41" s="133"/>
      <c r="J41" s="137"/>
      <c r="K41" s="87" t="s">
        <v>37</v>
      </c>
      <c r="L41" s="426">
        <v>6.9</v>
      </c>
      <c r="M41" s="426">
        <v>7</v>
      </c>
      <c r="N41" s="426">
        <v>1.3</v>
      </c>
      <c r="O41" s="426">
        <v>6.9</v>
      </c>
      <c r="P41" s="426">
        <v>6.6</v>
      </c>
      <c r="Q41" s="426">
        <v>6.2</v>
      </c>
      <c r="R41" s="97">
        <f t="shared" si="9"/>
        <v>34.900000000000006</v>
      </c>
      <c r="S41" s="2"/>
      <c r="T41" s="55"/>
      <c r="U41" s="56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420">
        <v>92.1</v>
      </c>
      <c r="C42" s="426">
        <v>94.5</v>
      </c>
      <c r="D42" s="426">
        <v>15.7</v>
      </c>
      <c r="E42" s="426">
        <v>93.1</v>
      </c>
      <c r="F42" s="426">
        <v>89.4</v>
      </c>
      <c r="G42" s="426">
        <v>88.2</v>
      </c>
      <c r="H42" s="97">
        <f t="shared" si="8"/>
        <v>472.99999999999994</v>
      </c>
      <c r="I42" s="133"/>
      <c r="J42" s="137"/>
      <c r="K42" s="87" t="s">
        <v>38</v>
      </c>
      <c r="L42" s="426">
        <v>6.9</v>
      </c>
      <c r="M42" s="426">
        <v>7</v>
      </c>
      <c r="N42" s="426">
        <v>1.4</v>
      </c>
      <c r="O42" s="426">
        <v>6.9</v>
      </c>
      <c r="P42" s="426">
        <v>6.6</v>
      </c>
      <c r="Q42" s="426">
        <v>6.2</v>
      </c>
      <c r="R42" s="97">
        <f t="shared" si="9"/>
        <v>35.000000000000007</v>
      </c>
      <c r="S42" s="2"/>
      <c r="T42" s="55"/>
      <c r="U42" s="56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420">
        <v>92.1</v>
      </c>
      <c r="C43" s="426">
        <v>94.5</v>
      </c>
      <c r="D43" s="426">
        <v>15.7</v>
      </c>
      <c r="E43" s="426">
        <v>93.1</v>
      </c>
      <c r="F43" s="426">
        <v>89.4</v>
      </c>
      <c r="G43" s="426">
        <v>88.2</v>
      </c>
      <c r="H43" s="97">
        <f t="shared" si="8"/>
        <v>472.99999999999994</v>
      </c>
      <c r="I43" s="133"/>
      <c r="J43" s="137"/>
      <c r="K43" s="88" t="s">
        <v>33</v>
      </c>
      <c r="L43" s="426">
        <v>7</v>
      </c>
      <c r="M43" s="426">
        <v>7</v>
      </c>
      <c r="N43" s="426">
        <v>1.4</v>
      </c>
      <c r="O43" s="426">
        <v>6.9</v>
      </c>
      <c r="P43" s="426">
        <v>6.6</v>
      </c>
      <c r="Q43" s="426">
        <v>6.2</v>
      </c>
      <c r="R43" s="97">
        <f t="shared" si="9"/>
        <v>35.1</v>
      </c>
      <c r="S43" s="2"/>
      <c r="T43" s="55"/>
      <c r="U43" s="56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420">
        <v>92.1</v>
      </c>
      <c r="C44" s="426">
        <v>94.5</v>
      </c>
      <c r="D44" s="426">
        <v>15.7</v>
      </c>
      <c r="E44" s="426">
        <v>93.1</v>
      </c>
      <c r="F44" s="426">
        <v>89.4</v>
      </c>
      <c r="G44" s="426">
        <v>88.2</v>
      </c>
      <c r="H44" s="97">
        <f t="shared" si="8"/>
        <v>472.99999999999994</v>
      </c>
      <c r="I44" s="133"/>
      <c r="J44" s="137"/>
      <c r="K44" s="87" t="s">
        <v>46</v>
      </c>
      <c r="L44" s="426">
        <v>7</v>
      </c>
      <c r="M44" s="426">
        <v>7.1</v>
      </c>
      <c r="N44" s="426">
        <v>1.4</v>
      </c>
      <c r="O44" s="426">
        <v>7</v>
      </c>
      <c r="P44" s="426">
        <v>6.6</v>
      </c>
      <c r="Q44" s="426">
        <v>6.2</v>
      </c>
      <c r="R44" s="97">
        <f t="shared" si="9"/>
        <v>35.300000000000004</v>
      </c>
      <c r="S44" s="2"/>
      <c r="T44" s="55"/>
      <c r="U44" s="56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420">
        <v>92.1</v>
      </c>
      <c r="C45" s="426">
        <v>94.5</v>
      </c>
      <c r="D45" s="426">
        <v>15.7</v>
      </c>
      <c r="E45" s="426">
        <v>93.1</v>
      </c>
      <c r="F45" s="426">
        <v>89.4</v>
      </c>
      <c r="G45" s="426">
        <v>88.2</v>
      </c>
      <c r="H45" s="97">
        <f t="shared" si="8"/>
        <v>472.99999999999994</v>
      </c>
      <c r="I45" s="133"/>
      <c r="J45" s="137"/>
      <c r="K45" s="87" t="s">
        <v>34</v>
      </c>
      <c r="L45" s="426">
        <v>7</v>
      </c>
      <c r="M45" s="426">
        <v>7.1</v>
      </c>
      <c r="N45" s="426">
        <v>1.4</v>
      </c>
      <c r="O45" s="426">
        <v>7</v>
      </c>
      <c r="P45" s="426">
        <v>6.7</v>
      </c>
      <c r="Q45" s="426">
        <v>6.2</v>
      </c>
      <c r="R45" s="97">
        <f t="shared" si="9"/>
        <v>35.4</v>
      </c>
      <c r="S45" s="2"/>
      <c r="T45" s="55"/>
      <c r="U45" s="56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27">
        <f t="shared" ref="B46:G46" si="10">SUM(B39:B45)</f>
        <v>645.30000000000007</v>
      </c>
      <c r="C46" s="77">
        <f t="shared" si="10"/>
        <v>661.9</v>
      </c>
      <c r="D46" s="28">
        <f t="shared" si="10"/>
        <v>109.9</v>
      </c>
      <c r="E46" s="28">
        <f t="shared" si="10"/>
        <v>652.1</v>
      </c>
      <c r="F46" s="28">
        <f t="shared" si="10"/>
        <v>625.99999999999989</v>
      </c>
      <c r="G46" s="28">
        <f t="shared" si="10"/>
        <v>617.6</v>
      </c>
      <c r="H46" s="97">
        <f t="shared" si="8"/>
        <v>3312.8</v>
      </c>
      <c r="I46" s="60"/>
      <c r="K46" s="73" t="s">
        <v>10</v>
      </c>
      <c r="L46" s="77">
        <f t="shared" ref="L46:Q46" si="11">SUM(L39:L45)</f>
        <v>48.8</v>
      </c>
      <c r="M46" s="28">
        <f t="shared" si="11"/>
        <v>49.2</v>
      </c>
      <c r="N46" s="28">
        <f>SUM(N39:N45)</f>
        <v>9.5000000000000018</v>
      </c>
      <c r="O46" s="28">
        <f t="shared" si="11"/>
        <v>48.699999999999996</v>
      </c>
      <c r="P46" s="28">
        <f t="shared" si="11"/>
        <v>46.500000000000007</v>
      </c>
      <c r="Q46" s="28">
        <f t="shared" si="11"/>
        <v>43.400000000000006</v>
      </c>
      <c r="R46" s="97">
        <f t="shared" si="9"/>
        <v>246.1</v>
      </c>
      <c r="S46" s="60"/>
      <c r="T46" s="55"/>
      <c r="U46" s="56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30">
        <v>153.69999999999999</v>
      </c>
      <c r="C47" s="78">
        <v>153.69999999999999</v>
      </c>
      <c r="D47" s="31">
        <v>153.69999999999999</v>
      </c>
      <c r="E47" s="31">
        <v>153.69999999999999</v>
      </c>
      <c r="F47" s="31">
        <v>153.69999999999999</v>
      </c>
      <c r="G47" s="31">
        <v>153.69999999999999</v>
      </c>
      <c r="H47" s="98">
        <f>+((H46/H48)/7)*1000</f>
        <v>153.60504474428524</v>
      </c>
      <c r="I47" s="60"/>
      <c r="K47" s="129" t="s">
        <v>12</v>
      </c>
      <c r="L47" s="78">
        <v>151.5</v>
      </c>
      <c r="M47" s="31">
        <v>149.5</v>
      </c>
      <c r="N47" s="31">
        <v>151</v>
      </c>
      <c r="O47" s="31">
        <v>148</v>
      </c>
      <c r="P47" s="31">
        <v>147.5</v>
      </c>
      <c r="Q47" s="31">
        <v>147.5</v>
      </c>
      <c r="R47" s="98">
        <f>+((R46/R48)/7)*1000</f>
        <v>148.97094430992735</v>
      </c>
      <c r="S47" s="61"/>
      <c r="T47" s="61"/>
    </row>
    <row r="48" spans="1:30" ht="33.75" customHeight="1" x14ac:dyDescent="0.25">
      <c r="A48" s="90" t="s">
        <v>13</v>
      </c>
      <c r="B48" s="423">
        <v>600</v>
      </c>
      <c r="C48" s="427">
        <v>615</v>
      </c>
      <c r="D48" s="424">
        <v>104</v>
      </c>
      <c r="E48" s="424">
        <v>606</v>
      </c>
      <c r="F48" s="424">
        <v>582</v>
      </c>
      <c r="G48" s="424">
        <v>574</v>
      </c>
      <c r="H48" s="99">
        <f>SUM(B48:G48)</f>
        <v>3081</v>
      </c>
      <c r="I48" s="60"/>
      <c r="J48" s="62"/>
      <c r="K48" s="90" t="s">
        <v>13</v>
      </c>
      <c r="L48" s="428">
        <v>46</v>
      </c>
      <c r="M48" s="428">
        <v>47</v>
      </c>
      <c r="N48" s="428">
        <v>9</v>
      </c>
      <c r="O48" s="428">
        <v>47</v>
      </c>
      <c r="P48" s="428">
        <v>45</v>
      </c>
      <c r="Q48" s="428">
        <v>42</v>
      </c>
      <c r="R48" s="106">
        <f>SUM(L48:Q48)</f>
        <v>236</v>
      </c>
      <c r="S48" s="63"/>
      <c r="T48" s="63"/>
      <c r="U48" s="63"/>
      <c r="V48" s="63"/>
      <c r="W48" s="63"/>
      <c r="X48" s="63"/>
      <c r="Y48" s="63"/>
    </row>
    <row r="49" spans="1:43" ht="33.75" customHeight="1" x14ac:dyDescent="0.25">
      <c r="A49" s="91" t="s">
        <v>14</v>
      </c>
      <c r="B49" s="38">
        <f t="shared" ref="B49:G49" si="12">((B48*B47)*7/1000-B40-B39)/5</f>
        <v>92.147999999999996</v>
      </c>
      <c r="C49" s="80">
        <f t="shared" si="12"/>
        <v>94.455699999999993</v>
      </c>
      <c r="D49" s="80">
        <f t="shared" si="12"/>
        <v>16.098719999999997</v>
      </c>
      <c r="E49" s="80">
        <f t="shared" si="12"/>
        <v>93.079080000000005</v>
      </c>
      <c r="F49" s="80">
        <f t="shared" si="12"/>
        <v>89.434759999999983</v>
      </c>
      <c r="G49" s="80">
        <f t="shared" si="12"/>
        <v>88.193319999999986</v>
      </c>
      <c r="H49" s="100">
        <f>((H46*1000)/H48)/7</f>
        <v>153.60504474428527</v>
      </c>
      <c r="I49" s="60"/>
      <c r="K49" s="91" t="s">
        <v>14</v>
      </c>
      <c r="L49" s="80">
        <f t="shared" ref="L49:Q49" si="13">((L48*L47)*7/1000-L40-L39)/5</f>
        <v>6.9565999999999999</v>
      </c>
      <c r="M49" s="39">
        <f t="shared" si="13"/>
        <v>7.0370999999999997</v>
      </c>
      <c r="N49" s="39">
        <f t="shared" si="13"/>
        <v>1.3825999999999998</v>
      </c>
      <c r="O49" s="39">
        <f t="shared" si="13"/>
        <v>6.9383999999999997</v>
      </c>
      <c r="P49" s="39">
        <f t="shared" si="13"/>
        <v>6.6124999999999989</v>
      </c>
      <c r="Q49" s="39">
        <f t="shared" si="13"/>
        <v>6.1929999999999996</v>
      </c>
      <c r="R49" s="107">
        <f>((R46*1000)/R48)/7</f>
        <v>148.97094430992735</v>
      </c>
      <c r="S49" s="63"/>
      <c r="T49" s="63"/>
    </row>
    <row r="50" spans="1:43" ht="33.75" customHeight="1" x14ac:dyDescent="0.25">
      <c r="A50" s="92" t="s">
        <v>15</v>
      </c>
      <c r="B50" s="42">
        <f t="shared" ref="B50:G50" si="14">((B48*B47)*7)/1000</f>
        <v>645.54</v>
      </c>
      <c r="C50" s="81">
        <f t="shared" si="14"/>
        <v>661.67849999999999</v>
      </c>
      <c r="D50" s="43">
        <f t="shared" si="14"/>
        <v>111.89359999999999</v>
      </c>
      <c r="E50" s="43">
        <f t="shared" si="14"/>
        <v>651.99540000000002</v>
      </c>
      <c r="F50" s="43">
        <f t="shared" si="14"/>
        <v>626.17379999999991</v>
      </c>
      <c r="G50" s="43">
        <f t="shared" si="14"/>
        <v>617.56659999999988</v>
      </c>
      <c r="H50" s="83"/>
      <c r="I50" s="60"/>
      <c r="K50" s="92" t="s">
        <v>15</v>
      </c>
      <c r="L50" s="81">
        <f t="shared" ref="L50:Q50" si="15">((L48*L47)*7)/1000</f>
        <v>48.783000000000001</v>
      </c>
      <c r="M50" s="43">
        <f t="shared" si="15"/>
        <v>49.185499999999998</v>
      </c>
      <c r="N50" s="43">
        <f t="shared" si="15"/>
        <v>9.5129999999999999</v>
      </c>
      <c r="O50" s="43">
        <f t="shared" si="15"/>
        <v>48.692</v>
      </c>
      <c r="P50" s="43">
        <f t="shared" si="15"/>
        <v>46.462499999999999</v>
      </c>
      <c r="Q50" s="43">
        <f t="shared" si="15"/>
        <v>43.365000000000002</v>
      </c>
      <c r="R50" s="108"/>
    </row>
    <row r="51" spans="1:43" ht="33.75" customHeight="1" thickBot="1" x14ac:dyDescent="0.3">
      <c r="A51" s="93" t="s">
        <v>16</v>
      </c>
      <c r="B51" s="47">
        <f t="shared" ref="B51:G51" si="16">+(B46/B48)/7*1000</f>
        <v>153.64285714285717</v>
      </c>
      <c r="C51" s="82">
        <f t="shared" si="16"/>
        <v>153.75145180023227</v>
      </c>
      <c r="D51" s="48">
        <f t="shared" si="16"/>
        <v>150.96153846153845</v>
      </c>
      <c r="E51" s="48">
        <f t="shared" si="16"/>
        <v>153.72465818010372</v>
      </c>
      <c r="F51" s="48">
        <f t="shared" si="16"/>
        <v>153.6573392243495</v>
      </c>
      <c r="G51" s="48">
        <f t="shared" si="16"/>
        <v>153.70831259333005</v>
      </c>
      <c r="H51" s="101"/>
      <c r="I51" s="60"/>
      <c r="J51" s="51"/>
      <c r="K51" s="93" t="s">
        <v>16</v>
      </c>
      <c r="L51" s="82">
        <f t="shared" ref="L51:Q51" si="17">+(L46/L48)/7*1000</f>
        <v>151.55279503105587</v>
      </c>
      <c r="M51" s="48">
        <f t="shared" si="17"/>
        <v>149.54407294832825</v>
      </c>
      <c r="N51" s="48">
        <f t="shared" si="17"/>
        <v>150.79365079365084</v>
      </c>
      <c r="O51" s="48">
        <f t="shared" si="17"/>
        <v>148.0243161094225</v>
      </c>
      <c r="P51" s="48">
        <f t="shared" si="17"/>
        <v>147.61904761904762</v>
      </c>
      <c r="Q51" s="48">
        <f t="shared" si="17"/>
        <v>147.61904761904762</v>
      </c>
      <c r="R51" s="49"/>
      <c r="S51" s="52"/>
      <c r="T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2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2"/>
      <c r="W55" s="2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2"/>
      <c r="W56" s="2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2"/>
      <c r="W57" s="2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420">
        <v>7.5</v>
      </c>
      <c r="C58" s="426">
        <v>7.4</v>
      </c>
      <c r="D58" s="426">
        <v>1.7</v>
      </c>
      <c r="E58" s="426">
        <v>7.4</v>
      </c>
      <c r="F58" s="426">
        <v>7.3</v>
      </c>
      <c r="G58" s="429">
        <v>7.3</v>
      </c>
      <c r="H58" s="420">
        <v>7.5</v>
      </c>
      <c r="I58" s="426">
        <v>8</v>
      </c>
      <c r="J58" s="426">
        <v>1.7</v>
      </c>
      <c r="K58" s="426">
        <v>7.7</v>
      </c>
      <c r="L58" s="426">
        <v>7.8</v>
      </c>
      <c r="M58" s="429">
        <v>7.7</v>
      </c>
      <c r="N58" s="420">
        <v>7.6</v>
      </c>
      <c r="O58" s="426">
        <v>8.1999999999999993</v>
      </c>
      <c r="P58" s="426">
        <v>1.5</v>
      </c>
      <c r="Q58" s="426">
        <v>7.8</v>
      </c>
      <c r="R58" s="426">
        <v>8</v>
      </c>
      <c r="S58" s="429">
        <v>7.8</v>
      </c>
      <c r="T58" s="26">
        <f t="shared" ref="T58:T65" si="18">SUM(B58:S58)</f>
        <v>119.9</v>
      </c>
      <c r="U58" s="71"/>
      <c r="V58" s="2"/>
      <c r="W58" s="2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420">
        <v>7.5</v>
      </c>
      <c r="C59" s="426">
        <v>7.4</v>
      </c>
      <c r="D59" s="426">
        <v>1.7</v>
      </c>
      <c r="E59" s="426">
        <v>7.4</v>
      </c>
      <c r="F59" s="426">
        <v>7.3</v>
      </c>
      <c r="G59" s="429">
        <v>7.3</v>
      </c>
      <c r="H59" s="420">
        <v>7.5</v>
      </c>
      <c r="I59" s="426">
        <v>8</v>
      </c>
      <c r="J59" s="426">
        <v>1.7</v>
      </c>
      <c r="K59" s="426">
        <v>7.7</v>
      </c>
      <c r="L59" s="426">
        <v>7.8</v>
      </c>
      <c r="M59" s="429">
        <v>7.7</v>
      </c>
      <c r="N59" s="420">
        <v>7.6</v>
      </c>
      <c r="O59" s="426">
        <v>8.1999999999999993</v>
      </c>
      <c r="P59" s="426">
        <v>1.5</v>
      </c>
      <c r="Q59" s="426">
        <v>7.8</v>
      </c>
      <c r="R59" s="426">
        <v>8</v>
      </c>
      <c r="S59" s="429">
        <v>7.8</v>
      </c>
      <c r="T59" s="26">
        <f t="shared" si="18"/>
        <v>119.9</v>
      </c>
      <c r="U59" s="71"/>
      <c r="V59" s="2"/>
      <c r="W59" s="2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420">
        <v>7.5</v>
      </c>
      <c r="C60" s="426">
        <v>7.4</v>
      </c>
      <c r="D60" s="426">
        <v>1.6</v>
      </c>
      <c r="E60" s="426">
        <v>7.4</v>
      </c>
      <c r="F60" s="426">
        <v>7.3</v>
      </c>
      <c r="G60" s="429">
        <v>7.3</v>
      </c>
      <c r="H60" s="420">
        <v>7.4</v>
      </c>
      <c r="I60" s="426">
        <v>7.9</v>
      </c>
      <c r="J60" s="426">
        <v>1.6</v>
      </c>
      <c r="K60" s="426">
        <v>7.6</v>
      </c>
      <c r="L60" s="426">
        <v>7.7</v>
      </c>
      <c r="M60" s="429">
        <v>7.6</v>
      </c>
      <c r="N60" s="420">
        <v>7.6</v>
      </c>
      <c r="O60" s="426">
        <v>8.1</v>
      </c>
      <c r="P60" s="426">
        <v>1.5</v>
      </c>
      <c r="Q60" s="426">
        <v>7.8</v>
      </c>
      <c r="R60" s="426">
        <v>7.9</v>
      </c>
      <c r="S60" s="429">
        <v>7.7</v>
      </c>
      <c r="T60" s="26">
        <f t="shared" si="18"/>
        <v>118.89999999999999</v>
      </c>
      <c r="U60" s="71"/>
      <c r="V60" s="2"/>
      <c r="W60" s="2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420">
        <v>7.5</v>
      </c>
      <c r="C61" s="426">
        <v>7.4</v>
      </c>
      <c r="D61" s="426">
        <v>1.6</v>
      </c>
      <c r="E61" s="426">
        <v>7.4</v>
      </c>
      <c r="F61" s="426">
        <v>7.3</v>
      </c>
      <c r="G61" s="429">
        <v>7.3</v>
      </c>
      <c r="H61" s="420">
        <v>7.4</v>
      </c>
      <c r="I61" s="426">
        <v>7.9</v>
      </c>
      <c r="J61" s="426">
        <v>1.6</v>
      </c>
      <c r="K61" s="426">
        <v>7.6</v>
      </c>
      <c r="L61" s="426">
        <v>7.7</v>
      </c>
      <c r="M61" s="429">
        <v>7.6</v>
      </c>
      <c r="N61" s="420">
        <v>7.6</v>
      </c>
      <c r="O61" s="426">
        <v>8.1</v>
      </c>
      <c r="P61" s="426">
        <v>1.5</v>
      </c>
      <c r="Q61" s="426">
        <v>7.8</v>
      </c>
      <c r="R61" s="426">
        <v>7.9</v>
      </c>
      <c r="S61" s="429">
        <v>7.7</v>
      </c>
      <c r="T61" s="26">
        <f t="shared" si="18"/>
        <v>118.89999999999999</v>
      </c>
      <c r="U61" s="71"/>
      <c r="V61" s="2"/>
      <c r="W61" s="2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420">
        <v>7.5</v>
      </c>
      <c r="C62" s="426">
        <v>7.4</v>
      </c>
      <c r="D62" s="426">
        <v>1.6</v>
      </c>
      <c r="E62" s="426">
        <v>7.4</v>
      </c>
      <c r="F62" s="426">
        <v>7.3</v>
      </c>
      <c r="G62" s="429">
        <v>7.3</v>
      </c>
      <c r="H62" s="420">
        <v>7.4</v>
      </c>
      <c r="I62" s="426">
        <v>8</v>
      </c>
      <c r="J62" s="426">
        <v>1.6</v>
      </c>
      <c r="K62" s="426">
        <v>7.7</v>
      </c>
      <c r="L62" s="426">
        <v>7.8</v>
      </c>
      <c r="M62" s="429">
        <v>7.6</v>
      </c>
      <c r="N62" s="420">
        <v>7.6</v>
      </c>
      <c r="O62" s="426">
        <v>8.1</v>
      </c>
      <c r="P62" s="426">
        <v>1.5</v>
      </c>
      <c r="Q62" s="426">
        <v>7.8</v>
      </c>
      <c r="R62" s="426">
        <v>8</v>
      </c>
      <c r="S62" s="429">
        <v>7.8</v>
      </c>
      <c r="T62" s="26">
        <f t="shared" si="18"/>
        <v>119.39999999999998</v>
      </c>
      <c r="U62" s="71"/>
      <c r="V62" s="60"/>
      <c r="W62" s="383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420">
        <v>7.5</v>
      </c>
      <c r="C63" s="426">
        <v>7.5</v>
      </c>
      <c r="D63" s="426">
        <v>1.7</v>
      </c>
      <c r="E63" s="426">
        <v>7.4</v>
      </c>
      <c r="F63" s="426">
        <v>7.4</v>
      </c>
      <c r="G63" s="429">
        <v>7.4</v>
      </c>
      <c r="H63" s="420">
        <v>7.4</v>
      </c>
      <c r="I63" s="426">
        <v>8</v>
      </c>
      <c r="J63" s="426">
        <v>1.7</v>
      </c>
      <c r="K63" s="426">
        <v>7.7</v>
      </c>
      <c r="L63" s="426">
        <v>7.8</v>
      </c>
      <c r="M63" s="429">
        <v>7.6</v>
      </c>
      <c r="N63" s="420">
        <v>7.7</v>
      </c>
      <c r="O63" s="426">
        <v>8.1</v>
      </c>
      <c r="P63" s="426">
        <v>1.5</v>
      </c>
      <c r="Q63" s="426">
        <v>7.8</v>
      </c>
      <c r="R63" s="426">
        <v>8</v>
      </c>
      <c r="S63" s="429">
        <v>7.8</v>
      </c>
      <c r="T63" s="26">
        <f t="shared" si="18"/>
        <v>119.99999999999999</v>
      </c>
      <c r="U63" s="71"/>
      <c r="V63" s="60"/>
      <c r="W63" s="383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420">
        <v>7.5</v>
      </c>
      <c r="C64" s="426">
        <v>7.5</v>
      </c>
      <c r="D64" s="426">
        <v>1.7</v>
      </c>
      <c r="E64" s="426">
        <v>7.4</v>
      </c>
      <c r="F64" s="426">
        <v>7.4</v>
      </c>
      <c r="G64" s="429">
        <v>7.4</v>
      </c>
      <c r="H64" s="420">
        <v>7.5</v>
      </c>
      <c r="I64" s="426">
        <v>8</v>
      </c>
      <c r="J64" s="426">
        <v>1.7</v>
      </c>
      <c r="K64" s="426">
        <v>7.7</v>
      </c>
      <c r="L64" s="426">
        <v>7.8</v>
      </c>
      <c r="M64" s="429">
        <v>7.7</v>
      </c>
      <c r="N64" s="420">
        <v>7.7</v>
      </c>
      <c r="O64" s="426">
        <v>8.1999999999999993</v>
      </c>
      <c r="P64" s="426">
        <v>1.6</v>
      </c>
      <c r="Q64" s="426">
        <v>7.9</v>
      </c>
      <c r="R64" s="426">
        <v>8</v>
      </c>
      <c r="S64" s="429">
        <v>7.8</v>
      </c>
      <c r="T64" s="26">
        <f t="shared" si="18"/>
        <v>120.50000000000001</v>
      </c>
      <c r="U64" s="71"/>
      <c r="V64" s="60"/>
      <c r="W64" s="383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52.5</v>
      </c>
      <c r="C65" s="28">
        <f>SUM(C58:C64)</f>
        <v>52</v>
      </c>
      <c r="D65" s="28">
        <f>SUM(D58:D64)</f>
        <v>11.599999999999998</v>
      </c>
      <c r="E65" s="28">
        <f>SUM(E58:E64)</f>
        <v>51.8</v>
      </c>
      <c r="F65" s="28">
        <f t="shared" ref="F65:Q65" si="19">SUM(F58:F64)</f>
        <v>51.3</v>
      </c>
      <c r="G65" s="29">
        <f t="shared" si="19"/>
        <v>51.3</v>
      </c>
      <c r="H65" s="27">
        <f t="shared" si="19"/>
        <v>52.099999999999994</v>
      </c>
      <c r="I65" s="28">
        <f t="shared" si="19"/>
        <v>55.8</v>
      </c>
      <c r="J65" s="28">
        <f t="shared" si="19"/>
        <v>11.599999999999998</v>
      </c>
      <c r="K65" s="28">
        <f t="shared" si="19"/>
        <v>53.70000000000001</v>
      </c>
      <c r="L65" s="28">
        <f t="shared" si="19"/>
        <v>54.399999999999991</v>
      </c>
      <c r="M65" s="29">
        <f t="shared" si="19"/>
        <v>53.500000000000007</v>
      </c>
      <c r="N65" s="27">
        <f t="shared" si="19"/>
        <v>53.400000000000006</v>
      </c>
      <c r="O65" s="28">
        <f t="shared" si="19"/>
        <v>57</v>
      </c>
      <c r="P65" s="28">
        <f t="shared" si="19"/>
        <v>10.6</v>
      </c>
      <c r="Q65" s="28">
        <f t="shared" si="19"/>
        <v>54.699999999999996</v>
      </c>
      <c r="R65" s="28">
        <f>SUM(R58:R64)</f>
        <v>55.8</v>
      </c>
      <c r="S65" s="29">
        <f>SUM(S58:S64)</f>
        <v>54.399999999999991</v>
      </c>
      <c r="T65" s="26">
        <f t="shared" si="18"/>
        <v>837.5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150</v>
      </c>
      <c r="C66" s="31">
        <v>148.5</v>
      </c>
      <c r="D66" s="31">
        <v>150.5</v>
      </c>
      <c r="E66" s="31">
        <v>148</v>
      </c>
      <c r="F66" s="31">
        <v>146.5</v>
      </c>
      <c r="G66" s="32">
        <v>146.5</v>
      </c>
      <c r="H66" s="30">
        <v>152</v>
      </c>
      <c r="I66" s="31">
        <v>150.5</v>
      </c>
      <c r="J66" s="31">
        <v>151</v>
      </c>
      <c r="K66" s="31">
        <v>147.5</v>
      </c>
      <c r="L66" s="31">
        <v>146.5</v>
      </c>
      <c r="M66" s="32">
        <v>147</v>
      </c>
      <c r="N66" s="30">
        <v>149.5</v>
      </c>
      <c r="O66" s="31">
        <v>148</v>
      </c>
      <c r="P66" s="31">
        <v>151.5</v>
      </c>
      <c r="Q66" s="31">
        <v>147.5</v>
      </c>
      <c r="R66" s="31">
        <v>147.5</v>
      </c>
      <c r="S66" s="32">
        <v>146.5</v>
      </c>
      <c r="T66" s="261">
        <f>+((T65/T67)/7)*1000</f>
        <v>148.25632855372635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430">
        <v>50</v>
      </c>
      <c r="C67" s="428">
        <v>50</v>
      </c>
      <c r="D67" s="428">
        <v>11</v>
      </c>
      <c r="E67" s="428">
        <v>50</v>
      </c>
      <c r="F67" s="428">
        <v>50</v>
      </c>
      <c r="G67" s="431">
        <v>50</v>
      </c>
      <c r="H67" s="430">
        <v>49</v>
      </c>
      <c r="I67" s="428">
        <v>53</v>
      </c>
      <c r="J67" s="428">
        <v>11</v>
      </c>
      <c r="K67" s="428">
        <v>52</v>
      </c>
      <c r="L67" s="428">
        <v>53</v>
      </c>
      <c r="M67" s="431">
        <v>52</v>
      </c>
      <c r="N67" s="430">
        <v>51</v>
      </c>
      <c r="O67" s="428">
        <v>55</v>
      </c>
      <c r="P67" s="428">
        <v>10</v>
      </c>
      <c r="Q67" s="428">
        <v>53</v>
      </c>
      <c r="R67" s="428">
        <v>54</v>
      </c>
      <c r="S67" s="431">
        <v>53</v>
      </c>
      <c r="T67" s="262">
        <f>SUM(B67:S67)</f>
        <v>807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7.5</v>
      </c>
      <c r="C68" s="80">
        <f t="shared" si="20"/>
        <v>7.4350000000000005</v>
      </c>
      <c r="D68" s="80">
        <f t="shared" si="20"/>
        <v>1.6377000000000002</v>
      </c>
      <c r="E68" s="80">
        <f t="shared" si="20"/>
        <v>7.4</v>
      </c>
      <c r="F68" s="80">
        <f t="shared" si="20"/>
        <v>7.3350000000000009</v>
      </c>
      <c r="G68" s="154">
        <f t="shared" si="20"/>
        <v>7.3350000000000009</v>
      </c>
      <c r="H68" s="38">
        <f t="shared" si="20"/>
        <v>7.4272000000000009</v>
      </c>
      <c r="I68" s="80">
        <f t="shared" si="20"/>
        <v>7.9671000000000003</v>
      </c>
      <c r="J68" s="80">
        <f t="shared" si="20"/>
        <v>1.6454000000000004</v>
      </c>
      <c r="K68" s="80">
        <f t="shared" si="20"/>
        <v>7.6579999999999986</v>
      </c>
      <c r="L68" s="80">
        <f t="shared" si="20"/>
        <v>7.7503000000000011</v>
      </c>
      <c r="M68" s="154">
        <f t="shared" si="20"/>
        <v>7.621599999999999</v>
      </c>
      <c r="N68" s="38">
        <f t="shared" si="20"/>
        <v>7.6342999999999988</v>
      </c>
      <c r="O68" s="80">
        <f t="shared" si="20"/>
        <v>8.1159999999999997</v>
      </c>
      <c r="P68" s="80">
        <f t="shared" si="20"/>
        <v>1.5210000000000001</v>
      </c>
      <c r="Q68" s="80">
        <f t="shared" si="20"/>
        <v>7.8245000000000005</v>
      </c>
      <c r="R68" s="80">
        <f t="shared" si="20"/>
        <v>7.9510000000000005</v>
      </c>
      <c r="S68" s="154">
        <f t="shared" si="20"/>
        <v>7.7503000000000011</v>
      </c>
      <c r="T68" s="263">
        <f>((T65*1000)/T67)/7</f>
        <v>148.25632855372632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52.5</v>
      </c>
      <c r="C69" s="43">
        <f t="shared" si="21"/>
        <v>51.975000000000001</v>
      </c>
      <c r="D69" s="43">
        <f t="shared" si="21"/>
        <v>11.5885</v>
      </c>
      <c r="E69" s="43">
        <f t="shared" si="21"/>
        <v>51.8</v>
      </c>
      <c r="F69" s="43">
        <f t="shared" si="21"/>
        <v>51.274999999999999</v>
      </c>
      <c r="G69" s="83">
        <f t="shared" si="21"/>
        <v>51.274999999999999</v>
      </c>
      <c r="H69" s="42">
        <f t="shared" si="21"/>
        <v>52.136000000000003</v>
      </c>
      <c r="I69" s="43">
        <f t="shared" si="21"/>
        <v>55.835500000000003</v>
      </c>
      <c r="J69" s="43">
        <f t="shared" si="21"/>
        <v>11.627000000000001</v>
      </c>
      <c r="K69" s="43">
        <f t="shared" si="21"/>
        <v>53.69</v>
      </c>
      <c r="L69" s="43">
        <f t="shared" si="21"/>
        <v>54.351500000000001</v>
      </c>
      <c r="M69" s="83">
        <f t="shared" si="21"/>
        <v>53.508000000000003</v>
      </c>
      <c r="N69" s="42">
        <f t="shared" si="21"/>
        <v>53.371499999999997</v>
      </c>
      <c r="O69" s="43">
        <f t="shared" si="21"/>
        <v>56.98</v>
      </c>
      <c r="P69" s="43">
        <f t="shared" si="21"/>
        <v>10.605</v>
      </c>
      <c r="Q69" s="43">
        <f t="shared" si="21"/>
        <v>54.722499999999997</v>
      </c>
      <c r="R69" s="43">
        <f t="shared" si="21"/>
        <v>55.755000000000003</v>
      </c>
      <c r="S69" s="83">
        <f t="shared" si="21"/>
        <v>54.351500000000001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>+(B65/B67)/7*1000</f>
        <v>150</v>
      </c>
      <c r="C70" s="48">
        <f t="shared" ref="C70:S70" si="22">+(C65/C67)/7*1000</f>
        <v>148.57142857142858</v>
      </c>
      <c r="D70" s="48">
        <f t="shared" si="22"/>
        <v>150.64935064935065</v>
      </c>
      <c r="E70" s="48">
        <f t="shared" si="22"/>
        <v>148</v>
      </c>
      <c r="F70" s="48">
        <f t="shared" si="22"/>
        <v>146.57142857142858</v>
      </c>
      <c r="G70" s="49">
        <f t="shared" si="22"/>
        <v>146.57142857142858</v>
      </c>
      <c r="H70" s="47">
        <f t="shared" si="22"/>
        <v>151.8950437317784</v>
      </c>
      <c r="I70" s="48">
        <f t="shared" si="22"/>
        <v>150.4043126684636</v>
      </c>
      <c r="J70" s="48">
        <f t="shared" si="22"/>
        <v>150.64935064935065</v>
      </c>
      <c r="K70" s="48">
        <f t="shared" si="22"/>
        <v>147.52747252747253</v>
      </c>
      <c r="L70" s="48">
        <f t="shared" si="22"/>
        <v>146.63072776280319</v>
      </c>
      <c r="M70" s="49">
        <f t="shared" si="22"/>
        <v>146.97802197802199</v>
      </c>
      <c r="N70" s="47">
        <f t="shared" si="22"/>
        <v>149.57983193277312</v>
      </c>
      <c r="O70" s="48">
        <f t="shared" si="22"/>
        <v>148.05194805194805</v>
      </c>
      <c r="P70" s="48">
        <f t="shared" si="22"/>
        <v>151.42857142857144</v>
      </c>
      <c r="Q70" s="48">
        <f t="shared" si="22"/>
        <v>147.43935309973045</v>
      </c>
      <c r="R70" s="48">
        <f t="shared" si="22"/>
        <v>147.61904761904759</v>
      </c>
      <c r="S70" s="49">
        <f t="shared" si="22"/>
        <v>146.63072776280319</v>
      </c>
      <c r="T70" s="50"/>
      <c r="AD70" s="3"/>
    </row>
    <row r="71" spans="1:41" s="337" customFormat="1" ht="33.75" customHeight="1" x14ac:dyDescent="0.25">
      <c r="B71" s="399"/>
      <c r="C71" s="399"/>
      <c r="D71" s="399"/>
      <c r="E71" s="399"/>
      <c r="F71" s="399"/>
      <c r="G71" s="399"/>
      <c r="H71" s="399"/>
      <c r="I71" s="399"/>
      <c r="J71" s="399"/>
      <c r="K71" s="399"/>
      <c r="L71" s="399"/>
      <c r="M71" s="399"/>
      <c r="N71" s="399"/>
      <c r="O71" s="399"/>
      <c r="P71" s="399"/>
      <c r="Q71" s="399"/>
      <c r="R71" s="399"/>
      <c r="S71" s="399"/>
    </row>
    <row r="72" spans="1:41" ht="33.75" customHeight="1" x14ac:dyDescent="0.25"/>
    <row r="73" spans="1:41" ht="33.75" customHeight="1" x14ac:dyDescent="0.25">
      <c r="A73" s="55"/>
      <c r="B73" s="70"/>
      <c r="C73" s="70"/>
      <c r="D73" s="70"/>
      <c r="E73" s="70"/>
      <c r="F73" s="70"/>
      <c r="G73" s="70"/>
      <c r="H73" s="55"/>
      <c r="I73" s="55"/>
      <c r="J73" s="55"/>
    </row>
    <row r="74" spans="1:41" ht="33.75" customHeight="1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8"/>
  <sheetViews>
    <sheetView topLeftCell="A10" zoomScale="30" zoomScaleNormal="30" workbookViewId="0">
      <selection activeCell="B18" sqref="B18:S24"/>
    </sheetView>
  </sheetViews>
  <sheetFormatPr baseColWidth="10" defaultRowHeight="15" x14ac:dyDescent="0.25"/>
  <cols>
    <col min="1" max="1" width="52.42578125" style="19" bestFit="1" customWidth="1"/>
    <col min="2" max="10" width="22.42578125" style="19" customWidth="1"/>
    <col min="11" max="11" width="33.42578125" style="19" bestFit="1" customWidth="1"/>
    <col min="1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432"/>
      <c r="E3" s="432"/>
      <c r="F3" s="432"/>
      <c r="G3" s="432"/>
      <c r="H3" s="432"/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2"/>
      <c r="Z3" s="2"/>
      <c r="AA3" s="2"/>
      <c r="AB3" s="2"/>
      <c r="AC3" s="2"/>
      <c r="AD3" s="43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2" t="s">
        <v>1</v>
      </c>
      <c r="B9" s="432"/>
      <c r="C9" s="432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2"/>
      <c r="B10" s="432"/>
      <c r="C10" s="43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2" t="s">
        <v>4</v>
      </c>
      <c r="B11" s="432"/>
      <c r="C11" s="432"/>
      <c r="D11" s="1"/>
      <c r="E11" s="433">
        <v>2</v>
      </c>
      <c r="F11" s="1"/>
      <c r="G11" s="1"/>
      <c r="H11" s="1"/>
      <c r="I11" s="1"/>
      <c r="J11" s="1"/>
      <c r="K11" s="628" t="s">
        <v>110</v>
      </c>
      <c r="L11" s="628"/>
      <c r="M11" s="434"/>
      <c r="N11" s="43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2"/>
      <c r="B12" s="432"/>
      <c r="C12" s="432"/>
      <c r="D12" s="1"/>
      <c r="E12" s="5"/>
      <c r="F12" s="1"/>
      <c r="G12" s="1"/>
      <c r="H12" s="1"/>
      <c r="I12" s="1"/>
      <c r="J12" s="1"/>
      <c r="K12" s="434"/>
      <c r="L12" s="434"/>
      <c r="M12" s="434"/>
      <c r="N12" s="43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2"/>
      <c r="B13" s="432"/>
      <c r="C13" s="432"/>
      <c r="D13" s="432"/>
      <c r="E13" s="432"/>
      <c r="F13" s="432"/>
      <c r="G13" s="432"/>
      <c r="H13" s="432"/>
      <c r="I13" s="432"/>
      <c r="J13" s="432"/>
      <c r="K13" s="432"/>
      <c r="L13" s="434"/>
      <c r="M13" s="434"/>
      <c r="N13" s="434"/>
      <c r="O13" s="434"/>
      <c r="P13" s="434"/>
      <c r="Q13" s="434"/>
      <c r="R13" s="434"/>
      <c r="S13" s="434"/>
      <c r="T13" s="434"/>
      <c r="U13" s="434"/>
      <c r="V13" s="434"/>
      <c r="W13" s="1"/>
      <c r="X13" s="1"/>
      <c r="Y13" s="1"/>
    </row>
    <row r="14" spans="1:30" s="3" customFormat="1" ht="27" thickBot="1" x14ac:dyDescent="0.3">
      <c r="A14" s="43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435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420">
        <v>93.2</v>
      </c>
      <c r="C18" s="421">
        <v>92.5</v>
      </c>
      <c r="D18" s="421">
        <v>20.6</v>
      </c>
      <c r="E18" s="421">
        <v>93.8</v>
      </c>
      <c r="F18" s="421">
        <v>94.1</v>
      </c>
      <c r="G18" s="422">
        <v>93.8</v>
      </c>
      <c r="H18" s="420">
        <v>89.3</v>
      </c>
      <c r="I18" s="421">
        <v>97.5</v>
      </c>
      <c r="J18" s="421">
        <v>28.5</v>
      </c>
      <c r="K18" s="421">
        <v>94.9</v>
      </c>
      <c r="L18" s="421">
        <v>96.9</v>
      </c>
      <c r="M18" s="422">
        <v>96.4</v>
      </c>
      <c r="N18" s="426">
        <v>97.3</v>
      </c>
      <c r="O18" s="421">
        <v>102.7</v>
      </c>
      <c r="P18" s="421">
        <v>17</v>
      </c>
      <c r="Q18" s="421">
        <v>101.7</v>
      </c>
      <c r="R18" s="421">
        <v>101.2</v>
      </c>
      <c r="S18" s="422">
        <v>99.7</v>
      </c>
      <c r="T18" s="26">
        <f t="shared" ref="T18:T25" si="0">SUM(B18:S18)</f>
        <v>1511.1000000000001</v>
      </c>
      <c r="V18" s="2"/>
      <c r="W18" s="20"/>
    </row>
    <row r="19" spans="1:30" ht="39.950000000000003" customHeight="1" x14ac:dyDescent="0.25">
      <c r="A19" s="123" t="s">
        <v>36</v>
      </c>
      <c r="B19" s="420">
        <v>93.2</v>
      </c>
      <c r="C19" s="421">
        <v>92.5</v>
      </c>
      <c r="D19" s="421">
        <v>20.6</v>
      </c>
      <c r="E19" s="421">
        <v>93.8</v>
      </c>
      <c r="F19" s="421">
        <v>94.1</v>
      </c>
      <c r="G19" s="422">
        <v>93.8</v>
      </c>
      <c r="H19" s="420">
        <v>89.3</v>
      </c>
      <c r="I19" s="421">
        <v>97.5</v>
      </c>
      <c r="J19" s="421">
        <v>28.5</v>
      </c>
      <c r="K19" s="421">
        <v>94.9</v>
      </c>
      <c r="L19" s="421">
        <v>96.9</v>
      </c>
      <c r="M19" s="422">
        <v>96.4</v>
      </c>
      <c r="N19" s="426">
        <v>97.3</v>
      </c>
      <c r="O19" s="421">
        <v>102.7</v>
      </c>
      <c r="P19" s="421">
        <v>17</v>
      </c>
      <c r="Q19" s="421">
        <v>101.7</v>
      </c>
      <c r="R19" s="421">
        <v>101.2</v>
      </c>
      <c r="S19" s="422">
        <v>99.7</v>
      </c>
      <c r="T19" s="26">
        <f t="shared" si="0"/>
        <v>1511.1000000000001</v>
      </c>
      <c r="V19" s="2"/>
      <c r="W19" s="20"/>
    </row>
    <row r="20" spans="1:30" ht="39.75" customHeight="1" x14ac:dyDescent="0.25">
      <c r="A20" s="122" t="s">
        <v>37</v>
      </c>
      <c r="B20" s="420">
        <v>93.2</v>
      </c>
      <c r="C20" s="421">
        <v>92.5</v>
      </c>
      <c r="D20" s="421">
        <v>20.6</v>
      </c>
      <c r="E20" s="421">
        <v>93.8</v>
      </c>
      <c r="F20" s="421">
        <v>94.1</v>
      </c>
      <c r="G20" s="422">
        <v>93.8</v>
      </c>
      <c r="H20" s="420">
        <v>89.3</v>
      </c>
      <c r="I20" s="421">
        <v>97.5</v>
      </c>
      <c r="J20" s="421">
        <v>28.5</v>
      </c>
      <c r="K20" s="421">
        <v>94.9</v>
      </c>
      <c r="L20" s="421">
        <v>96.9</v>
      </c>
      <c r="M20" s="422">
        <v>96.4</v>
      </c>
      <c r="N20" s="426">
        <v>97.3</v>
      </c>
      <c r="O20" s="421">
        <v>102.7</v>
      </c>
      <c r="P20" s="421">
        <v>17</v>
      </c>
      <c r="Q20" s="421">
        <v>101.7</v>
      </c>
      <c r="R20" s="421">
        <v>101.2</v>
      </c>
      <c r="S20" s="422">
        <v>99.7</v>
      </c>
      <c r="T20" s="26">
        <f t="shared" si="0"/>
        <v>1511.1000000000001</v>
      </c>
      <c r="V20" s="2"/>
      <c r="W20" s="20"/>
    </row>
    <row r="21" spans="1:30" ht="39.950000000000003" customHeight="1" x14ac:dyDescent="0.25">
      <c r="A21" s="122" t="s">
        <v>38</v>
      </c>
      <c r="B21" s="420">
        <v>93.2</v>
      </c>
      <c r="C21" s="421">
        <v>92.5</v>
      </c>
      <c r="D21" s="421">
        <v>20.6</v>
      </c>
      <c r="E21" s="421">
        <v>93.8</v>
      </c>
      <c r="F21" s="421">
        <v>94.1</v>
      </c>
      <c r="G21" s="422">
        <v>93.8</v>
      </c>
      <c r="H21" s="420">
        <v>89.3</v>
      </c>
      <c r="I21" s="421">
        <v>97.5</v>
      </c>
      <c r="J21" s="421">
        <v>28.5</v>
      </c>
      <c r="K21" s="421">
        <v>94.9</v>
      </c>
      <c r="L21" s="421">
        <v>96.9</v>
      </c>
      <c r="M21" s="422">
        <v>96.4</v>
      </c>
      <c r="N21" s="426">
        <v>97.3</v>
      </c>
      <c r="O21" s="421">
        <v>102.7</v>
      </c>
      <c r="P21" s="421">
        <v>17</v>
      </c>
      <c r="Q21" s="421">
        <v>101.7</v>
      </c>
      <c r="R21" s="421">
        <v>101.2</v>
      </c>
      <c r="S21" s="422">
        <v>99.7</v>
      </c>
      <c r="T21" s="26">
        <f t="shared" si="0"/>
        <v>1511.1000000000001</v>
      </c>
      <c r="V21" s="2"/>
      <c r="W21" s="20"/>
    </row>
    <row r="22" spans="1:30" ht="39.950000000000003" customHeight="1" x14ac:dyDescent="0.25">
      <c r="A22" s="123" t="s">
        <v>33</v>
      </c>
      <c r="B22" s="420">
        <v>91.6</v>
      </c>
      <c r="C22" s="421">
        <v>90.8</v>
      </c>
      <c r="D22" s="421">
        <v>30.3</v>
      </c>
      <c r="E22" s="421">
        <v>92.2</v>
      </c>
      <c r="F22" s="421">
        <v>91.9</v>
      </c>
      <c r="G22" s="422">
        <v>90.4</v>
      </c>
      <c r="H22" s="420">
        <v>88.6</v>
      </c>
      <c r="I22" s="421">
        <v>103</v>
      </c>
      <c r="J22" s="421">
        <v>32.200000000000003</v>
      </c>
      <c r="K22" s="421">
        <v>90.4</v>
      </c>
      <c r="L22" s="421">
        <v>94</v>
      </c>
      <c r="M22" s="422">
        <v>92.5</v>
      </c>
      <c r="N22" s="426">
        <v>91.3</v>
      </c>
      <c r="O22" s="421">
        <v>96.6</v>
      </c>
      <c r="P22" s="421">
        <v>40.4</v>
      </c>
      <c r="Q22" s="421">
        <v>96.4</v>
      </c>
      <c r="R22" s="421">
        <v>94.9</v>
      </c>
      <c r="S22" s="422">
        <v>97.8</v>
      </c>
      <c r="T22" s="26">
        <f t="shared" si="0"/>
        <v>1505.3000000000002</v>
      </c>
      <c r="V22" s="2"/>
      <c r="W22" s="20"/>
    </row>
    <row r="23" spans="1:30" ht="39.950000000000003" customHeight="1" x14ac:dyDescent="0.25">
      <c r="A23" s="122" t="s">
        <v>46</v>
      </c>
      <c r="B23" s="420">
        <v>91.6</v>
      </c>
      <c r="C23" s="421">
        <v>90.8</v>
      </c>
      <c r="D23" s="421">
        <v>30.3</v>
      </c>
      <c r="E23" s="421">
        <v>92.2</v>
      </c>
      <c r="F23" s="421">
        <v>91.9</v>
      </c>
      <c r="G23" s="422">
        <v>90.4</v>
      </c>
      <c r="H23" s="420">
        <v>88.6</v>
      </c>
      <c r="I23" s="421">
        <v>103</v>
      </c>
      <c r="J23" s="421">
        <v>32.200000000000003</v>
      </c>
      <c r="K23" s="421">
        <v>90.4</v>
      </c>
      <c r="L23" s="421">
        <v>94</v>
      </c>
      <c r="M23" s="422">
        <v>92.5</v>
      </c>
      <c r="N23" s="426">
        <v>91.3</v>
      </c>
      <c r="O23" s="421">
        <v>96.6</v>
      </c>
      <c r="P23" s="421">
        <v>40.4</v>
      </c>
      <c r="Q23" s="421">
        <v>96.4</v>
      </c>
      <c r="R23" s="421">
        <v>94.9</v>
      </c>
      <c r="S23" s="422">
        <v>97.8</v>
      </c>
      <c r="T23" s="26">
        <f t="shared" si="0"/>
        <v>1505.3000000000002</v>
      </c>
      <c r="V23" s="2"/>
      <c r="W23" s="20"/>
    </row>
    <row r="24" spans="1:30" ht="39.950000000000003" customHeight="1" x14ac:dyDescent="0.25">
      <c r="A24" s="122" t="s">
        <v>34</v>
      </c>
      <c r="B24" s="420">
        <v>91.6</v>
      </c>
      <c r="C24" s="421">
        <v>90.8</v>
      </c>
      <c r="D24" s="421">
        <v>30.3</v>
      </c>
      <c r="E24" s="421">
        <v>92.2</v>
      </c>
      <c r="F24" s="421">
        <v>91.9</v>
      </c>
      <c r="G24" s="422">
        <v>90.4</v>
      </c>
      <c r="H24" s="420">
        <v>88.6</v>
      </c>
      <c r="I24" s="421">
        <v>103</v>
      </c>
      <c r="J24" s="421">
        <v>32.200000000000003</v>
      </c>
      <c r="K24" s="421">
        <v>90.4</v>
      </c>
      <c r="L24" s="421">
        <v>94</v>
      </c>
      <c r="M24" s="422">
        <v>92.5</v>
      </c>
      <c r="N24" s="426">
        <v>91.3</v>
      </c>
      <c r="O24" s="421">
        <v>96.6</v>
      </c>
      <c r="P24" s="421">
        <v>40.4</v>
      </c>
      <c r="Q24" s="421">
        <v>96.4</v>
      </c>
      <c r="R24" s="421">
        <v>94.9</v>
      </c>
      <c r="S24" s="422">
        <v>97.8</v>
      </c>
      <c r="T24" s="26">
        <f t="shared" si="0"/>
        <v>1505.3000000000002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647.6</v>
      </c>
      <c r="C25" s="332">
        <f t="shared" si="1"/>
        <v>642.4</v>
      </c>
      <c r="D25" s="332">
        <f t="shared" si="1"/>
        <v>173.3</v>
      </c>
      <c r="E25" s="332">
        <f t="shared" si="1"/>
        <v>651.80000000000007</v>
      </c>
      <c r="F25" s="332">
        <f t="shared" si="1"/>
        <v>652.09999999999991</v>
      </c>
      <c r="G25" s="333">
        <f t="shared" si="1"/>
        <v>646.4</v>
      </c>
      <c r="H25" s="331">
        <f t="shared" si="1"/>
        <v>623</v>
      </c>
      <c r="I25" s="332">
        <f t="shared" si="1"/>
        <v>699</v>
      </c>
      <c r="J25" s="332">
        <f t="shared" si="1"/>
        <v>210.59999999999997</v>
      </c>
      <c r="K25" s="332">
        <f t="shared" si="1"/>
        <v>650.79999999999995</v>
      </c>
      <c r="L25" s="332">
        <f t="shared" si="1"/>
        <v>669.6</v>
      </c>
      <c r="M25" s="333">
        <f t="shared" si="1"/>
        <v>663.1</v>
      </c>
      <c r="N25" s="335">
        <f t="shared" si="1"/>
        <v>663.09999999999991</v>
      </c>
      <c r="O25" s="332">
        <f t="shared" si="1"/>
        <v>700.6</v>
      </c>
      <c r="P25" s="332">
        <f t="shared" si="1"/>
        <v>189.20000000000002</v>
      </c>
      <c r="Q25" s="332">
        <f t="shared" si="1"/>
        <v>696</v>
      </c>
      <c r="R25" s="332">
        <f t="shared" si="1"/>
        <v>689.5</v>
      </c>
      <c r="S25" s="333">
        <f t="shared" si="1"/>
        <v>692.19999999999993</v>
      </c>
      <c r="T25" s="320">
        <f t="shared" si="0"/>
        <v>10560.300000000003</v>
      </c>
    </row>
    <row r="26" spans="1:30" s="2" customFormat="1" ht="36.75" customHeight="1" x14ac:dyDescent="0.25">
      <c r="A26" s="321" t="s">
        <v>12</v>
      </c>
      <c r="B26" s="326">
        <v>151.4</v>
      </c>
      <c r="C26" s="327">
        <v>151.4</v>
      </c>
      <c r="D26" s="327">
        <v>151.4</v>
      </c>
      <c r="E26" s="327">
        <v>151.4</v>
      </c>
      <c r="F26" s="327">
        <v>151.4</v>
      </c>
      <c r="G26" s="328">
        <v>151.4</v>
      </c>
      <c r="H26" s="326">
        <v>151.4</v>
      </c>
      <c r="I26" s="327">
        <v>151.4</v>
      </c>
      <c r="J26" s="327">
        <v>151.4</v>
      </c>
      <c r="K26" s="327">
        <v>151.4</v>
      </c>
      <c r="L26" s="327">
        <v>151.4</v>
      </c>
      <c r="M26" s="328">
        <v>151.4</v>
      </c>
      <c r="N26" s="336">
        <v>151.4</v>
      </c>
      <c r="O26" s="327">
        <v>151.4</v>
      </c>
      <c r="P26" s="327">
        <v>151.4</v>
      </c>
      <c r="Q26" s="327">
        <v>151.4</v>
      </c>
      <c r="R26" s="327">
        <v>151.4</v>
      </c>
      <c r="S26" s="328">
        <v>151.4</v>
      </c>
      <c r="T26" s="325">
        <f>+((T25/T27)/7)*1000</f>
        <v>151.72626830074284</v>
      </c>
    </row>
    <row r="27" spans="1:30" s="2" customFormat="1" ht="33" customHeight="1" x14ac:dyDescent="0.25">
      <c r="A27" s="125" t="s">
        <v>13</v>
      </c>
      <c r="B27" s="423">
        <v>605</v>
      </c>
      <c r="C27" s="424">
        <v>600</v>
      </c>
      <c r="D27" s="424">
        <v>200</v>
      </c>
      <c r="E27" s="424">
        <v>609</v>
      </c>
      <c r="F27" s="424">
        <v>607</v>
      </c>
      <c r="G27" s="425">
        <v>597</v>
      </c>
      <c r="H27" s="423">
        <v>585</v>
      </c>
      <c r="I27" s="424">
        <v>680</v>
      </c>
      <c r="J27" s="424">
        <v>213</v>
      </c>
      <c r="K27" s="424">
        <v>597</v>
      </c>
      <c r="L27" s="424">
        <v>621</v>
      </c>
      <c r="M27" s="425">
        <v>611</v>
      </c>
      <c r="N27" s="427">
        <v>603</v>
      </c>
      <c r="O27" s="424">
        <v>638</v>
      </c>
      <c r="P27" s="424">
        <v>267</v>
      </c>
      <c r="Q27" s="424">
        <v>637</v>
      </c>
      <c r="R27" s="424">
        <v>627</v>
      </c>
      <c r="S27" s="425">
        <v>646</v>
      </c>
      <c r="T27" s="37">
        <f>SUM(B27:S27)</f>
        <v>9943</v>
      </c>
      <c r="U27" s="2">
        <f>((T25*1000)/T27)/7</f>
        <v>151.72626830074287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90.955799999999982</v>
      </c>
      <c r="C28" s="39">
        <f t="shared" si="2"/>
        <v>90.176000000000002</v>
      </c>
      <c r="D28" s="39">
        <f t="shared" si="2"/>
        <v>34.152000000000001</v>
      </c>
      <c r="E28" s="39">
        <f t="shared" si="2"/>
        <v>91.563640000000021</v>
      </c>
      <c r="F28" s="39">
        <f t="shared" si="2"/>
        <v>91.019719999999978</v>
      </c>
      <c r="G28" s="40">
        <f t="shared" si="2"/>
        <v>89.020120000000006</v>
      </c>
      <c r="H28" s="38">
        <f t="shared" si="2"/>
        <v>88.276600000000002</v>
      </c>
      <c r="I28" s="39">
        <f t="shared" si="2"/>
        <v>105.1328</v>
      </c>
      <c r="J28" s="39">
        <f t="shared" si="2"/>
        <v>33.747480000000003</v>
      </c>
      <c r="K28" s="39">
        <f t="shared" si="2"/>
        <v>88.580120000000008</v>
      </c>
      <c r="L28" s="39">
        <f t="shared" si="2"/>
        <v>92.867160000000013</v>
      </c>
      <c r="M28" s="40">
        <f t="shared" si="2"/>
        <v>90.947560000000024</v>
      </c>
      <c r="N28" s="80">
        <f t="shared" si="2"/>
        <v>88.89188</v>
      </c>
      <c r="O28" s="39">
        <f t="shared" si="2"/>
        <v>94.150480000000002</v>
      </c>
      <c r="P28" s="39">
        <f t="shared" si="2"/>
        <v>49.793320000000008</v>
      </c>
      <c r="Q28" s="39">
        <f t="shared" si="2"/>
        <v>94.338519999999988</v>
      </c>
      <c r="R28" s="39">
        <f t="shared" si="2"/>
        <v>92.418919999999986</v>
      </c>
      <c r="S28" s="40">
        <f t="shared" si="2"/>
        <v>97.04616</v>
      </c>
      <c r="T28" s="41"/>
    </row>
    <row r="29" spans="1:30" ht="33.75" customHeight="1" x14ac:dyDescent="0.25">
      <c r="A29" s="127" t="s">
        <v>15</v>
      </c>
      <c r="B29" s="42">
        <f>((B27*B26)*7)/1000</f>
        <v>641.17899999999997</v>
      </c>
      <c r="C29" s="43">
        <f>((C27*C26)*7)/1000</f>
        <v>635.88</v>
      </c>
      <c r="D29" s="43">
        <f t="shared" ref="D29:S29" si="3">((D27*D26)*7)/1000</f>
        <v>211.96</v>
      </c>
      <c r="E29" s="43">
        <f t="shared" si="3"/>
        <v>645.41820000000007</v>
      </c>
      <c r="F29" s="43">
        <f t="shared" si="3"/>
        <v>643.29859999999996</v>
      </c>
      <c r="G29" s="83">
        <f t="shared" si="3"/>
        <v>632.70060000000001</v>
      </c>
      <c r="H29" s="42">
        <f t="shared" si="3"/>
        <v>619.98299999999995</v>
      </c>
      <c r="I29" s="43">
        <f t="shared" si="3"/>
        <v>720.66399999999999</v>
      </c>
      <c r="J29" s="43">
        <f t="shared" si="3"/>
        <v>225.73740000000001</v>
      </c>
      <c r="K29" s="43">
        <f t="shared" si="3"/>
        <v>632.70060000000001</v>
      </c>
      <c r="L29" s="43">
        <f t="shared" si="3"/>
        <v>658.13580000000002</v>
      </c>
      <c r="M29" s="83">
        <f t="shared" si="3"/>
        <v>647.53780000000006</v>
      </c>
      <c r="N29" s="81">
        <f t="shared" si="3"/>
        <v>639.05939999999998</v>
      </c>
      <c r="O29" s="44">
        <f t="shared" si="3"/>
        <v>676.15240000000006</v>
      </c>
      <c r="P29" s="44">
        <f t="shared" si="3"/>
        <v>282.96660000000003</v>
      </c>
      <c r="Q29" s="44">
        <f t="shared" si="3"/>
        <v>675.09259999999995</v>
      </c>
      <c r="R29" s="44">
        <f t="shared" si="3"/>
        <v>664.49459999999999</v>
      </c>
      <c r="S29" s="45">
        <f t="shared" si="3"/>
        <v>684.63080000000002</v>
      </c>
      <c r="T29" s="46"/>
    </row>
    <row r="30" spans="1:30" ht="33.75" customHeight="1" thickBot="1" x14ac:dyDescent="0.3">
      <c r="A30" s="128" t="s">
        <v>16</v>
      </c>
      <c r="B30" s="47">
        <f>+(B25/B27)/7*1000</f>
        <v>152.91617473435656</v>
      </c>
      <c r="C30" s="48">
        <f t="shared" ref="C30:E30" si="4">+(C25/C27)/7*1000</f>
        <v>152.95238095238096</v>
      </c>
      <c r="D30" s="48">
        <f t="shared" si="4"/>
        <v>123.78571428571429</v>
      </c>
      <c r="E30" s="48">
        <f t="shared" si="4"/>
        <v>152.89702087731644</v>
      </c>
      <c r="F30" s="48">
        <f>+(F25/F27)/7*1000</f>
        <v>153.47140503647915</v>
      </c>
      <c r="G30" s="49">
        <f t="shared" ref="G30" si="5">+(G25/G27)/7*1000</f>
        <v>154.67815266810243</v>
      </c>
      <c r="H30" s="47">
        <f>+(H25/H27)/7*1000</f>
        <v>152.13675213675214</v>
      </c>
      <c r="I30" s="48">
        <f t="shared" ref="I30:K30" si="6">+(I25/I27)/7*1000</f>
        <v>146.8487394957983</v>
      </c>
      <c r="J30" s="48">
        <f t="shared" si="6"/>
        <v>141.24748490945672</v>
      </c>
      <c r="K30" s="48">
        <f t="shared" si="6"/>
        <v>155.73103613304619</v>
      </c>
      <c r="L30" s="48">
        <f>+(L25/L27)/7*1000</f>
        <v>154.03726708074532</v>
      </c>
      <c r="M30" s="49">
        <f t="shared" ref="M30:S30" si="7">+(M25/M27)/7*1000</f>
        <v>155.03857844283377</v>
      </c>
      <c r="N30" s="82">
        <f t="shared" si="7"/>
        <v>157.09547500592274</v>
      </c>
      <c r="O30" s="48">
        <f t="shared" si="7"/>
        <v>156.87416032243621</v>
      </c>
      <c r="P30" s="48">
        <f t="shared" si="7"/>
        <v>101.23060460139112</v>
      </c>
      <c r="Q30" s="48">
        <f t="shared" si="7"/>
        <v>156.08880915003365</v>
      </c>
      <c r="R30" s="48">
        <f t="shared" si="7"/>
        <v>157.09728867623605</v>
      </c>
      <c r="S30" s="49">
        <f t="shared" si="7"/>
        <v>153.07386112339668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3"/>
      <c r="I36" s="134"/>
      <c r="J36" s="135"/>
      <c r="K36" s="112" t="s">
        <v>19</v>
      </c>
      <c r="L36" s="641" t="s">
        <v>8</v>
      </c>
      <c r="M36" s="642"/>
      <c r="N36" s="642"/>
      <c r="O36" s="642"/>
      <c r="P36" s="642"/>
      <c r="Q36" s="642"/>
      <c r="R36" s="643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9" t="s">
        <v>10</v>
      </c>
      <c r="I37" s="136"/>
      <c r="J37" s="136"/>
      <c r="K37" s="103"/>
      <c r="L37" s="200"/>
      <c r="M37" s="193"/>
      <c r="N37" s="193"/>
      <c r="O37" s="193"/>
      <c r="P37" s="193"/>
      <c r="Q37" s="193"/>
      <c r="R37" s="199" t="s">
        <v>10</v>
      </c>
      <c r="S37" s="58"/>
      <c r="T37" s="55"/>
      <c r="U37" s="56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57">
        <v>6</v>
      </c>
      <c r="R38" s="96"/>
      <c r="S38" s="58"/>
      <c r="T38" s="55"/>
      <c r="U38" s="56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420">
        <v>92.1</v>
      </c>
      <c r="C39" s="426">
        <v>94</v>
      </c>
      <c r="D39" s="426">
        <v>14.6</v>
      </c>
      <c r="E39" s="426">
        <v>92.3</v>
      </c>
      <c r="F39" s="426">
        <v>89</v>
      </c>
      <c r="G39" s="426">
        <v>87.8</v>
      </c>
      <c r="H39" s="97">
        <f t="shared" ref="H39:H46" si="8">SUM(B39:G39)</f>
        <v>469.8</v>
      </c>
      <c r="I39" s="138"/>
      <c r="J39" s="137"/>
      <c r="K39" s="87" t="s">
        <v>35</v>
      </c>
      <c r="L39" s="426">
        <v>7</v>
      </c>
      <c r="M39" s="426">
        <v>7.1</v>
      </c>
      <c r="N39" s="426">
        <v>1.4</v>
      </c>
      <c r="O39" s="426">
        <v>6.8</v>
      </c>
      <c r="P39" s="426">
        <v>6.7</v>
      </c>
      <c r="Q39" s="426">
        <v>6.2</v>
      </c>
      <c r="R39" s="97">
        <f t="shared" ref="R39:R46" si="9">SUM(L39:Q39)</f>
        <v>35.200000000000003</v>
      </c>
      <c r="S39" s="2"/>
      <c r="T39" s="55"/>
      <c r="U39" s="56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420">
        <v>92.1</v>
      </c>
      <c r="C40" s="426">
        <v>94</v>
      </c>
      <c r="D40" s="426">
        <v>14.6</v>
      </c>
      <c r="E40" s="426">
        <v>92.3</v>
      </c>
      <c r="F40" s="426">
        <v>89</v>
      </c>
      <c r="G40" s="426">
        <v>87.8</v>
      </c>
      <c r="H40" s="97">
        <f t="shared" si="8"/>
        <v>469.8</v>
      </c>
      <c r="I40" s="133"/>
      <c r="J40" s="137"/>
      <c r="K40" s="88" t="s">
        <v>36</v>
      </c>
      <c r="L40" s="426">
        <v>7</v>
      </c>
      <c r="M40" s="426">
        <v>7.1</v>
      </c>
      <c r="N40" s="426">
        <v>1.4</v>
      </c>
      <c r="O40" s="426">
        <v>6.8</v>
      </c>
      <c r="P40" s="426">
        <v>6.7</v>
      </c>
      <c r="Q40" s="426">
        <v>6.2</v>
      </c>
      <c r="R40" s="97">
        <f t="shared" si="9"/>
        <v>35.200000000000003</v>
      </c>
      <c r="S40" s="2"/>
      <c r="T40" s="55"/>
      <c r="U40" s="56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420">
        <v>92</v>
      </c>
      <c r="C41" s="426">
        <v>94.5</v>
      </c>
      <c r="D41" s="426">
        <v>16.5</v>
      </c>
      <c r="E41" s="426">
        <v>93.2</v>
      </c>
      <c r="F41" s="426">
        <v>89.4</v>
      </c>
      <c r="G41" s="426">
        <v>88.1</v>
      </c>
      <c r="H41" s="97">
        <f t="shared" si="8"/>
        <v>473.70000000000005</v>
      </c>
      <c r="I41" s="133"/>
      <c r="J41" s="137"/>
      <c r="K41" s="87" t="s">
        <v>37</v>
      </c>
      <c r="L41" s="426">
        <v>7</v>
      </c>
      <c r="M41" s="426">
        <v>7.1</v>
      </c>
      <c r="N41" s="426">
        <v>1.3</v>
      </c>
      <c r="O41" s="426">
        <v>6.8</v>
      </c>
      <c r="P41" s="426">
        <v>6.6</v>
      </c>
      <c r="Q41" s="426">
        <v>6.2</v>
      </c>
      <c r="R41" s="97">
        <f t="shared" si="9"/>
        <v>35</v>
      </c>
      <c r="S41" s="2"/>
      <c r="T41" s="55"/>
      <c r="U41" s="56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420">
        <v>91.8</v>
      </c>
      <c r="C42" s="426">
        <v>94.2</v>
      </c>
      <c r="D42" s="426">
        <v>16.2</v>
      </c>
      <c r="E42" s="426">
        <v>93.2</v>
      </c>
      <c r="F42" s="426">
        <v>89.4</v>
      </c>
      <c r="G42" s="426">
        <v>87.8</v>
      </c>
      <c r="H42" s="97">
        <f t="shared" si="8"/>
        <v>472.59999999999997</v>
      </c>
      <c r="I42" s="133"/>
      <c r="J42" s="137"/>
      <c r="K42" s="87" t="s">
        <v>38</v>
      </c>
      <c r="L42" s="426">
        <v>6.9</v>
      </c>
      <c r="M42" s="426">
        <v>7.1</v>
      </c>
      <c r="N42" s="426">
        <v>1.4</v>
      </c>
      <c r="O42" s="426">
        <v>6.9</v>
      </c>
      <c r="P42" s="426">
        <v>6.7</v>
      </c>
      <c r="Q42" s="426">
        <v>6.2</v>
      </c>
      <c r="R42" s="97">
        <f t="shared" si="9"/>
        <v>35.200000000000003</v>
      </c>
      <c r="S42" s="2"/>
      <c r="T42" s="55"/>
      <c r="U42" s="56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420">
        <v>89.3</v>
      </c>
      <c r="C43" s="426">
        <v>90.2</v>
      </c>
      <c r="D43" s="426">
        <v>27.5</v>
      </c>
      <c r="E43" s="426">
        <v>88.7</v>
      </c>
      <c r="F43" s="426">
        <v>87</v>
      </c>
      <c r="G43" s="426">
        <v>84.5</v>
      </c>
      <c r="H43" s="97">
        <f t="shared" si="8"/>
        <v>467.2</v>
      </c>
      <c r="I43" s="133"/>
      <c r="J43" s="137"/>
      <c r="K43" s="88" t="s">
        <v>33</v>
      </c>
      <c r="L43" s="426">
        <v>6.9</v>
      </c>
      <c r="M43" s="426">
        <v>7.1</v>
      </c>
      <c r="N43" s="426">
        <v>1.4</v>
      </c>
      <c r="O43" s="426">
        <v>6.9</v>
      </c>
      <c r="P43" s="426">
        <v>6.7</v>
      </c>
      <c r="Q43" s="426">
        <v>6.3</v>
      </c>
      <c r="R43" s="97">
        <f t="shared" si="9"/>
        <v>35.299999999999997</v>
      </c>
      <c r="S43" s="2"/>
      <c r="T43" s="55"/>
      <c r="U43" s="56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420">
        <v>89.3</v>
      </c>
      <c r="C44" s="426">
        <v>90.2</v>
      </c>
      <c r="D44" s="426">
        <v>27.5</v>
      </c>
      <c r="E44" s="426">
        <v>88.7</v>
      </c>
      <c r="F44" s="426">
        <v>87</v>
      </c>
      <c r="G44" s="426">
        <v>84.5</v>
      </c>
      <c r="H44" s="97">
        <f t="shared" si="8"/>
        <v>467.2</v>
      </c>
      <c r="I44" s="133"/>
      <c r="J44" s="137"/>
      <c r="K44" s="87" t="s">
        <v>46</v>
      </c>
      <c r="L44" s="426">
        <v>6.9</v>
      </c>
      <c r="M44" s="426">
        <v>7.1</v>
      </c>
      <c r="N44" s="426">
        <v>1.4</v>
      </c>
      <c r="O44" s="426">
        <v>6.9</v>
      </c>
      <c r="P44" s="426">
        <v>6.7</v>
      </c>
      <c r="Q44" s="426">
        <v>6.3</v>
      </c>
      <c r="R44" s="97">
        <f t="shared" si="9"/>
        <v>35.299999999999997</v>
      </c>
      <c r="S44" s="2"/>
      <c r="T44" s="55"/>
      <c r="U44" s="56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420">
        <v>89.3</v>
      </c>
      <c r="C45" s="426">
        <v>90.2</v>
      </c>
      <c r="D45" s="426">
        <v>27.5</v>
      </c>
      <c r="E45" s="426">
        <v>88.7</v>
      </c>
      <c r="F45" s="426">
        <v>87</v>
      </c>
      <c r="G45" s="426">
        <v>84.5</v>
      </c>
      <c r="H45" s="97">
        <f t="shared" si="8"/>
        <v>467.2</v>
      </c>
      <c r="I45" s="133"/>
      <c r="J45" s="137"/>
      <c r="K45" s="87" t="s">
        <v>34</v>
      </c>
      <c r="L45" s="426">
        <v>6.9</v>
      </c>
      <c r="M45" s="426">
        <v>7.1</v>
      </c>
      <c r="N45" s="426">
        <v>1.4</v>
      </c>
      <c r="O45" s="426">
        <v>6.9</v>
      </c>
      <c r="P45" s="426">
        <v>6.7</v>
      </c>
      <c r="Q45" s="426">
        <v>6.3</v>
      </c>
      <c r="R45" s="97">
        <f t="shared" si="9"/>
        <v>35.299999999999997</v>
      </c>
      <c r="S45" s="2"/>
      <c r="T45" s="55"/>
      <c r="U45" s="56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27">
        <f t="shared" ref="B46:G46" si="10">SUM(B39:B45)</f>
        <v>635.9</v>
      </c>
      <c r="C46" s="77">
        <f t="shared" si="10"/>
        <v>647.30000000000007</v>
      </c>
      <c r="D46" s="28">
        <f t="shared" si="10"/>
        <v>144.4</v>
      </c>
      <c r="E46" s="28">
        <f t="shared" si="10"/>
        <v>637.1</v>
      </c>
      <c r="F46" s="28">
        <f t="shared" si="10"/>
        <v>617.79999999999995</v>
      </c>
      <c r="G46" s="28">
        <f t="shared" si="10"/>
        <v>605</v>
      </c>
      <c r="H46" s="97">
        <f t="shared" si="8"/>
        <v>3287.5</v>
      </c>
      <c r="I46" s="60"/>
      <c r="K46" s="73" t="s">
        <v>10</v>
      </c>
      <c r="L46" s="77">
        <f t="shared" ref="L46:Q46" si="11">SUM(L39:L45)</f>
        <v>48.599999999999994</v>
      </c>
      <c r="M46" s="28">
        <f t="shared" si="11"/>
        <v>49.7</v>
      </c>
      <c r="N46" s="28">
        <f>SUM(N39:N45)</f>
        <v>9.7000000000000011</v>
      </c>
      <c r="O46" s="28">
        <f t="shared" si="11"/>
        <v>47.999999999999993</v>
      </c>
      <c r="P46" s="28">
        <f t="shared" si="11"/>
        <v>46.800000000000004</v>
      </c>
      <c r="Q46" s="28">
        <f t="shared" si="11"/>
        <v>43.699999999999996</v>
      </c>
      <c r="R46" s="97">
        <f t="shared" si="9"/>
        <v>246.5</v>
      </c>
      <c r="S46" s="60"/>
      <c r="T46" s="55"/>
      <c r="U46" s="56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30">
        <v>153.69999999999999</v>
      </c>
      <c r="C47" s="78">
        <v>153.69999999999999</v>
      </c>
      <c r="D47" s="31">
        <v>153.69999999999999</v>
      </c>
      <c r="E47" s="31">
        <v>153.69999999999999</v>
      </c>
      <c r="F47" s="31">
        <v>153.69999999999999</v>
      </c>
      <c r="G47" s="31">
        <v>153.69999999999999</v>
      </c>
      <c r="H47" s="98">
        <f>+((H46/H48)/7)*1000</f>
        <v>154.48778195488725</v>
      </c>
      <c r="I47" s="60"/>
      <c r="K47" s="129" t="s">
        <v>12</v>
      </c>
      <c r="L47" s="78">
        <v>153.5</v>
      </c>
      <c r="M47" s="31">
        <v>151</v>
      </c>
      <c r="N47" s="31">
        <v>153.5</v>
      </c>
      <c r="O47" s="31">
        <v>149</v>
      </c>
      <c r="P47" s="31">
        <v>148.5</v>
      </c>
      <c r="Q47" s="31">
        <v>148.5</v>
      </c>
      <c r="R47" s="98">
        <f>+((R46/R48)/7)*1000</f>
        <v>150.48840048840049</v>
      </c>
      <c r="S47" s="61"/>
      <c r="T47" s="61"/>
    </row>
    <row r="48" spans="1:30" ht="33.75" customHeight="1" x14ac:dyDescent="0.25">
      <c r="A48" s="90" t="s">
        <v>13</v>
      </c>
      <c r="B48" s="423">
        <v>581</v>
      </c>
      <c r="C48" s="427">
        <v>587</v>
      </c>
      <c r="D48" s="424">
        <v>179</v>
      </c>
      <c r="E48" s="424">
        <v>577</v>
      </c>
      <c r="F48" s="424">
        <v>566</v>
      </c>
      <c r="G48" s="424">
        <v>550</v>
      </c>
      <c r="H48" s="99">
        <f>SUM(B48:G48)</f>
        <v>3040</v>
      </c>
      <c r="I48" s="60"/>
      <c r="J48" s="62"/>
      <c r="K48" s="90" t="s">
        <v>13</v>
      </c>
      <c r="L48" s="428">
        <v>45</v>
      </c>
      <c r="M48" s="428">
        <v>47</v>
      </c>
      <c r="N48" s="428">
        <v>9</v>
      </c>
      <c r="O48" s="428">
        <v>46</v>
      </c>
      <c r="P48" s="428">
        <v>45</v>
      </c>
      <c r="Q48" s="428">
        <v>42</v>
      </c>
      <c r="R48" s="106">
        <f>SUM(L48:Q48)</f>
        <v>234</v>
      </c>
      <c r="S48" s="63"/>
      <c r="T48" s="63"/>
      <c r="U48" s="63"/>
      <c r="V48" s="63"/>
      <c r="W48" s="63"/>
      <c r="X48" s="63"/>
      <c r="Y48" s="63"/>
    </row>
    <row r="49" spans="1:43" ht="33.75" customHeight="1" x14ac:dyDescent="0.25">
      <c r="A49" s="91" t="s">
        <v>14</v>
      </c>
      <c r="B49" s="38">
        <f t="shared" ref="B49:G49" si="12">((B48*B47)*7/1000-B40-B39)/5</f>
        <v>88.179579999999987</v>
      </c>
      <c r="C49" s="80">
        <f t="shared" si="12"/>
        <v>88.71065999999999</v>
      </c>
      <c r="D49" s="80">
        <f t="shared" si="12"/>
        <v>32.677220000000005</v>
      </c>
      <c r="E49" s="80">
        <f t="shared" si="12"/>
        <v>87.238859999999988</v>
      </c>
      <c r="F49" s="80">
        <f t="shared" si="12"/>
        <v>86.191880000000012</v>
      </c>
      <c r="G49" s="80">
        <f t="shared" si="12"/>
        <v>83.228999999999999</v>
      </c>
      <c r="H49" s="100">
        <f>((H46*1000)/H48)/7</f>
        <v>154.48778195488723</v>
      </c>
      <c r="I49" s="60"/>
      <c r="K49" s="91" t="s">
        <v>14</v>
      </c>
      <c r="L49" s="80">
        <f t="shared" ref="L49:Q49" si="13">((L48*L47)*7/1000-L40-L39)/5</f>
        <v>6.8704999999999998</v>
      </c>
      <c r="M49" s="39">
        <f t="shared" si="13"/>
        <v>7.0957999999999997</v>
      </c>
      <c r="N49" s="39">
        <f t="shared" si="13"/>
        <v>1.3740999999999999</v>
      </c>
      <c r="O49" s="39">
        <f t="shared" si="13"/>
        <v>6.8756000000000013</v>
      </c>
      <c r="P49" s="39">
        <f t="shared" si="13"/>
        <v>6.6754999999999995</v>
      </c>
      <c r="Q49" s="39">
        <f t="shared" si="13"/>
        <v>6.2517999999999994</v>
      </c>
      <c r="R49" s="107">
        <f>((R46*1000)/R48)/7</f>
        <v>150.48840048840049</v>
      </c>
      <c r="S49" s="63"/>
      <c r="T49" s="63"/>
    </row>
    <row r="50" spans="1:43" ht="33.75" customHeight="1" x14ac:dyDescent="0.25">
      <c r="A50" s="92" t="s">
        <v>15</v>
      </c>
      <c r="B50" s="42">
        <f t="shared" ref="B50:G50" si="14">((B48*B47)*7)/1000</f>
        <v>625.09789999999998</v>
      </c>
      <c r="C50" s="81">
        <f t="shared" si="14"/>
        <v>631.55329999999992</v>
      </c>
      <c r="D50" s="43">
        <f t="shared" si="14"/>
        <v>192.58610000000002</v>
      </c>
      <c r="E50" s="43">
        <f t="shared" si="14"/>
        <v>620.79429999999991</v>
      </c>
      <c r="F50" s="43">
        <f t="shared" si="14"/>
        <v>608.95940000000007</v>
      </c>
      <c r="G50" s="43">
        <f t="shared" si="14"/>
        <v>591.745</v>
      </c>
      <c r="H50" s="83"/>
      <c r="I50" s="60"/>
      <c r="K50" s="92" t="s">
        <v>15</v>
      </c>
      <c r="L50" s="81">
        <f t="shared" ref="L50:Q50" si="15">((L48*L47)*7)/1000</f>
        <v>48.352499999999999</v>
      </c>
      <c r="M50" s="43">
        <f t="shared" si="15"/>
        <v>49.679000000000002</v>
      </c>
      <c r="N50" s="43">
        <f t="shared" si="15"/>
        <v>9.6705000000000005</v>
      </c>
      <c r="O50" s="43">
        <f t="shared" si="15"/>
        <v>47.978000000000002</v>
      </c>
      <c r="P50" s="43">
        <f t="shared" si="15"/>
        <v>46.777500000000003</v>
      </c>
      <c r="Q50" s="43">
        <f t="shared" si="15"/>
        <v>43.658999999999999</v>
      </c>
      <c r="R50" s="108"/>
    </row>
    <row r="51" spans="1:43" ht="33.75" customHeight="1" thickBot="1" x14ac:dyDescent="0.3">
      <c r="A51" s="93" t="s">
        <v>16</v>
      </c>
      <c r="B51" s="47">
        <f t="shared" ref="B51:G51" si="16">+(B46/B48)/7*1000</f>
        <v>156.35603639045979</v>
      </c>
      <c r="C51" s="82">
        <f t="shared" si="16"/>
        <v>157.53224628863475</v>
      </c>
      <c r="D51" s="48">
        <f t="shared" si="16"/>
        <v>115.24341580207502</v>
      </c>
      <c r="E51" s="48">
        <f t="shared" si="16"/>
        <v>157.73706362961133</v>
      </c>
      <c r="F51" s="48">
        <f t="shared" si="16"/>
        <v>155.93134780413931</v>
      </c>
      <c r="G51" s="48">
        <f t="shared" si="16"/>
        <v>157.14285714285717</v>
      </c>
      <c r="H51" s="101"/>
      <c r="I51" s="60"/>
      <c r="J51" s="51"/>
      <c r="K51" s="93" t="s">
        <v>16</v>
      </c>
      <c r="L51" s="82">
        <f t="shared" ref="L51:Q51" si="17">+(L46/L48)/7*1000</f>
        <v>154.28571428571428</v>
      </c>
      <c r="M51" s="48">
        <f t="shared" si="17"/>
        <v>151.06382978723403</v>
      </c>
      <c r="N51" s="48">
        <f t="shared" si="17"/>
        <v>153.968253968254</v>
      </c>
      <c r="O51" s="48">
        <f t="shared" si="17"/>
        <v>149.06832298136644</v>
      </c>
      <c r="P51" s="48">
        <f t="shared" si="17"/>
        <v>148.57142857142858</v>
      </c>
      <c r="Q51" s="48">
        <f t="shared" si="17"/>
        <v>148.63945578231292</v>
      </c>
      <c r="R51" s="49"/>
      <c r="S51" s="52"/>
      <c r="T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2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2"/>
      <c r="W55" s="2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2"/>
      <c r="W56" s="2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2"/>
      <c r="W57" s="2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420">
        <v>7.5</v>
      </c>
      <c r="C58" s="426">
        <v>7.5</v>
      </c>
      <c r="D58" s="426">
        <v>1.7</v>
      </c>
      <c r="E58" s="426">
        <v>7.4</v>
      </c>
      <c r="F58" s="426">
        <v>7.4</v>
      </c>
      <c r="G58" s="429">
        <v>7.4</v>
      </c>
      <c r="H58" s="420">
        <v>7.5</v>
      </c>
      <c r="I58" s="426">
        <v>8</v>
      </c>
      <c r="J58" s="426">
        <v>1.7</v>
      </c>
      <c r="K58" s="426">
        <v>7.7</v>
      </c>
      <c r="L58" s="426">
        <v>7.8</v>
      </c>
      <c r="M58" s="429">
        <v>7.7</v>
      </c>
      <c r="N58" s="420">
        <v>7.7</v>
      </c>
      <c r="O58" s="426">
        <v>8.1999999999999993</v>
      </c>
      <c r="P58" s="426">
        <v>1.6</v>
      </c>
      <c r="Q58" s="426">
        <v>7.9</v>
      </c>
      <c r="R58" s="426">
        <v>8</v>
      </c>
      <c r="S58" s="429">
        <v>7.8</v>
      </c>
      <c r="T58" s="26">
        <f t="shared" ref="T58:T65" si="18">SUM(B58:S58)</f>
        <v>120.50000000000001</v>
      </c>
      <c r="U58" s="71"/>
      <c r="V58" s="2"/>
      <c r="W58" s="2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420">
        <v>7.5</v>
      </c>
      <c r="C59" s="426">
        <v>7.5</v>
      </c>
      <c r="D59" s="426">
        <v>1.7</v>
      </c>
      <c r="E59" s="426">
        <v>7.4</v>
      </c>
      <c r="F59" s="426">
        <v>7.4</v>
      </c>
      <c r="G59" s="429">
        <v>7.4</v>
      </c>
      <c r="H59" s="420">
        <v>7.5</v>
      </c>
      <c r="I59" s="426">
        <v>8</v>
      </c>
      <c r="J59" s="426">
        <v>1.7</v>
      </c>
      <c r="K59" s="426">
        <v>7.7</v>
      </c>
      <c r="L59" s="426">
        <v>7.8</v>
      </c>
      <c r="M59" s="429">
        <v>7.7</v>
      </c>
      <c r="N59" s="420">
        <v>7.7</v>
      </c>
      <c r="O59" s="426">
        <v>8.1999999999999993</v>
      </c>
      <c r="P59" s="426">
        <v>1.6</v>
      </c>
      <c r="Q59" s="426">
        <v>7.9</v>
      </c>
      <c r="R59" s="426">
        <v>8</v>
      </c>
      <c r="S59" s="429">
        <v>7.8</v>
      </c>
      <c r="T59" s="26">
        <f t="shared" si="18"/>
        <v>120.50000000000001</v>
      </c>
      <c r="U59" s="71"/>
      <c r="V59" s="2"/>
      <c r="W59" s="2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420">
        <v>7.5</v>
      </c>
      <c r="C60" s="426">
        <v>7.4</v>
      </c>
      <c r="D60" s="426">
        <v>1.7</v>
      </c>
      <c r="E60" s="426">
        <v>7.4</v>
      </c>
      <c r="F60" s="426">
        <v>7.3</v>
      </c>
      <c r="G60" s="429">
        <v>7.3</v>
      </c>
      <c r="H60" s="420">
        <v>7.5</v>
      </c>
      <c r="I60" s="426">
        <v>8</v>
      </c>
      <c r="J60" s="426">
        <v>1.6</v>
      </c>
      <c r="K60" s="426">
        <v>7.7</v>
      </c>
      <c r="L60" s="426">
        <v>7.8</v>
      </c>
      <c r="M60" s="429">
        <v>7.7</v>
      </c>
      <c r="N60" s="420">
        <v>7.6</v>
      </c>
      <c r="O60" s="426">
        <v>8.1999999999999993</v>
      </c>
      <c r="P60" s="426">
        <v>1.5</v>
      </c>
      <c r="Q60" s="426">
        <v>7.8</v>
      </c>
      <c r="R60" s="426">
        <v>8</v>
      </c>
      <c r="S60" s="429">
        <v>7.8</v>
      </c>
      <c r="T60" s="26">
        <f t="shared" si="18"/>
        <v>119.8</v>
      </c>
      <c r="U60" s="71"/>
      <c r="V60" s="2"/>
      <c r="W60" s="2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420">
        <v>7.5</v>
      </c>
      <c r="C61" s="426">
        <v>7.4</v>
      </c>
      <c r="D61" s="426">
        <v>1.7</v>
      </c>
      <c r="E61" s="426">
        <v>7.5</v>
      </c>
      <c r="F61" s="426">
        <v>7.3</v>
      </c>
      <c r="G61" s="429">
        <v>7.3</v>
      </c>
      <c r="H61" s="420">
        <v>7.5</v>
      </c>
      <c r="I61" s="426">
        <v>8</v>
      </c>
      <c r="J61" s="426">
        <v>1.6</v>
      </c>
      <c r="K61" s="426">
        <v>7.7</v>
      </c>
      <c r="L61" s="426">
        <v>7.8</v>
      </c>
      <c r="M61" s="429">
        <v>7.7</v>
      </c>
      <c r="N61" s="420">
        <v>7.6</v>
      </c>
      <c r="O61" s="426">
        <v>8.1999999999999993</v>
      </c>
      <c r="P61" s="426">
        <v>1.5</v>
      </c>
      <c r="Q61" s="426">
        <v>7.8</v>
      </c>
      <c r="R61" s="426">
        <v>8</v>
      </c>
      <c r="S61" s="429">
        <v>7.8</v>
      </c>
      <c r="T61" s="26">
        <f t="shared" si="18"/>
        <v>119.9</v>
      </c>
      <c r="U61" s="71"/>
      <c r="V61" s="2"/>
      <c r="W61" s="2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420">
        <v>7.6</v>
      </c>
      <c r="C62" s="426">
        <v>7.5</v>
      </c>
      <c r="D62" s="426">
        <v>1.7</v>
      </c>
      <c r="E62" s="426">
        <v>7.5</v>
      </c>
      <c r="F62" s="426">
        <v>7.4</v>
      </c>
      <c r="G62" s="429">
        <v>7.4</v>
      </c>
      <c r="H62" s="420">
        <v>7.5</v>
      </c>
      <c r="I62" s="426">
        <v>8</v>
      </c>
      <c r="J62" s="426">
        <v>1.7</v>
      </c>
      <c r="K62" s="426">
        <v>7.7</v>
      </c>
      <c r="L62" s="426">
        <v>7.8</v>
      </c>
      <c r="M62" s="429">
        <v>7.7</v>
      </c>
      <c r="N62" s="420">
        <v>7.7</v>
      </c>
      <c r="O62" s="426">
        <v>8.1999999999999993</v>
      </c>
      <c r="P62" s="426">
        <v>1.5</v>
      </c>
      <c r="Q62" s="426">
        <v>7.9</v>
      </c>
      <c r="R62" s="426">
        <v>8</v>
      </c>
      <c r="S62" s="429">
        <v>7.8</v>
      </c>
      <c r="T62" s="26">
        <f t="shared" si="18"/>
        <v>120.60000000000001</v>
      </c>
      <c r="U62" s="71"/>
      <c r="V62" s="60"/>
      <c r="W62" s="383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420">
        <v>7.6</v>
      </c>
      <c r="C63" s="426">
        <v>7.5</v>
      </c>
      <c r="D63" s="426">
        <v>1.7</v>
      </c>
      <c r="E63" s="426">
        <v>7.5</v>
      </c>
      <c r="F63" s="426">
        <v>7.4</v>
      </c>
      <c r="G63" s="429">
        <v>7.4</v>
      </c>
      <c r="H63" s="420">
        <v>7.5</v>
      </c>
      <c r="I63" s="426">
        <v>8.1</v>
      </c>
      <c r="J63" s="426">
        <v>1.7</v>
      </c>
      <c r="K63" s="426">
        <v>7.7</v>
      </c>
      <c r="L63" s="426">
        <v>7.8</v>
      </c>
      <c r="M63" s="429">
        <v>7.7</v>
      </c>
      <c r="N63" s="420">
        <v>7.7</v>
      </c>
      <c r="O63" s="426">
        <v>8.1999999999999993</v>
      </c>
      <c r="P63" s="426">
        <v>1.5</v>
      </c>
      <c r="Q63" s="426">
        <v>7.9</v>
      </c>
      <c r="R63" s="426">
        <v>8</v>
      </c>
      <c r="S63" s="429">
        <v>7.8</v>
      </c>
      <c r="T63" s="26">
        <f t="shared" si="18"/>
        <v>120.70000000000002</v>
      </c>
      <c r="U63" s="71"/>
      <c r="V63" s="60"/>
      <c r="W63" s="383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420">
        <v>7.6</v>
      </c>
      <c r="C64" s="426">
        <v>7.5</v>
      </c>
      <c r="D64" s="426">
        <v>1.7</v>
      </c>
      <c r="E64" s="426">
        <v>7.5</v>
      </c>
      <c r="F64" s="426">
        <v>7.4</v>
      </c>
      <c r="G64" s="429">
        <v>7.4</v>
      </c>
      <c r="H64" s="420">
        <v>7.5</v>
      </c>
      <c r="I64" s="426">
        <v>8.1</v>
      </c>
      <c r="J64" s="426">
        <v>1.7</v>
      </c>
      <c r="K64" s="426">
        <v>7.8</v>
      </c>
      <c r="L64" s="426">
        <v>7.9</v>
      </c>
      <c r="M64" s="429">
        <v>7.7</v>
      </c>
      <c r="N64" s="420">
        <v>7.7</v>
      </c>
      <c r="O64" s="426">
        <v>8.1999999999999993</v>
      </c>
      <c r="P64" s="426">
        <v>1.5</v>
      </c>
      <c r="Q64" s="426">
        <v>7.9</v>
      </c>
      <c r="R64" s="426">
        <v>8.1</v>
      </c>
      <c r="S64" s="429">
        <v>7.9</v>
      </c>
      <c r="T64" s="26">
        <f t="shared" si="18"/>
        <v>121.10000000000002</v>
      </c>
      <c r="U64" s="71"/>
      <c r="V64" s="60"/>
      <c r="W64" s="383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52.800000000000004</v>
      </c>
      <c r="C65" s="28">
        <f>SUM(C58:C64)</f>
        <v>52.3</v>
      </c>
      <c r="D65" s="28">
        <f>SUM(D58:D64)</f>
        <v>11.899999999999999</v>
      </c>
      <c r="E65" s="28">
        <f>SUM(E58:E64)</f>
        <v>52.2</v>
      </c>
      <c r="F65" s="28">
        <f t="shared" ref="F65:Q65" si="19">SUM(F58:F64)</f>
        <v>51.6</v>
      </c>
      <c r="G65" s="29">
        <f t="shared" si="19"/>
        <v>51.6</v>
      </c>
      <c r="H65" s="27">
        <f t="shared" si="19"/>
        <v>52.5</v>
      </c>
      <c r="I65" s="28">
        <f t="shared" si="19"/>
        <v>56.2</v>
      </c>
      <c r="J65" s="28">
        <f t="shared" si="19"/>
        <v>11.699999999999998</v>
      </c>
      <c r="K65" s="28">
        <f t="shared" si="19"/>
        <v>54</v>
      </c>
      <c r="L65" s="28">
        <f t="shared" si="19"/>
        <v>54.699999999999996</v>
      </c>
      <c r="M65" s="29">
        <f t="shared" si="19"/>
        <v>53.900000000000006</v>
      </c>
      <c r="N65" s="27">
        <f t="shared" si="19"/>
        <v>53.70000000000001</v>
      </c>
      <c r="O65" s="28">
        <f t="shared" si="19"/>
        <v>57.400000000000006</v>
      </c>
      <c r="P65" s="28">
        <f t="shared" si="19"/>
        <v>10.7</v>
      </c>
      <c r="Q65" s="28">
        <f t="shared" si="19"/>
        <v>55.1</v>
      </c>
      <c r="R65" s="28">
        <f>SUM(R58:R64)</f>
        <v>56.1</v>
      </c>
      <c r="S65" s="29">
        <f>SUM(S58:S64)</f>
        <v>54.699999999999996</v>
      </c>
      <c r="T65" s="26">
        <f t="shared" si="18"/>
        <v>843.10000000000014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151</v>
      </c>
      <c r="C66" s="31">
        <v>149.5</v>
      </c>
      <c r="D66" s="31">
        <v>151.5</v>
      </c>
      <c r="E66" s="31">
        <v>149</v>
      </c>
      <c r="F66" s="31">
        <v>147.5</v>
      </c>
      <c r="G66" s="32">
        <v>147.5</v>
      </c>
      <c r="H66" s="30">
        <v>153</v>
      </c>
      <c r="I66" s="31">
        <v>151.5</v>
      </c>
      <c r="J66" s="31">
        <v>152</v>
      </c>
      <c r="K66" s="31">
        <v>148.5</v>
      </c>
      <c r="L66" s="31">
        <v>147.5</v>
      </c>
      <c r="M66" s="32">
        <v>148</v>
      </c>
      <c r="N66" s="30">
        <v>150.5</v>
      </c>
      <c r="O66" s="31">
        <v>149</v>
      </c>
      <c r="P66" s="31">
        <v>152.5</v>
      </c>
      <c r="Q66" s="31">
        <v>148.5</v>
      </c>
      <c r="R66" s="31">
        <v>148.5</v>
      </c>
      <c r="S66" s="32">
        <v>147.5</v>
      </c>
      <c r="T66" s="261">
        <f>+((T65/T67)/7)*1000</f>
        <v>149.24765445211546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430">
        <v>50</v>
      </c>
      <c r="C67" s="428">
        <v>50</v>
      </c>
      <c r="D67" s="428">
        <v>11</v>
      </c>
      <c r="E67" s="428">
        <v>50</v>
      </c>
      <c r="F67" s="428">
        <v>50</v>
      </c>
      <c r="G67" s="431">
        <v>50</v>
      </c>
      <c r="H67" s="430">
        <v>49</v>
      </c>
      <c r="I67" s="428">
        <v>53</v>
      </c>
      <c r="J67" s="428">
        <v>11</v>
      </c>
      <c r="K67" s="428">
        <v>52</v>
      </c>
      <c r="L67" s="428">
        <v>53</v>
      </c>
      <c r="M67" s="431">
        <v>52</v>
      </c>
      <c r="N67" s="430">
        <v>51</v>
      </c>
      <c r="O67" s="428">
        <v>55</v>
      </c>
      <c r="P67" s="428">
        <v>10</v>
      </c>
      <c r="Q67" s="428">
        <v>53</v>
      </c>
      <c r="R67" s="428">
        <v>54</v>
      </c>
      <c r="S67" s="431">
        <v>53</v>
      </c>
      <c r="T67" s="262">
        <f>SUM(B67:S67)</f>
        <v>807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7.57</v>
      </c>
      <c r="C68" s="80">
        <f t="shared" si="20"/>
        <v>7.4650000000000007</v>
      </c>
      <c r="D68" s="80">
        <f t="shared" si="20"/>
        <v>1.6531000000000002</v>
      </c>
      <c r="E68" s="80">
        <f t="shared" si="20"/>
        <v>7.4700000000000006</v>
      </c>
      <c r="F68" s="80">
        <f t="shared" si="20"/>
        <v>7.3650000000000002</v>
      </c>
      <c r="G68" s="154">
        <f t="shared" si="20"/>
        <v>7.3650000000000002</v>
      </c>
      <c r="H68" s="38">
        <f t="shared" si="20"/>
        <v>7.4958</v>
      </c>
      <c r="I68" s="80">
        <f t="shared" si="20"/>
        <v>8.0412999999999997</v>
      </c>
      <c r="J68" s="80">
        <f t="shared" si="20"/>
        <v>1.6608000000000005</v>
      </c>
      <c r="K68" s="80">
        <f t="shared" si="20"/>
        <v>7.7307999999999995</v>
      </c>
      <c r="L68" s="80">
        <f t="shared" si="20"/>
        <v>7.8245000000000005</v>
      </c>
      <c r="M68" s="154">
        <f t="shared" si="20"/>
        <v>7.694399999999999</v>
      </c>
      <c r="N68" s="38">
        <f t="shared" si="20"/>
        <v>7.6656999999999984</v>
      </c>
      <c r="O68" s="80">
        <f t="shared" si="20"/>
        <v>8.1930000000000014</v>
      </c>
      <c r="P68" s="80">
        <f t="shared" si="20"/>
        <v>1.4950000000000003</v>
      </c>
      <c r="Q68" s="80">
        <f t="shared" si="20"/>
        <v>7.8587000000000007</v>
      </c>
      <c r="R68" s="80">
        <f t="shared" si="20"/>
        <v>8.0266000000000002</v>
      </c>
      <c r="S68" s="154">
        <f t="shared" si="20"/>
        <v>7.8245000000000005</v>
      </c>
      <c r="T68" s="263">
        <f>((T65*1000)/T67)/7</f>
        <v>149.24765445211546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52.85</v>
      </c>
      <c r="C69" s="43">
        <f t="shared" si="21"/>
        <v>52.325000000000003</v>
      </c>
      <c r="D69" s="43">
        <f t="shared" si="21"/>
        <v>11.6655</v>
      </c>
      <c r="E69" s="43">
        <f t="shared" si="21"/>
        <v>52.15</v>
      </c>
      <c r="F69" s="43">
        <f t="shared" si="21"/>
        <v>51.625</v>
      </c>
      <c r="G69" s="83">
        <f t="shared" si="21"/>
        <v>51.625</v>
      </c>
      <c r="H69" s="42">
        <f t="shared" si="21"/>
        <v>52.478999999999999</v>
      </c>
      <c r="I69" s="43">
        <f t="shared" si="21"/>
        <v>56.206499999999998</v>
      </c>
      <c r="J69" s="43">
        <f t="shared" si="21"/>
        <v>11.704000000000001</v>
      </c>
      <c r="K69" s="43">
        <f t="shared" si="21"/>
        <v>54.054000000000002</v>
      </c>
      <c r="L69" s="43">
        <f t="shared" si="21"/>
        <v>54.722499999999997</v>
      </c>
      <c r="M69" s="83">
        <f t="shared" si="21"/>
        <v>53.872</v>
      </c>
      <c r="N69" s="42">
        <f t="shared" si="21"/>
        <v>53.728499999999997</v>
      </c>
      <c r="O69" s="43">
        <f t="shared" si="21"/>
        <v>57.365000000000002</v>
      </c>
      <c r="P69" s="43">
        <f t="shared" si="21"/>
        <v>10.675000000000001</v>
      </c>
      <c r="Q69" s="43">
        <f t="shared" si="21"/>
        <v>55.093499999999999</v>
      </c>
      <c r="R69" s="43">
        <f t="shared" si="21"/>
        <v>56.133000000000003</v>
      </c>
      <c r="S69" s="83">
        <f t="shared" si="21"/>
        <v>54.722499999999997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>+(B65/B67)/7*1000</f>
        <v>150.85714285714286</v>
      </c>
      <c r="C70" s="48">
        <f t="shared" ref="C70:S70" si="22">+(C65/C67)/7*1000</f>
        <v>149.42857142857144</v>
      </c>
      <c r="D70" s="48">
        <f t="shared" si="22"/>
        <v>154.54545454545453</v>
      </c>
      <c r="E70" s="48">
        <f t="shared" si="22"/>
        <v>149.14285714285717</v>
      </c>
      <c r="F70" s="48">
        <f t="shared" si="22"/>
        <v>147.42857142857144</v>
      </c>
      <c r="G70" s="49">
        <f t="shared" si="22"/>
        <v>147.42857142857144</v>
      </c>
      <c r="H70" s="47">
        <f t="shared" si="22"/>
        <v>153.06122448979593</v>
      </c>
      <c r="I70" s="48">
        <f t="shared" si="22"/>
        <v>151.48247978436657</v>
      </c>
      <c r="J70" s="48">
        <f t="shared" si="22"/>
        <v>151.94805194805193</v>
      </c>
      <c r="K70" s="48">
        <f t="shared" si="22"/>
        <v>148.35164835164835</v>
      </c>
      <c r="L70" s="48">
        <f t="shared" si="22"/>
        <v>147.43935309973045</v>
      </c>
      <c r="M70" s="49">
        <f t="shared" si="22"/>
        <v>148.07692307692307</v>
      </c>
      <c r="N70" s="47">
        <f t="shared" si="22"/>
        <v>150.42016806722694</v>
      </c>
      <c r="O70" s="48">
        <f t="shared" si="22"/>
        <v>149.09090909090909</v>
      </c>
      <c r="P70" s="48">
        <f t="shared" si="22"/>
        <v>152.85714285714283</v>
      </c>
      <c r="Q70" s="48">
        <f t="shared" si="22"/>
        <v>148.51752021563345</v>
      </c>
      <c r="R70" s="48">
        <f t="shared" si="22"/>
        <v>148.4126984126984</v>
      </c>
      <c r="S70" s="49">
        <f t="shared" si="22"/>
        <v>147.43935309973045</v>
      </c>
      <c r="T70" s="50"/>
      <c r="AD70" s="3"/>
    </row>
    <row r="71" spans="1:41" s="337" customFormat="1" ht="33.75" customHeight="1" x14ac:dyDescent="0.25">
      <c r="B71" s="399"/>
      <c r="C71" s="399"/>
      <c r="D71" s="399"/>
      <c r="E71" s="399"/>
      <c r="F71" s="399"/>
      <c r="G71" s="399"/>
      <c r="H71" s="399"/>
      <c r="I71" s="399"/>
      <c r="J71" s="399"/>
      <c r="K71" s="399"/>
      <c r="L71" s="399"/>
      <c r="M71" s="399"/>
      <c r="N71" s="399"/>
      <c r="O71" s="399"/>
      <c r="P71" s="399"/>
      <c r="Q71" s="399"/>
      <c r="R71" s="399"/>
      <c r="S71" s="399"/>
    </row>
    <row r="72" spans="1:41" ht="33.75" customHeight="1" x14ac:dyDescent="0.25"/>
    <row r="73" spans="1:41" ht="33.75" customHeight="1" x14ac:dyDescent="0.25">
      <c r="A73" s="55"/>
      <c r="B73" s="70"/>
      <c r="C73" s="70"/>
      <c r="D73" s="70"/>
      <c r="E73" s="70"/>
      <c r="F73" s="70"/>
      <c r="G73" s="70"/>
      <c r="H73" s="55"/>
      <c r="I73" s="55"/>
      <c r="J73" s="55"/>
    </row>
    <row r="74" spans="1:41" ht="33.75" customHeight="1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8"/>
  <sheetViews>
    <sheetView topLeftCell="A16" zoomScale="30" zoomScaleNormal="30" workbookViewId="0">
      <selection activeCell="L48" sqref="L48:Q48"/>
    </sheetView>
  </sheetViews>
  <sheetFormatPr baseColWidth="10" defaultRowHeight="15" x14ac:dyDescent="0.25"/>
  <cols>
    <col min="1" max="1" width="52.42578125" style="19" bestFit="1" customWidth="1"/>
    <col min="2" max="10" width="22.42578125" style="19" customWidth="1"/>
    <col min="11" max="11" width="33.42578125" style="19" bestFit="1" customWidth="1"/>
    <col min="1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436"/>
      <c r="U3" s="436"/>
      <c r="V3" s="436"/>
      <c r="W3" s="436"/>
      <c r="X3" s="436"/>
      <c r="Y3" s="2"/>
      <c r="Z3" s="2"/>
      <c r="AA3" s="2"/>
      <c r="AB3" s="2"/>
      <c r="AC3" s="2"/>
      <c r="AD3" s="43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6" t="s">
        <v>1</v>
      </c>
      <c r="B9" s="436"/>
      <c r="C9" s="436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6"/>
      <c r="B10" s="436"/>
      <c r="C10" s="43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6" t="s">
        <v>4</v>
      </c>
      <c r="B11" s="436"/>
      <c r="C11" s="436"/>
      <c r="D11" s="1"/>
      <c r="E11" s="437">
        <v>2</v>
      </c>
      <c r="F11" s="1"/>
      <c r="G11" s="1"/>
      <c r="H11" s="1"/>
      <c r="I11" s="1"/>
      <c r="J11" s="1"/>
      <c r="K11" s="628" t="s">
        <v>111</v>
      </c>
      <c r="L11" s="628"/>
      <c r="M11" s="438"/>
      <c r="N11" s="43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6"/>
      <c r="B12" s="436"/>
      <c r="C12" s="436"/>
      <c r="D12" s="1"/>
      <c r="E12" s="5"/>
      <c r="F12" s="1"/>
      <c r="G12" s="1"/>
      <c r="H12" s="1"/>
      <c r="I12" s="1"/>
      <c r="J12" s="1"/>
      <c r="K12" s="438"/>
      <c r="L12" s="438"/>
      <c r="M12" s="438"/>
      <c r="N12" s="43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6"/>
      <c r="B13" s="436"/>
      <c r="C13" s="436"/>
      <c r="D13" s="436"/>
      <c r="E13" s="436"/>
      <c r="F13" s="436"/>
      <c r="G13" s="436"/>
      <c r="H13" s="436"/>
      <c r="I13" s="436"/>
      <c r="J13" s="436"/>
      <c r="K13" s="436"/>
      <c r="L13" s="438"/>
      <c r="M13" s="438"/>
      <c r="N13" s="438"/>
      <c r="O13" s="438"/>
      <c r="P13" s="438"/>
      <c r="Q13" s="438"/>
      <c r="R13" s="438"/>
      <c r="S13" s="438"/>
      <c r="T13" s="438"/>
      <c r="U13" s="438"/>
      <c r="V13" s="438"/>
      <c r="W13" s="1"/>
      <c r="X13" s="1"/>
      <c r="Y13" s="1"/>
    </row>
    <row r="14" spans="1:30" s="3" customFormat="1" ht="27" thickBot="1" x14ac:dyDescent="0.3">
      <c r="A14" s="43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439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420">
        <v>91.6</v>
      </c>
      <c r="C18" s="421">
        <v>90.8</v>
      </c>
      <c r="D18" s="421">
        <v>30.3</v>
      </c>
      <c r="E18" s="421">
        <v>92.2</v>
      </c>
      <c r="F18" s="421">
        <v>91.9</v>
      </c>
      <c r="G18" s="422">
        <v>90.4</v>
      </c>
      <c r="H18" s="420">
        <v>88.6</v>
      </c>
      <c r="I18" s="421">
        <v>103</v>
      </c>
      <c r="J18" s="421">
        <v>32.200000000000003</v>
      </c>
      <c r="K18" s="421">
        <v>90.4</v>
      </c>
      <c r="L18" s="421">
        <v>94</v>
      </c>
      <c r="M18" s="422">
        <v>92.5</v>
      </c>
      <c r="N18" s="426">
        <v>91.3</v>
      </c>
      <c r="O18" s="421">
        <v>96.6</v>
      </c>
      <c r="P18" s="421">
        <v>40.4</v>
      </c>
      <c r="Q18" s="421">
        <v>96.4</v>
      </c>
      <c r="R18" s="421">
        <v>94.9</v>
      </c>
      <c r="S18" s="422">
        <v>97.8</v>
      </c>
      <c r="T18" s="26">
        <f t="shared" ref="T18:T25" si="0">SUM(B18:S18)</f>
        <v>1505.3000000000002</v>
      </c>
      <c r="V18" s="2"/>
      <c r="W18" s="20"/>
    </row>
    <row r="19" spans="1:30" ht="39.950000000000003" customHeight="1" x14ac:dyDescent="0.25">
      <c r="A19" s="123" t="s">
        <v>36</v>
      </c>
      <c r="B19" s="420">
        <v>91.6</v>
      </c>
      <c r="C19" s="421">
        <v>90.8</v>
      </c>
      <c r="D19" s="421">
        <v>30.3</v>
      </c>
      <c r="E19" s="421">
        <v>92.2</v>
      </c>
      <c r="F19" s="421">
        <v>91.9</v>
      </c>
      <c r="G19" s="422">
        <v>90.4</v>
      </c>
      <c r="H19" s="420">
        <v>88.6</v>
      </c>
      <c r="I19" s="421">
        <v>103</v>
      </c>
      <c r="J19" s="421">
        <v>32.200000000000003</v>
      </c>
      <c r="K19" s="421">
        <v>90.4</v>
      </c>
      <c r="L19" s="421">
        <v>94</v>
      </c>
      <c r="M19" s="422">
        <v>92.5</v>
      </c>
      <c r="N19" s="426">
        <v>91.3</v>
      </c>
      <c r="O19" s="421">
        <v>96.6</v>
      </c>
      <c r="P19" s="421">
        <v>40.4</v>
      </c>
      <c r="Q19" s="421">
        <v>96.4</v>
      </c>
      <c r="R19" s="421">
        <v>94.9</v>
      </c>
      <c r="S19" s="422">
        <v>97.8</v>
      </c>
      <c r="T19" s="26">
        <f t="shared" si="0"/>
        <v>1505.3000000000002</v>
      </c>
      <c r="V19" s="2"/>
      <c r="W19" s="20"/>
    </row>
    <row r="20" spans="1:30" ht="39.75" customHeight="1" x14ac:dyDescent="0.25">
      <c r="A20" s="122" t="s">
        <v>37</v>
      </c>
      <c r="B20" s="420">
        <v>91.6</v>
      </c>
      <c r="C20" s="421">
        <v>90.9</v>
      </c>
      <c r="D20" s="421">
        <v>30.3</v>
      </c>
      <c r="E20" s="421">
        <v>92.2</v>
      </c>
      <c r="F20" s="421">
        <v>91.9</v>
      </c>
      <c r="G20" s="422">
        <v>90.4</v>
      </c>
      <c r="H20" s="420">
        <v>88.6</v>
      </c>
      <c r="I20" s="421">
        <v>102.9</v>
      </c>
      <c r="J20" s="421">
        <v>32.200000000000003</v>
      </c>
      <c r="K20" s="421">
        <v>90</v>
      </c>
      <c r="L20" s="421">
        <v>94</v>
      </c>
      <c r="M20" s="422">
        <v>92.5</v>
      </c>
      <c r="N20" s="426">
        <v>91.1</v>
      </c>
      <c r="O20" s="421">
        <v>96.6</v>
      </c>
      <c r="P20" s="421">
        <v>40.4</v>
      </c>
      <c r="Q20" s="421">
        <v>96.4</v>
      </c>
      <c r="R20" s="421">
        <v>94.9</v>
      </c>
      <c r="S20" s="422">
        <v>97.8</v>
      </c>
      <c r="T20" s="26">
        <f t="shared" si="0"/>
        <v>1504.7</v>
      </c>
      <c r="V20" s="2"/>
      <c r="W20" s="20"/>
    </row>
    <row r="21" spans="1:30" ht="39.950000000000003" customHeight="1" x14ac:dyDescent="0.25">
      <c r="A21" s="122" t="s">
        <v>38</v>
      </c>
      <c r="B21" s="420">
        <v>91.6</v>
      </c>
      <c r="C21" s="421">
        <v>90.9</v>
      </c>
      <c r="D21" s="421">
        <v>30.3</v>
      </c>
      <c r="E21" s="421">
        <v>92.2</v>
      </c>
      <c r="F21" s="421">
        <v>91.9</v>
      </c>
      <c r="G21" s="422">
        <v>90.4</v>
      </c>
      <c r="H21" s="420">
        <v>88.6</v>
      </c>
      <c r="I21" s="421">
        <v>102.9</v>
      </c>
      <c r="J21" s="421">
        <v>32.200000000000003</v>
      </c>
      <c r="K21" s="421">
        <v>90</v>
      </c>
      <c r="L21" s="421">
        <v>94</v>
      </c>
      <c r="M21" s="422">
        <v>92.5</v>
      </c>
      <c r="N21" s="426">
        <v>91.1</v>
      </c>
      <c r="O21" s="421">
        <v>96.6</v>
      </c>
      <c r="P21" s="421">
        <v>40.4</v>
      </c>
      <c r="Q21" s="421">
        <v>96.4</v>
      </c>
      <c r="R21" s="421">
        <v>94.9</v>
      </c>
      <c r="S21" s="422">
        <v>97.8</v>
      </c>
      <c r="T21" s="26">
        <f t="shared" si="0"/>
        <v>1504.7</v>
      </c>
      <c r="V21" s="2"/>
      <c r="W21" s="20"/>
    </row>
    <row r="22" spans="1:30" ht="39.950000000000003" customHeight="1" x14ac:dyDescent="0.25">
      <c r="A22" s="123" t="s">
        <v>33</v>
      </c>
      <c r="B22" s="420">
        <v>91.6</v>
      </c>
      <c r="C22" s="421">
        <v>90.9</v>
      </c>
      <c r="D22" s="421">
        <v>30.3</v>
      </c>
      <c r="E22" s="421">
        <v>92.2</v>
      </c>
      <c r="F22" s="421">
        <v>91.9</v>
      </c>
      <c r="G22" s="422">
        <v>90.4</v>
      </c>
      <c r="H22" s="420">
        <v>88.6</v>
      </c>
      <c r="I22" s="421">
        <v>102.9</v>
      </c>
      <c r="J22" s="421">
        <v>32.200000000000003</v>
      </c>
      <c r="K22" s="421">
        <v>90</v>
      </c>
      <c r="L22" s="421">
        <v>94</v>
      </c>
      <c r="M22" s="422">
        <v>92.5</v>
      </c>
      <c r="N22" s="426">
        <v>91.1</v>
      </c>
      <c r="O22" s="421">
        <v>96.6</v>
      </c>
      <c r="P22" s="421">
        <v>40.4</v>
      </c>
      <c r="Q22" s="421">
        <v>96.4</v>
      </c>
      <c r="R22" s="421">
        <v>94.9</v>
      </c>
      <c r="S22" s="422">
        <v>97.8</v>
      </c>
      <c r="T22" s="26">
        <f t="shared" si="0"/>
        <v>1504.7</v>
      </c>
      <c r="V22" s="2"/>
      <c r="W22" s="20"/>
    </row>
    <row r="23" spans="1:30" ht="39.950000000000003" customHeight="1" x14ac:dyDescent="0.25">
      <c r="A23" s="122" t="s">
        <v>46</v>
      </c>
      <c r="B23" s="420">
        <v>91.6</v>
      </c>
      <c r="C23" s="421">
        <v>90.9</v>
      </c>
      <c r="D23" s="421">
        <v>30.3</v>
      </c>
      <c r="E23" s="421">
        <v>92.2</v>
      </c>
      <c r="F23" s="421">
        <v>91.9</v>
      </c>
      <c r="G23" s="422">
        <v>90.4</v>
      </c>
      <c r="H23" s="420">
        <v>88.6</v>
      </c>
      <c r="I23" s="421">
        <v>102.9</v>
      </c>
      <c r="J23" s="421">
        <v>32.200000000000003</v>
      </c>
      <c r="K23" s="421">
        <v>90</v>
      </c>
      <c r="L23" s="421">
        <v>94</v>
      </c>
      <c r="M23" s="422">
        <v>92.5</v>
      </c>
      <c r="N23" s="426">
        <v>91.1</v>
      </c>
      <c r="O23" s="421">
        <v>96.6</v>
      </c>
      <c r="P23" s="421">
        <v>40.4</v>
      </c>
      <c r="Q23" s="421">
        <v>96.4</v>
      </c>
      <c r="R23" s="421">
        <v>94.9</v>
      </c>
      <c r="S23" s="422">
        <v>97.8</v>
      </c>
      <c r="T23" s="26">
        <f t="shared" si="0"/>
        <v>1504.7</v>
      </c>
      <c r="V23" s="2"/>
      <c r="W23" s="20"/>
    </row>
    <row r="24" spans="1:30" ht="39.950000000000003" customHeight="1" x14ac:dyDescent="0.25">
      <c r="A24" s="122" t="s">
        <v>34</v>
      </c>
      <c r="B24" s="420">
        <v>91.6</v>
      </c>
      <c r="C24" s="421">
        <v>90.9</v>
      </c>
      <c r="D24" s="421">
        <v>30.3</v>
      </c>
      <c r="E24" s="421">
        <v>92.2</v>
      </c>
      <c r="F24" s="421">
        <v>91.9</v>
      </c>
      <c r="G24" s="422">
        <v>90.4</v>
      </c>
      <c r="H24" s="420">
        <v>88.6</v>
      </c>
      <c r="I24" s="421">
        <v>102.9</v>
      </c>
      <c r="J24" s="421">
        <v>32.200000000000003</v>
      </c>
      <c r="K24" s="421">
        <v>90</v>
      </c>
      <c r="L24" s="421">
        <v>94</v>
      </c>
      <c r="M24" s="422">
        <v>92.5</v>
      </c>
      <c r="N24" s="426">
        <v>91.1</v>
      </c>
      <c r="O24" s="421">
        <v>96.6</v>
      </c>
      <c r="P24" s="421">
        <v>40.4</v>
      </c>
      <c r="Q24" s="421">
        <v>96.4</v>
      </c>
      <c r="R24" s="421">
        <v>94.9</v>
      </c>
      <c r="S24" s="422">
        <v>97.8</v>
      </c>
      <c r="T24" s="26">
        <f t="shared" si="0"/>
        <v>1504.7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641.20000000000005</v>
      </c>
      <c r="C25" s="332">
        <f t="shared" si="1"/>
        <v>636.09999999999991</v>
      </c>
      <c r="D25" s="332">
        <f t="shared" si="1"/>
        <v>212.10000000000002</v>
      </c>
      <c r="E25" s="332">
        <f t="shared" si="1"/>
        <v>645.40000000000009</v>
      </c>
      <c r="F25" s="332">
        <f t="shared" si="1"/>
        <v>643.29999999999995</v>
      </c>
      <c r="G25" s="333">
        <f t="shared" si="1"/>
        <v>632.79999999999995</v>
      </c>
      <c r="H25" s="331">
        <f t="shared" si="1"/>
        <v>620.20000000000005</v>
      </c>
      <c r="I25" s="332">
        <f t="shared" si="1"/>
        <v>720.49999999999989</v>
      </c>
      <c r="J25" s="332">
        <f t="shared" si="1"/>
        <v>225.39999999999998</v>
      </c>
      <c r="K25" s="332">
        <f t="shared" si="1"/>
        <v>630.79999999999995</v>
      </c>
      <c r="L25" s="332">
        <f t="shared" si="1"/>
        <v>658</v>
      </c>
      <c r="M25" s="333">
        <f t="shared" si="1"/>
        <v>647.5</v>
      </c>
      <c r="N25" s="335">
        <f t="shared" si="1"/>
        <v>638.1</v>
      </c>
      <c r="O25" s="332">
        <f t="shared" si="1"/>
        <v>676.2</v>
      </c>
      <c r="P25" s="332">
        <f t="shared" si="1"/>
        <v>282.8</v>
      </c>
      <c r="Q25" s="332">
        <f t="shared" si="1"/>
        <v>674.8</v>
      </c>
      <c r="R25" s="332">
        <f t="shared" si="1"/>
        <v>664.3</v>
      </c>
      <c r="S25" s="333">
        <f t="shared" si="1"/>
        <v>684.59999999999991</v>
      </c>
      <c r="T25" s="320">
        <f t="shared" si="0"/>
        <v>10534.099999999999</v>
      </c>
    </row>
    <row r="26" spans="1:30" s="2" customFormat="1" ht="36.75" customHeight="1" x14ac:dyDescent="0.25">
      <c r="A26" s="321" t="s">
        <v>12</v>
      </c>
      <c r="B26" s="326">
        <v>151.4</v>
      </c>
      <c r="C26" s="327">
        <v>151.4</v>
      </c>
      <c r="D26" s="327">
        <v>151.4</v>
      </c>
      <c r="E26" s="327">
        <v>151.4</v>
      </c>
      <c r="F26" s="327">
        <v>151.4</v>
      </c>
      <c r="G26" s="328">
        <v>151.4</v>
      </c>
      <c r="H26" s="326">
        <v>151.4</v>
      </c>
      <c r="I26" s="327">
        <v>151.4</v>
      </c>
      <c r="J26" s="327">
        <v>151.4</v>
      </c>
      <c r="K26" s="327">
        <v>151.4</v>
      </c>
      <c r="L26" s="327">
        <v>151.4</v>
      </c>
      <c r="M26" s="328">
        <v>151.4</v>
      </c>
      <c r="N26" s="336">
        <v>151.4</v>
      </c>
      <c r="O26" s="327">
        <v>151.4</v>
      </c>
      <c r="P26" s="327">
        <v>151.4</v>
      </c>
      <c r="Q26" s="327">
        <v>151.4</v>
      </c>
      <c r="R26" s="327">
        <v>151.4</v>
      </c>
      <c r="S26" s="328">
        <v>151.4</v>
      </c>
      <c r="T26" s="325">
        <f>+((T25/T27)/7)*1000</f>
        <v>151.31939955469366</v>
      </c>
    </row>
    <row r="27" spans="1:30" s="2" customFormat="1" ht="33" customHeight="1" x14ac:dyDescent="0.25">
      <c r="A27" s="125" t="s">
        <v>13</v>
      </c>
      <c r="B27" s="423">
        <v>605</v>
      </c>
      <c r="C27" s="424">
        <v>600</v>
      </c>
      <c r="D27" s="424">
        <v>200</v>
      </c>
      <c r="E27" s="424">
        <v>609</v>
      </c>
      <c r="F27" s="424">
        <v>607</v>
      </c>
      <c r="G27" s="425">
        <v>597</v>
      </c>
      <c r="H27" s="423">
        <v>585</v>
      </c>
      <c r="I27" s="424">
        <v>680</v>
      </c>
      <c r="J27" s="424">
        <v>218</v>
      </c>
      <c r="K27" s="424">
        <v>595</v>
      </c>
      <c r="L27" s="424">
        <v>621</v>
      </c>
      <c r="M27" s="425">
        <v>611</v>
      </c>
      <c r="N27" s="427">
        <v>602</v>
      </c>
      <c r="O27" s="424">
        <v>638</v>
      </c>
      <c r="P27" s="424">
        <v>267</v>
      </c>
      <c r="Q27" s="424">
        <v>637</v>
      </c>
      <c r="R27" s="424">
        <v>627</v>
      </c>
      <c r="S27" s="425">
        <v>646</v>
      </c>
      <c r="T27" s="37">
        <f>SUM(B27:S27)</f>
        <v>9945</v>
      </c>
      <c r="U27" s="2">
        <f>((T25*1000)/T27)/7</f>
        <v>151.31939955469366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91.595799999999983</v>
      </c>
      <c r="C28" s="39">
        <f t="shared" si="2"/>
        <v>90.856000000000009</v>
      </c>
      <c r="D28" s="39">
        <f t="shared" si="2"/>
        <v>30.271999999999998</v>
      </c>
      <c r="E28" s="39">
        <f t="shared" si="2"/>
        <v>92.203640000000007</v>
      </c>
      <c r="F28" s="39">
        <f t="shared" si="2"/>
        <v>91.899720000000002</v>
      </c>
      <c r="G28" s="40">
        <f t="shared" si="2"/>
        <v>90.380120000000005</v>
      </c>
      <c r="H28" s="38">
        <f t="shared" si="2"/>
        <v>88.556599999999975</v>
      </c>
      <c r="I28" s="39">
        <f t="shared" si="2"/>
        <v>102.9328</v>
      </c>
      <c r="J28" s="39">
        <f t="shared" si="2"/>
        <v>33.327280000000009</v>
      </c>
      <c r="K28" s="39">
        <f t="shared" si="2"/>
        <v>89.95620000000001</v>
      </c>
      <c r="L28" s="39">
        <f t="shared" si="2"/>
        <v>94.027160000000009</v>
      </c>
      <c r="M28" s="40">
        <f t="shared" si="2"/>
        <v>92.507560000000012</v>
      </c>
      <c r="N28" s="80">
        <f t="shared" si="2"/>
        <v>91.079920000000001</v>
      </c>
      <c r="O28" s="39">
        <f t="shared" si="2"/>
        <v>96.590479999999999</v>
      </c>
      <c r="P28" s="39">
        <f t="shared" si="2"/>
        <v>40.433320000000002</v>
      </c>
      <c r="Q28" s="39">
        <f t="shared" si="2"/>
        <v>96.458519999999993</v>
      </c>
      <c r="R28" s="39">
        <f t="shared" si="2"/>
        <v>94.93892000000001</v>
      </c>
      <c r="S28" s="40">
        <f t="shared" si="2"/>
        <v>97.806160000000006</v>
      </c>
      <c r="T28" s="41"/>
    </row>
    <row r="29" spans="1:30" ht="33.75" customHeight="1" x14ac:dyDescent="0.25">
      <c r="A29" s="127" t="s">
        <v>15</v>
      </c>
      <c r="B29" s="42">
        <f>((B27*B26)*7)/1000</f>
        <v>641.17899999999997</v>
      </c>
      <c r="C29" s="43">
        <f>((C27*C26)*7)/1000</f>
        <v>635.88</v>
      </c>
      <c r="D29" s="43">
        <f t="shared" ref="D29:S29" si="3">((D27*D26)*7)/1000</f>
        <v>211.96</v>
      </c>
      <c r="E29" s="43">
        <f t="shared" si="3"/>
        <v>645.41820000000007</v>
      </c>
      <c r="F29" s="43">
        <f t="shared" si="3"/>
        <v>643.29859999999996</v>
      </c>
      <c r="G29" s="83">
        <f t="shared" si="3"/>
        <v>632.70060000000001</v>
      </c>
      <c r="H29" s="42">
        <f t="shared" si="3"/>
        <v>619.98299999999995</v>
      </c>
      <c r="I29" s="43">
        <f t="shared" si="3"/>
        <v>720.66399999999999</v>
      </c>
      <c r="J29" s="43">
        <f t="shared" si="3"/>
        <v>231.03640000000001</v>
      </c>
      <c r="K29" s="43">
        <f t="shared" si="3"/>
        <v>630.58100000000002</v>
      </c>
      <c r="L29" s="43">
        <f t="shared" si="3"/>
        <v>658.13580000000002</v>
      </c>
      <c r="M29" s="83">
        <f t="shared" si="3"/>
        <v>647.53780000000006</v>
      </c>
      <c r="N29" s="81">
        <f t="shared" si="3"/>
        <v>637.99959999999999</v>
      </c>
      <c r="O29" s="44">
        <f t="shared" si="3"/>
        <v>676.15240000000006</v>
      </c>
      <c r="P29" s="44">
        <f t="shared" si="3"/>
        <v>282.96660000000003</v>
      </c>
      <c r="Q29" s="44">
        <f t="shared" si="3"/>
        <v>675.09259999999995</v>
      </c>
      <c r="R29" s="44">
        <f t="shared" si="3"/>
        <v>664.49459999999999</v>
      </c>
      <c r="S29" s="45">
        <f t="shared" si="3"/>
        <v>684.63080000000002</v>
      </c>
      <c r="T29" s="46"/>
    </row>
    <row r="30" spans="1:30" ht="33.75" customHeight="1" thickBot="1" x14ac:dyDescent="0.3">
      <c r="A30" s="128" t="s">
        <v>16</v>
      </c>
      <c r="B30" s="47">
        <f>+(B25/B27)/7*1000</f>
        <v>151.40495867768598</v>
      </c>
      <c r="C30" s="48">
        <f t="shared" ref="C30:E30" si="4">+(C25/C27)/7*1000</f>
        <v>151.45238095238093</v>
      </c>
      <c r="D30" s="48">
        <f t="shared" si="4"/>
        <v>151.50000000000003</v>
      </c>
      <c r="E30" s="48">
        <f t="shared" si="4"/>
        <v>151.39573070607557</v>
      </c>
      <c r="F30" s="48">
        <f>+(F25/F27)/7*1000</f>
        <v>151.40032948929158</v>
      </c>
      <c r="G30" s="49">
        <f t="shared" ref="G30" si="5">+(G25/G27)/7*1000</f>
        <v>151.42378559463987</v>
      </c>
      <c r="H30" s="47">
        <f>+(H25/H27)/7*1000</f>
        <v>151.45299145299145</v>
      </c>
      <c r="I30" s="48">
        <f t="shared" ref="I30:K30" si="6">+(I25/I27)/7*1000</f>
        <v>151.36554621848737</v>
      </c>
      <c r="J30" s="48">
        <f t="shared" si="6"/>
        <v>147.7064220183486</v>
      </c>
      <c r="K30" s="48">
        <f t="shared" si="6"/>
        <v>151.45258103241295</v>
      </c>
      <c r="L30" s="48">
        <f>+(L25/L27)/7*1000</f>
        <v>151.36876006441224</v>
      </c>
      <c r="M30" s="49">
        <f t="shared" ref="M30:S30" si="7">+(M25/M27)/7*1000</f>
        <v>151.39116202945991</v>
      </c>
      <c r="N30" s="82">
        <f t="shared" si="7"/>
        <v>151.42382534409114</v>
      </c>
      <c r="O30" s="48">
        <f t="shared" si="7"/>
        <v>151.41065830721004</v>
      </c>
      <c r="P30" s="48">
        <f t="shared" si="7"/>
        <v>151.31086142322098</v>
      </c>
      <c r="Q30" s="48">
        <f t="shared" si="7"/>
        <v>151.33437990580848</v>
      </c>
      <c r="R30" s="48">
        <f t="shared" si="7"/>
        <v>151.35566188197765</v>
      </c>
      <c r="S30" s="49">
        <f t="shared" si="7"/>
        <v>151.39318885448913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3"/>
      <c r="I36" s="134"/>
      <c r="J36" s="135"/>
      <c r="K36" s="112" t="s">
        <v>19</v>
      </c>
      <c r="L36" s="641" t="s">
        <v>8</v>
      </c>
      <c r="M36" s="642"/>
      <c r="N36" s="642"/>
      <c r="O36" s="642"/>
      <c r="P36" s="642"/>
      <c r="Q36" s="642"/>
      <c r="R36" s="643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9" t="s">
        <v>10</v>
      </c>
      <c r="I37" s="136"/>
      <c r="J37" s="136"/>
      <c r="K37" s="103"/>
      <c r="L37" s="200"/>
      <c r="M37" s="193"/>
      <c r="N37" s="193"/>
      <c r="O37" s="193"/>
      <c r="P37" s="193"/>
      <c r="Q37" s="193"/>
      <c r="R37" s="199" t="s">
        <v>10</v>
      </c>
      <c r="S37" s="58"/>
      <c r="T37" s="55"/>
      <c r="U37" s="56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57">
        <v>6</v>
      </c>
      <c r="R38" s="96"/>
      <c r="S38" s="58"/>
      <c r="T38" s="55"/>
      <c r="U38" s="56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420">
        <v>89.3</v>
      </c>
      <c r="C39" s="426">
        <v>90.2</v>
      </c>
      <c r="D39" s="426">
        <v>27</v>
      </c>
      <c r="E39" s="426">
        <v>88.5</v>
      </c>
      <c r="F39" s="426">
        <v>86.6</v>
      </c>
      <c r="G39" s="426">
        <v>84.3</v>
      </c>
      <c r="H39" s="97">
        <f t="shared" ref="H39:H46" si="8">SUM(B39:G39)</f>
        <v>465.90000000000003</v>
      </c>
      <c r="I39" s="138"/>
      <c r="J39" s="137"/>
      <c r="K39" s="87" t="s">
        <v>35</v>
      </c>
      <c r="L39" s="426">
        <v>6.9</v>
      </c>
      <c r="M39" s="426">
        <v>7.1</v>
      </c>
      <c r="N39" s="426">
        <v>1.4</v>
      </c>
      <c r="O39" s="426">
        <v>6.9</v>
      </c>
      <c r="P39" s="426">
        <v>6.7</v>
      </c>
      <c r="Q39" s="426">
        <v>6.3</v>
      </c>
      <c r="R39" s="97">
        <f t="shared" ref="R39:R46" si="9">SUM(L39:Q39)</f>
        <v>35.299999999999997</v>
      </c>
      <c r="S39" s="2"/>
      <c r="T39" s="55"/>
      <c r="U39" s="56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420">
        <v>89.3</v>
      </c>
      <c r="C40" s="426">
        <v>90.2</v>
      </c>
      <c r="D40" s="426">
        <v>27</v>
      </c>
      <c r="E40" s="426">
        <v>88.5</v>
      </c>
      <c r="F40" s="426">
        <v>86.6</v>
      </c>
      <c r="G40" s="426">
        <v>84.3</v>
      </c>
      <c r="H40" s="97">
        <f t="shared" si="8"/>
        <v>465.90000000000003</v>
      </c>
      <c r="I40" s="133"/>
      <c r="J40" s="137"/>
      <c r="K40" s="88" t="s">
        <v>36</v>
      </c>
      <c r="L40" s="426">
        <v>6.9</v>
      </c>
      <c r="M40" s="426">
        <v>7.1</v>
      </c>
      <c r="N40" s="426">
        <v>1.4</v>
      </c>
      <c r="O40" s="426">
        <v>6.9</v>
      </c>
      <c r="P40" s="426">
        <v>6.7</v>
      </c>
      <c r="Q40" s="426">
        <v>6.3</v>
      </c>
      <c r="R40" s="97">
        <f t="shared" si="9"/>
        <v>35.299999999999997</v>
      </c>
      <c r="S40" s="2"/>
      <c r="T40" s="55"/>
      <c r="U40" s="56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420">
        <v>89.3</v>
      </c>
      <c r="C41" s="426">
        <v>90.2</v>
      </c>
      <c r="D41" s="426">
        <v>27</v>
      </c>
      <c r="E41" s="426">
        <v>88.5</v>
      </c>
      <c r="F41" s="426">
        <v>86.6</v>
      </c>
      <c r="G41" s="426">
        <v>84.3</v>
      </c>
      <c r="H41" s="97">
        <f t="shared" si="8"/>
        <v>465.90000000000003</v>
      </c>
      <c r="I41" s="133"/>
      <c r="J41" s="137"/>
      <c r="K41" s="87" t="s">
        <v>37</v>
      </c>
      <c r="L41" s="426">
        <v>6.9</v>
      </c>
      <c r="M41" s="426">
        <v>7.1</v>
      </c>
      <c r="N41" s="426">
        <v>1.3</v>
      </c>
      <c r="O41" s="426">
        <v>6.8</v>
      </c>
      <c r="P41" s="426">
        <v>6.6</v>
      </c>
      <c r="Q41" s="426">
        <v>6.2</v>
      </c>
      <c r="R41" s="97">
        <f t="shared" si="9"/>
        <v>34.900000000000006</v>
      </c>
      <c r="S41" s="2"/>
      <c r="T41" s="55"/>
      <c r="U41" s="56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420">
        <v>89.3</v>
      </c>
      <c r="C42" s="426">
        <v>90.2</v>
      </c>
      <c r="D42" s="426">
        <v>27</v>
      </c>
      <c r="E42" s="426">
        <v>88.5</v>
      </c>
      <c r="F42" s="426">
        <v>86.6</v>
      </c>
      <c r="G42" s="426">
        <v>84.3</v>
      </c>
      <c r="H42" s="97">
        <f t="shared" si="8"/>
        <v>465.90000000000003</v>
      </c>
      <c r="I42" s="133"/>
      <c r="J42" s="137"/>
      <c r="K42" s="87" t="s">
        <v>38</v>
      </c>
      <c r="L42" s="426">
        <v>6.9</v>
      </c>
      <c r="M42" s="426">
        <v>7.1</v>
      </c>
      <c r="N42" s="426">
        <v>1.4</v>
      </c>
      <c r="O42" s="426">
        <v>6.8</v>
      </c>
      <c r="P42" s="426">
        <v>6.7</v>
      </c>
      <c r="Q42" s="426">
        <v>6.2</v>
      </c>
      <c r="R42" s="97">
        <f t="shared" si="9"/>
        <v>35.1</v>
      </c>
      <c r="S42" s="2"/>
      <c r="T42" s="55"/>
      <c r="U42" s="56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420">
        <v>89.3</v>
      </c>
      <c r="C43" s="426">
        <v>90.2</v>
      </c>
      <c r="D43" s="426">
        <v>27</v>
      </c>
      <c r="E43" s="426">
        <v>88.5</v>
      </c>
      <c r="F43" s="426">
        <v>86.6</v>
      </c>
      <c r="G43" s="426">
        <v>84.3</v>
      </c>
      <c r="H43" s="97">
        <f t="shared" si="8"/>
        <v>465.90000000000003</v>
      </c>
      <c r="I43" s="133"/>
      <c r="J43" s="137"/>
      <c r="K43" s="88" t="s">
        <v>33</v>
      </c>
      <c r="L43" s="426">
        <v>6.9</v>
      </c>
      <c r="M43" s="426">
        <v>7.1</v>
      </c>
      <c r="N43" s="426">
        <v>1.4</v>
      </c>
      <c r="O43" s="426">
        <v>6.8</v>
      </c>
      <c r="P43" s="426">
        <v>6.7</v>
      </c>
      <c r="Q43" s="426">
        <v>6.2</v>
      </c>
      <c r="R43" s="97">
        <f t="shared" si="9"/>
        <v>35.1</v>
      </c>
      <c r="S43" s="2"/>
      <c r="T43" s="55"/>
      <c r="U43" s="56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420">
        <v>89.3</v>
      </c>
      <c r="C44" s="426">
        <v>90.2</v>
      </c>
      <c r="D44" s="426">
        <v>27</v>
      </c>
      <c r="E44" s="426">
        <v>88.5</v>
      </c>
      <c r="F44" s="426">
        <v>86.6</v>
      </c>
      <c r="G44" s="426">
        <v>84.3</v>
      </c>
      <c r="H44" s="97">
        <f t="shared" si="8"/>
        <v>465.90000000000003</v>
      </c>
      <c r="I44" s="133"/>
      <c r="J44" s="137"/>
      <c r="K44" s="87" t="s">
        <v>46</v>
      </c>
      <c r="L44" s="426">
        <v>6.9</v>
      </c>
      <c r="M44" s="426">
        <v>7.1</v>
      </c>
      <c r="N44" s="426">
        <v>1.4</v>
      </c>
      <c r="O44" s="426">
        <v>6.9</v>
      </c>
      <c r="P44" s="426">
        <v>6.7</v>
      </c>
      <c r="Q44" s="426">
        <v>6.2</v>
      </c>
      <c r="R44" s="97">
        <f t="shared" si="9"/>
        <v>35.200000000000003</v>
      </c>
      <c r="S44" s="2"/>
      <c r="T44" s="55"/>
      <c r="U44" s="56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420">
        <v>89.3</v>
      </c>
      <c r="C45" s="426">
        <v>90.2</v>
      </c>
      <c r="D45" s="426">
        <v>27</v>
      </c>
      <c r="E45" s="426">
        <v>88.5</v>
      </c>
      <c r="F45" s="426">
        <v>86.6</v>
      </c>
      <c r="G45" s="426">
        <v>84.3</v>
      </c>
      <c r="H45" s="97">
        <f t="shared" si="8"/>
        <v>465.90000000000003</v>
      </c>
      <c r="I45" s="133"/>
      <c r="J45" s="137"/>
      <c r="K45" s="87" t="s">
        <v>34</v>
      </c>
      <c r="L45" s="426">
        <v>7</v>
      </c>
      <c r="M45" s="426">
        <v>7.1</v>
      </c>
      <c r="N45" s="426">
        <v>1.4</v>
      </c>
      <c r="O45" s="426">
        <v>6.9</v>
      </c>
      <c r="P45" s="426">
        <v>6.7</v>
      </c>
      <c r="Q45" s="426">
        <v>6.3</v>
      </c>
      <c r="R45" s="97">
        <f t="shared" si="9"/>
        <v>35.4</v>
      </c>
      <c r="S45" s="2"/>
      <c r="T45" s="55"/>
      <c r="U45" s="56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27">
        <f t="shared" ref="B46:G46" si="10">SUM(B39:B45)</f>
        <v>625.09999999999991</v>
      </c>
      <c r="C46" s="77">
        <f t="shared" si="10"/>
        <v>631.40000000000009</v>
      </c>
      <c r="D46" s="28">
        <f t="shared" si="10"/>
        <v>189</v>
      </c>
      <c r="E46" s="28">
        <f t="shared" si="10"/>
        <v>619.5</v>
      </c>
      <c r="F46" s="28">
        <f t="shared" si="10"/>
        <v>606.20000000000005</v>
      </c>
      <c r="G46" s="28">
        <f t="shared" si="10"/>
        <v>590.1</v>
      </c>
      <c r="H46" s="97">
        <f t="shared" si="8"/>
        <v>3261.2999999999997</v>
      </c>
      <c r="I46" s="60"/>
      <c r="K46" s="73" t="s">
        <v>10</v>
      </c>
      <c r="L46" s="77">
        <f t="shared" ref="L46:Q46" si="11">SUM(L39:L45)</f>
        <v>48.4</v>
      </c>
      <c r="M46" s="28">
        <f t="shared" si="11"/>
        <v>49.7</v>
      </c>
      <c r="N46" s="28">
        <f>SUM(N39:N45)</f>
        <v>9.7000000000000011</v>
      </c>
      <c r="O46" s="28">
        <f t="shared" si="11"/>
        <v>48</v>
      </c>
      <c r="P46" s="28">
        <f t="shared" si="11"/>
        <v>46.800000000000004</v>
      </c>
      <c r="Q46" s="28">
        <f t="shared" si="11"/>
        <v>43.699999999999996</v>
      </c>
      <c r="R46" s="97">
        <f t="shared" si="9"/>
        <v>246.3</v>
      </c>
      <c r="S46" s="60"/>
      <c r="T46" s="55"/>
      <c r="U46" s="56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30">
        <v>153.69999999999999</v>
      </c>
      <c r="C47" s="78">
        <v>153.69999999999999</v>
      </c>
      <c r="D47" s="31">
        <v>153.69999999999999</v>
      </c>
      <c r="E47" s="31">
        <v>153.69999999999999</v>
      </c>
      <c r="F47" s="31">
        <v>153.69999999999999</v>
      </c>
      <c r="G47" s="31">
        <v>153.69999999999999</v>
      </c>
      <c r="H47" s="98">
        <f>+((H46/H48)/7)*1000</f>
        <v>153.61028684470821</v>
      </c>
      <c r="I47" s="60"/>
      <c r="K47" s="129" t="s">
        <v>12</v>
      </c>
      <c r="L47" s="78">
        <v>153.5</v>
      </c>
      <c r="M47" s="31">
        <v>151</v>
      </c>
      <c r="N47" s="31">
        <v>153.5</v>
      </c>
      <c r="O47" s="31">
        <v>149</v>
      </c>
      <c r="P47" s="31">
        <v>148.5</v>
      </c>
      <c r="Q47" s="31">
        <v>148.5</v>
      </c>
      <c r="R47" s="98">
        <f>+((R46/R48)/7)*1000</f>
        <v>150.36630036630035</v>
      </c>
      <c r="S47" s="61"/>
      <c r="T47" s="61"/>
    </row>
    <row r="48" spans="1:30" ht="33.75" customHeight="1" x14ac:dyDescent="0.25">
      <c r="A48" s="90" t="s">
        <v>13</v>
      </c>
      <c r="B48" s="423">
        <v>581</v>
      </c>
      <c r="C48" s="427">
        <v>587</v>
      </c>
      <c r="D48" s="424">
        <v>176</v>
      </c>
      <c r="E48" s="424">
        <v>576</v>
      </c>
      <c r="F48" s="424">
        <v>564</v>
      </c>
      <c r="G48" s="424">
        <v>549</v>
      </c>
      <c r="H48" s="99">
        <f>SUM(B48:G48)</f>
        <v>3033</v>
      </c>
      <c r="I48" s="60"/>
      <c r="J48" s="62"/>
      <c r="K48" s="90" t="s">
        <v>13</v>
      </c>
      <c r="L48" s="428">
        <v>45</v>
      </c>
      <c r="M48" s="428">
        <v>47</v>
      </c>
      <c r="N48" s="428">
        <v>9</v>
      </c>
      <c r="O48" s="428">
        <v>46</v>
      </c>
      <c r="P48" s="428">
        <v>45</v>
      </c>
      <c r="Q48" s="428">
        <v>42</v>
      </c>
      <c r="R48" s="106">
        <f>SUM(L48:Q48)</f>
        <v>234</v>
      </c>
      <c r="S48" s="63"/>
      <c r="T48" s="63"/>
      <c r="U48" s="63"/>
      <c r="V48" s="63"/>
      <c r="W48" s="63"/>
      <c r="X48" s="63"/>
      <c r="Y48" s="63"/>
    </row>
    <row r="49" spans="1:43" ht="33.75" customHeight="1" x14ac:dyDescent="0.25">
      <c r="A49" s="91" t="s">
        <v>14</v>
      </c>
      <c r="B49" s="38">
        <f t="shared" ref="B49:G49" si="12">((B48*B47)*7/1000-B40-B39)/5</f>
        <v>89.299580000000006</v>
      </c>
      <c r="C49" s="80">
        <f t="shared" si="12"/>
        <v>90.230659999999972</v>
      </c>
      <c r="D49" s="80">
        <f t="shared" si="12"/>
        <v>27.071679999999994</v>
      </c>
      <c r="E49" s="80">
        <f t="shared" si="12"/>
        <v>88.543679999999995</v>
      </c>
      <c r="F49" s="80">
        <f t="shared" si="12"/>
        <v>86.72151999999997</v>
      </c>
      <c r="G49" s="80">
        <f t="shared" si="12"/>
        <v>84.413819999999959</v>
      </c>
      <c r="H49" s="100">
        <f>((H46*1000)/H48)/7</f>
        <v>153.61028684470821</v>
      </c>
      <c r="I49" s="60"/>
      <c r="K49" s="91" t="s">
        <v>14</v>
      </c>
      <c r="L49" s="80">
        <f t="shared" ref="L49:Q49" si="13">((L48*L47)*7/1000-L40-L39)/5</f>
        <v>6.9105000000000008</v>
      </c>
      <c r="M49" s="39">
        <f t="shared" si="13"/>
        <v>7.0957999999999997</v>
      </c>
      <c r="N49" s="39">
        <f t="shared" si="13"/>
        <v>1.3740999999999999</v>
      </c>
      <c r="O49" s="39">
        <f t="shared" si="13"/>
        <v>6.8356000000000012</v>
      </c>
      <c r="P49" s="39">
        <f t="shared" si="13"/>
        <v>6.6754999999999995</v>
      </c>
      <c r="Q49" s="39">
        <f t="shared" si="13"/>
        <v>6.2118000000000002</v>
      </c>
      <c r="R49" s="107">
        <f>((R46*1000)/R48)/7</f>
        <v>150.36630036630035</v>
      </c>
      <c r="S49" s="63"/>
      <c r="T49" s="63"/>
    </row>
    <row r="50" spans="1:43" ht="33.75" customHeight="1" x14ac:dyDescent="0.25">
      <c r="A50" s="92" t="s">
        <v>15</v>
      </c>
      <c r="B50" s="42">
        <f t="shared" ref="B50:G50" si="14">((B48*B47)*7)/1000</f>
        <v>625.09789999999998</v>
      </c>
      <c r="C50" s="81">
        <f t="shared" si="14"/>
        <v>631.55329999999992</v>
      </c>
      <c r="D50" s="43">
        <f t="shared" si="14"/>
        <v>189.35839999999996</v>
      </c>
      <c r="E50" s="43">
        <f t="shared" si="14"/>
        <v>619.71839999999997</v>
      </c>
      <c r="F50" s="43">
        <f t="shared" si="14"/>
        <v>606.80759999999987</v>
      </c>
      <c r="G50" s="43">
        <f t="shared" si="14"/>
        <v>590.66909999999984</v>
      </c>
      <c r="H50" s="83"/>
      <c r="I50" s="60"/>
      <c r="K50" s="92" t="s">
        <v>15</v>
      </c>
      <c r="L50" s="81">
        <f t="shared" ref="L50:Q50" si="15">((L48*L47)*7)/1000</f>
        <v>48.352499999999999</v>
      </c>
      <c r="M50" s="43">
        <f t="shared" si="15"/>
        <v>49.679000000000002</v>
      </c>
      <c r="N50" s="43">
        <f t="shared" si="15"/>
        <v>9.6705000000000005</v>
      </c>
      <c r="O50" s="43">
        <f t="shared" si="15"/>
        <v>47.978000000000002</v>
      </c>
      <c r="P50" s="43">
        <f t="shared" si="15"/>
        <v>46.777500000000003</v>
      </c>
      <c r="Q50" s="43">
        <f t="shared" si="15"/>
        <v>43.658999999999999</v>
      </c>
      <c r="R50" s="108"/>
    </row>
    <row r="51" spans="1:43" ht="33.75" customHeight="1" thickBot="1" x14ac:dyDescent="0.3">
      <c r="A51" s="93" t="s">
        <v>16</v>
      </c>
      <c r="B51" s="47">
        <f t="shared" ref="B51:G51" si="16">+(B46/B48)/7*1000</f>
        <v>153.70051635111872</v>
      </c>
      <c r="C51" s="82">
        <f t="shared" si="16"/>
        <v>153.66269165247022</v>
      </c>
      <c r="D51" s="48">
        <f t="shared" si="16"/>
        <v>153.40909090909091</v>
      </c>
      <c r="E51" s="48">
        <f t="shared" si="16"/>
        <v>153.64583333333331</v>
      </c>
      <c r="F51" s="48">
        <f t="shared" si="16"/>
        <v>153.54609929078018</v>
      </c>
      <c r="G51" s="48">
        <f t="shared" si="16"/>
        <v>153.55191256830602</v>
      </c>
      <c r="H51" s="101"/>
      <c r="I51" s="60"/>
      <c r="J51" s="51"/>
      <c r="K51" s="93" t="s">
        <v>16</v>
      </c>
      <c r="L51" s="82">
        <f t="shared" ref="L51:Q51" si="17">+(L46/L48)/7*1000</f>
        <v>153.65079365079364</v>
      </c>
      <c r="M51" s="48">
        <f t="shared" si="17"/>
        <v>151.06382978723403</v>
      </c>
      <c r="N51" s="48">
        <f t="shared" si="17"/>
        <v>153.968253968254</v>
      </c>
      <c r="O51" s="48">
        <f t="shared" si="17"/>
        <v>149.06832298136646</v>
      </c>
      <c r="P51" s="48">
        <f t="shared" si="17"/>
        <v>148.57142857142858</v>
      </c>
      <c r="Q51" s="48">
        <f t="shared" si="17"/>
        <v>148.63945578231292</v>
      </c>
      <c r="R51" s="49"/>
      <c r="S51" s="52"/>
      <c r="T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2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2"/>
      <c r="W55" s="2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2"/>
      <c r="W56" s="2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2"/>
      <c r="W57" s="2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420">
        <v>7.6</v>
      </c>
      <c r="C58" s="426">
        <v>7.5</v>
      </c>
      <c r="D58" s="426">
        <v>1.7</v>
      </c>
      <c r="E58" s="426">
        <v>7.5</v>
      </c>
      <c r="F58" s="426">
        <v>7.4</v>
      </c>
      <c r="G58" s="429">
        <v>7.4</v>
      </c>
      <c r="H58" s="420">
        <v>7.5</v>
      </c>
      <c r="I58" s="426">
        <v>8.1</v>
      </c>
      <c r="J58" s="426">
        <v>1.7</v>
      </c>
      <c r="K58" s="426">
        <v>7.8</v>
      </c>
      <c r="L58" s="426">
        <v>7.9</v>
      </c>
      <c r="M58" s="429">
        <v>7.7</v>
      </c>
      <c r="N58" s="420">
        <v>7.7</v>
      </c>
      <c r="O58" s="426">
        <v>8.1999999999999993</v>
      </c>
      <c r="P58" s="426">
        <v>1.5</v>
      </c>
      <c r="Q58" s="426">
        <v>7.9</v>
      </c>
      <c r="R58" s="426">
        <v>8.1</v>
      </c>
      <c r="S58" s="429">
        <v>7.9</v>
      </c>
      <c r="T58" s="26">
        <f t="shared" ref="T58:T65" si="18">SUM(B58:S58)</f>
        <v>121.10000000000002</v>
      </c>
      <c r="U58" s="71"/>
      <c r="V58" s="2"/>
      <c r="W58" s="2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420">
        <v>7.6</v>
      </c>
      <c r="C59" s="426">
        <v>7.5</v>
      </c>
      <c r="D59" s="426">
        <v>1.7</v>
      </c>
      <c r="E59" s="426">
        <v>7.5</v>
      </c>
      <c r="F59" s="426">
        <v>7.4</v>
      </c>
      <c r="G59" s="429">
        <v>7.4</v>
      </c>
      <c r="H59" s="420">
        <v>7.5</v>
      </c>
      <c r="I59" s="426">
        <v>8.1</v>
      </c>
      <c r="J59" s="426">
        <v>1.7</v>
      </c>
      <c r="K59" s="426">
        <v>7.8</v>
      </c>
      <c r="L59" s="426">
        <v>7.9</v>
      </c>
      <c r="M59" s="429">
        <v>7.7</v>
      </c>
      <c r="N59" s="420">
        <v>7.7</v>
      </c>
      <c r="O59" s="426">
        <v>8.1999999999999993</v>
      </c>
      <c r="P59" s="426">
        <v>1.5</v>
      </c>
      <c r="Q59" s="426">
        <v>7.9</v>
      </c>
      <c r="R59" s="426">
        <v>8.1</v>
      </c>
      <c r="S59" s="429">
        <v>7.9</v>
      </c>
      <c r="T59" s="26">
        <f t="shared" si="18"/>
        <v>121.10000000000002</v>
      </c>
      <c r="U59" s="71"/>
      <c r="V59" s="2"/>
      <c r="W59" s="2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420">
        <v>7.5</v>
      </c>
      <c r="C60" s="426">
        <v>7.4</v>
      </c>
      <c r="D60" s="426">
        <v>1.6</v>
      </c>
      <c r="E60" s="426">
        <v>7.4</v>
      </c>
      <c r="F60" s="426">
        <v>7.3</v>
      </c>
      <c r="G60" s="429">
        <v>7.3</v>
      </c>
      <c r="H60" s="420">
        <v>7.5</v>
      </c>
      <c r="I60" s="426">
        <v>8</v>
      </c>
      <c r="J60" s="426">
        <v>1.6</v>
      </c>
      <c r="K60" s="426">
        <v>7.7</v>
      </c>
      <c r="L60" s="426">
        <v>7.7</v>
      </c>
      <c r="M60" s="429">
        <v>7.7</v>
      </c>
      <c r="N60" s="420">
        <v>7.6</v>
      </c>
      <c r="O60" s="426">
        <v>8.1999999999999993</v>
      </c>
      <c r="P60" s="426">
        <v>1.5</v>
      </c>
      <c r="Q60" s="426">
        <v>7.8</v>
      </c>
      <c r="R60" s="426">
        <v>7.9</v>
      </c>
      <c r="S60" s="429">
        <v>7.7</v>
      </c>
      <c r="T60" s="26">
        <f t="shared" si="18"/>
        <v>119.4</v>
      </c>
      <c r="U60" s="71"/>
      <c r="V60" s="2"/>
      <c r="W60" s="2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420">
        <v>7.5</v>
      </c>
      <c r="C61" s="426">
        <v>7.4</v>
      </c>
      <c r="D61" s="426">
        <v>1.6</v>
      </c>
      <c r="E61" s="426">
        <v>7.4</v>
      </c>
      <c r="F61" s="426">
        <v>7.3</v>
      </c>
      <c r="G61" s="429">
        <v>7.3</v>
      </c>
      <c r="H61" s="420">
        <v>7.5</v>
      </c>
      <c r="I61" s="426">
        <v>8</v>
      </c>
      <c r="J61" s="426">
        <v>1.6</v>
      </c>
      <c r="K61" s="426">
        <v>7.7</v>
      </c>
      <c r="L61" s="426">
        <v>7.8</v>
      </c>
      <c r="M61" s="429">
        <v>7.7</v>
      </c>
      <c r="N61" s="420">
        <v>7.6</v>
      </c>
      <c r="O61" s="426">
        <v>8.1999999999999993</v>
      </c>
      <c r="P61" s="426">
        <v>1.5</v>
      </c>
      <c r="Q61" s="426">
        <v>7.8</v>
      </c>
      <c r="R61" s="426">
        <v>8</v>
      </c>
      <c r="S61" s="429">
        <v>7.8</v>
      </c>
      <c r="T61" s="26">
        <f t="shared" si="18"/>
        <v>119.7</v>
      </c>
      <c r="U61" s="71"/>
      <c r="V61" s="2"/>
      <c r="W61" s="2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420">
        <v>7.5</v>
      </c>
      <c r="C62" s="426">
        <v>7.5</v>
      </c>
      <c r="D62" s="426">
        <v>1.7</v>
      </c>
      <c r="E62" s="426">
        <v>7.4</v>
      </c>
      <c r="F62" s="426">
        <v>7.4</v>
      </c>
      <c r="G62" s="429">
        <v>7.4</v>
      </c>
      <c r="H62" s="420">
        <v>7.5</v>
      </c>
      <c r="I62" s="426">
        <v>8</v>
      </c>
      <c r="J62" s="426">
        <v>1.7</v>
      </c>
      <c r="K62" s="426">
        <v>7.7</v>
      </c>
      <c r="L62" s="426">
        <v>7.8</v>
      </c>
      <c r="M62" s="429">
        <v>7.7</v>
      </c>
      <c r="N62" s="420">
        <v>7.7</v>
      </c>
      <c r="O62" s="426">
        <v>8.1999999999999993</v>
      </c>
      <c r="P62" s="426">
        <v>1.5</v>
      </c>
      <c r="Q62" s="426">
        <v>7.9</v>
      </c>
      <c r="R62" s="426">
        <v>8</v>
      </c>
      <c r="S62" s="429">
        <v>7.8</v>
      </c>
      <c r="T62" s="26">
        <f t="shared" si="18"/>
        <v>120.40000000000002</v>
      </c>
      <c r="U62" s="71"/>
      <c r="V62" s="60"/>
      <c r="W62" s="383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420">
        <v>7.6</v>
      </c>
      <c r="C63" s="426">
        <v>7.5</v>
      </c>
      <c r="D63" s="426">
        <v>1.7</v>
      </c>
      <c r="E63" s="426">
        <v>7.4</v>
      </c>
      <c r="F63" s="426">
        <v>7.4</v>
      </c>
      <c r="G63" s="429">
        <v>7.4</v>
      </c>
      <c r="H63" s="420">
        <v>7.5</v>
      </c>
      <c r="I63" s="426">
        <v>8</v>
      </c>
      <c r="J63" s="426">
        <v>1.7</v>
      </c>
      <c r="K63" s="426">
        <v>7.7</v>
      </c>
      <c r="L63" s="426">
        <v>7.8</v>
      </c>
      <c r="M63" s="429">
        <v>7.7</v>
      </c>
      <c r="N63" s="420">
        <v>7.7</v>
      </c>
      <c r="O63" s="426">
        <v>8.1999999999999993</v>
      </c>
      <c r="P63" s="426">
        <v>1.6</v>
      </c>
      <c r="Q63" s="426">
        <v>7.9</v>
      </c>
      <c r="R63" s="426">
        <v>8</v>
      </c>
      <c r="S63" s="429">
        <v>7.8</v>
      </c>
      <c r="T63" s="26">
        <f t="shared" si="18"/>
        <v>120.60000000000001</v>
      </c>
      <c r="U63" s="71"/>
      <c r="V63" s="60"/>
      <c r="W63" s="383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420">
        <v>7.6</v>
      </c>
      <c r="C64" s="426">
        <v>7.5</v>
      </c>
      <c r="D64" s="426">
        <v>1.7</v>
      </c>
      <c r="E64" s="426">
        <v>7.5</v>
      </c>
      <c r="F64" s="426">
        <v>7.4</v>
      </c>
      <c r="G64" s="429">
        <v>7.4</v>
      </c>
      <c r="H64" s="420">
        <v>7.5</v>
      </c>
      <c r="I64" s="426">
        <v>8</v>
      </c>
      <c r="J64" s="426">
        <v>1.7</v>
      </c>
      <c r="K64" s="426">
        <v>7.7</v>
      </c>
      <c r="L64" s="426">
        <v>7.8</v>
      </c>
      <c r="M64" s="429">
        <v>7.7</v>
      </c>
      <c r="N64" s="420">
        <v>7.7</v>
      </c>
      <c r="O64" s="426">
        <v>8.1999999999999993</v>
      </c>
      <c r="P64" s="426">
        <v>1.6</v>
      </c>
      <c r="Q64" s="426">
        <v>7.9</v>
      </c>
      <c r="R64" s="426">
        <v>8</v>
      </c>
      <c r="S64" s="429">
        <v>7.8</v>
      </c>
      <c r="T64" s="26">
        <f t="shared" si="18"/>
        <v>120.7</v>
      </c>
      <c r="U64" s="71"/>
      <c r="V64" s="60"/>
      <c r="W64" s="383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52.900000000000006</v>
      </c>
      <c r="C65" s="28">
        <f>SUM(C58:C64)</f>
        <v>52.3</v>
      </c>
      <c r="D65" s="28">
        <f>SUM(D58:D64)</f>
        <v>11.699999999999998</v>
      </c>
      <c r="E65" s="28">
        <f>SUM(E58:E64)</f>
        <v>52.099999999999994</v>
      </c>
      <c r="F65" s="28">
        <f t="shared" ref="F65:Q65" si="19">SUM(F58:F64)</f>
        <v>51.6</v>
      </c>
      <c r="G65" s="29">
        <f t="shared" si="19"/>
        <v>51.6</v>
      </c>
      <c r="H65" s="27">
        <f t="shared" si="19"/>
        <v>52.5</v>
      </c>
      <c r="I65" s="28">
        <f t="shared" si="19"/>
        <v>56.2</v>
      </c>
      <c r="J65" s="28">
        <f t="shared" si="19"/>
        <v>11.699999999999998</v>
      </c>
      <c r="K65" s="28">
        <f t="shared" si="19"/>
        <v>54.100000000000009</v>
      </c>
      <c r="L65" s="28">
        <f t="shared" si="19"/>
        <v>54.699999999999996</v>
      </c>
      <c r="M65" s="29">
        <f t="shared" si="19"/>
        <v>53.900000000000006</v>
      </c>
      <c r="N65" s="27">
        <f t="shared" si="19"/>
        <v>53.70000000000001</v>
      </c>
      <c r="O65" s="28">
        <f t="shared" si="19"/>
        <v>57.400000000000006</v>
      </c>
      <c r="P65" s="28">
        <f t="shared" si="19"/>
        <v>10.7</v>
      </c>
      <c r="Q65" s="28">
        <f t="shared" si="19"/>
        <v>55.1</v>
      </c>
      <c r="R65" s="28">
        <f>SUM(R58:R64)</f>
        <v>56.1</v>
      </c>
      <c r="S65" s="29">
        <f>SUM(S58:S64)</f>
        <v>54.699999999999996</v>
      </c>
      <c r="T65" s="26">
        <f t="shared" si="18"/>
        <v>843.00000000000011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151</v>
      </c>
      <c r="C66" s="31">
        <v>149.5</v>
      </c>
      <c r="D66" s="31">
        <v>151.5</v>
      </c>
      <c r="E66" s="31">
        <v>149</v>
      </c>
      <c r="F66" s="31">
        <v>147.5</v>
      </c>
      <c r="G66" s="32">
        <v>147.5</v>
      </c>
      <c r="H66" s="30">
        <v>153</v>
      </c>
      <c r="I66" s="31">
        <v>151.5</v>
      </c>
      <c r="J66" s="31">
        <v>152</v>
      </c>
      <c r="K66" s="31">
        <v>148.5</v>
      </c>
      <c r="L66" s="31">
        <v>147.5</v>
      </c>
      <c r="M66" s="32">
        <v>148</v>
      </c>
      <c r="N66" s="30">
        <v>150.5</v>
      </c>
      <c r="O66" s="31">
        <v>149</v>
      </c>
      <c r="P66" s="31">
        <v>152.5</v>
      </c>
      <c r="Q66" s="31">
        <v>148.5</v>
      </c>
      <c r="R66" s="31">
        <v>148.5</v>
      </c>
      <c r="S66" s="32">
        <v>147.5</v>
      </c>
      <c r="T66" s="261">
        <f>+((T65/T67)/7)*1000</f>
        <v>149.22995220392994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430">
        <v>50</v>
      </c>
      <c r="C67" s="428">
        <v>50</v>
      </c>
      <c r="D67" s="428">
        <v>11</v>
      </c>
      <c r="E67" s="428">
        <v>50</v>
      </c>
      <c r="F67" s="428">
        <v>50</v>
      </c>
      <c r="G67" s="431">
        <v>50</v>
      </c>
      <c r="H67" s="430">
        <v>49</v>
      </c>
      <c r="I67" s="428">
        <v>53</v>
      </c>
      <c r="J67" s="428">
        <v>11</v>
      </c>
      <c r="K67" s="428">
        <v>52</v>
      </c>
      <c r="L67" s="428">
        <v>53</v>
      </c>
      <c r="M67" s="431">
        <v>52</v>
      </c>
      <c r="N67" s="430">
        <v>51</v>
      </c>
      <c r="O67" s="428">
        <v>55</v>
      </c>
      <c r="P67" s="428">
        <v>10</v>
      </c>
      <c r="Q67" s="428">
        <v>53</v>
      </c>
      <c r="R67" s="428">
        <v>54</v>
      </c>
      <c r="S67" s="431">
        <v>53</v>
      </c>
      <c r="T67" s="262">
        <f>SUM(B67:S67)</f>
        <v>807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7.5299999999999994</v>
      </c>
      <c r="C68" s="80">
        <f t="shared" si="20"/>
        <v>7.4650000000000007</v>
      </c>
      <c r="D68" s="80">
        <f t="shared" si="20"/>
        <v>1.6531000000000002</v>
      </c>
      <c r="E68" s="80">
        <f t="shared" si="20"/>
        <v>7.43</v>
      </c>
      <c r="F68" s="80">
        <f t="shared" si="20"/>
        <v>7.3650000000000002</v>
      </c>
      <c r="G68" s="154">
        <f t="shared" si="20"/>
        <v>7.3650000000000002</v>
      </c>
      <c r="H68" s="38">
        <f t="shared" si="20"/>
        <v>7.4958</v>
      </c>
      <c r="I68" s="80">
        <f t="shared" si="20"/>
        <v>8.0012999999999987</v>
      </c>
      <c r="J68" s="80">
        <f t="shared" si="20"/>
        <v>1.6608000000000005</v>
      </c>
      <c r="K68" s="80">
        <f t="shared" si="20"/>
        <v>7.6908000000000012</v>
      </c>
      <c r="L68" s="80">
        <f t="shared" si="20"/>
        <v>7.7844999999999995</v>
      </c>
      <c r="M68" s="154">
        <f t="shared" si="20"/>
        <v>7.694399999999999</v>
      </c>
      <c r="N68" s="38">
        <f t="shared" si="20"/>
        <v>7.6656999999999984</v>
      </c>
      <c r="O68" s="80">
        <f t="shared" si="20"/>
        <v>8.1930000000000014</v>
      </c>
      <c r="P68" s="80">
        <f t="shared" si="20"/>
        <v>1.5350000000000001</v>
      </c>
      <c r="Q68" s="80">
        <f t="shared" si="20"/>
        <v>7.8587000000000007</v>
      </c>
      <c r="R68" s="80">
        <f t="shared" si="20"/>
        <v>7.9866000000000001</v>
      </c>
      <c r="S68" s="154">
        <f t="shared" si="20"/>
        <v>7.7844999999999995</v>
      </c>
      <c r="T68" s="263">
        <f>((T65*1000)/T67)/7</f>
        <v>149.22995220392994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52.85</v>
      </c>
      <c r="C69" s="43">
        <f t="shared" si="21"/>
        <v>52.325000000000003</v>
      </c>
      <c r="D69" s="43">
        <f t="shared" si="21"/>
        <v>11.6655</v>
      </c>
      <c r="E69" s="43">
        <f t="shared" si="21"/>
        <v>52.15</v>
      </c>
      <c r="F69" s="43">
        <f t="shared" si="21"/>
        <v>51.625</v>
      </c>
      <c r="G69" s="83">
        <f t="shared" si="21"/>
        <v>51.625</v>
      </c>
      <c r="H69" s="42">
        <f t="shared" si="21"/>
        <v>52.478999999999999</v>
      </c>
      <c r="I69" s="43">
        <f t="shared" si="21"/>
        <v>56.206499999999998</v>
      </c>
      <c r="J69" s="43">
        <f t="shared" si="21"/>
        <v>11.704000000000001</v>
      </c>
      <c r="K69" s="43">
        <f t="shared" si="21"/>
        <v>54.054000000000002</v>
      </c>
      <c r="L69" s="43">
        <f t="shared" si="21"/>
        <v>54.722499999999997</v>
      </c>
      <c r="M69" s="83">
        <f t="shared" si="21"/>
        <v>53.872</v>
      </c>
      <c r="N69" s="42">
        <f t="shared" si="21"/>
        <v>53.728499999999997</v>
      </c>
      <c r="O69" s="43">
        <f t="shared" si="21"/>
        <v>57.365000000000002</v>
      </c>
      <c r="P69" s="43">
        <f t="shared" si="21"/>
        <v>10.675000000000001</v>
      </c>
      <c r="Q69" s="43">
        <f t="shared" si="21"/>
        <v>55.093499999999999</v>
      </c>
      <c r="R69" s="43">
        <f t="shared" si="21"/>
        <v>56.133000000000003</v>
      </c>
      <c r="S69" s="83">
        <f t="shared" si="21"/>
        <v>54.722499999999997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>+(B65/B67)/7*1000</f>
        <v>151.14285714285717</v>
      </c>
      <c r="C70" s="48">
        <f t="shared" ref="C70:S70" si="22">+(C65/C67)/7*1000</f>
        <v>149.42857142857144</v>
      </c>
      <c r="D70" s="48">
        <f t="shared" si="22"/>
        <v>151.94805194805193</v>
      </c>
      <c r="E70" s="48">
        <f t="shared" si="22"/>
        <v>148.85714285714283</v>
      </c>
      <c r="F70" s="48">
        <f t="shared" si="22"/>
        <v>147.42857142857144</v>
      </c>
      <c r="G70" s="49">
        <f t="shared" si="22"/>
        <v>147.42857142857144</v>
      </c>
      <c r="H70" s="47">
        <f t="shared" si="22"/>
        <v>153.06122448979593</v>
      </c>
      <c r="I70" s="48">
        <f t="shared" si="22"/>
        <v>151.48247978436657</v>
      </c>
      <c r="J70" s="48">
        <f t="shared" si="22"/>
        <v>151.94805194805193</v>
      </c>
      <c r="K70" s="48">
        <f t="shared" si="22"/>
        <v>148.62637362637363</v>
      </c>
      <c r="L70" s="48">
        <f t="shared" si="22"/>
        <v>147.43935309973045</v>
      </c>
      <c r="M70" s="49">
        <f t="shared" si="22"/>
        <v>148.07692307692307</v>
      </c>
      <c r="N70" s="47">
        <f t="shared" si="22"/>
        <v>150.42016806722694</v>
      </c>
      <c r="O70" s="48">
        <f t="shared" si="22"/>
        <v>149.09090909090909</v>
      </c>
      <c r="P70" s="48">
        <f t="shared" si="22"/>
        <v>152.85714285714283</v>
      </c>
      <c r="Q70" s="48">
        <f t="shared" si="22"/>
        <v>148.51752021563345</v>
      </c>
      <c r="R70" s="48">
        <f t="shared" si="22"/>
        <v>148.4126984126984</v>
      </c>
      <c r="S70" s="49">
        <f t="shared" si="22"/>
        <v>147.43935309973045</v>
      </c>
      <c r="T70" s="50"/>
      <c r="AD70" s="3"/>
    </row>
    <row r="71" spans="1:41" s="337" customFormat="1" ht="33.75" customHeight="1" x14ac:dyDescent="0.25">
      <c r="B71" s="399"/>
      <c r="C71" s="399"/>
      <c r="D71" s="399"/>
      <c r="E71" s="399"/>
      <c r="F71" s="399"/>
      <c r="G71" s="399"/>
      <c r="H71" s="399"/>
      <c r="I71" s="399"/>
      <c r="J71" s="399"/>
      <c r="K71" s="399"/>
      <c r="L71" s="399"/>
      <c r="M71" s="399"/>
      <c r="N71" s="399"/>
      <c r="O71" s="399"/>
      <c r="P71" s="399"/>
      <c r="Q71" s="399"/>
      <c r="R71" s="399"/>
      <c r="S71" s="399"/>
    </row>
    <row r="72" spans="1:41" ht="33.75" customHeight="1" x14ac:dyDescent="0.25"/>
    <row r="73" spans="1:41" ht="33.75" customHeight="1" x14ac:dyDescent="0.25">
      <c r="A73" s="55"/>
      <c r="B73" s="70"/>
      <c r="C73" s="70"/>
      <c r="D73" s="70"/>
      <c r="E73" s="70"/>
      <c r="F73" s="70"/>
      <c r="G73" s="70"/>
      <c r="H73" s="55"/>
      <c r="I73" s="55"/>
      <c r="J73" s="55"/>
    </row>
    <row r="74" spans="1:41" ht="33.75" customHeight="1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8"/>
  <sheetViews>
    <sheetView topLeftCell="A37" zoomScale="30" zoomScaleNormal="30" workbookViewId="0">
      <selection activeCell="B39" sqref="B39:G41"/>
    </sheetView>
  </sheetViews>
  <sheetFormatPr baseColWidth="10" defaultRowHeight="15" x14ac:dyDescent="0.25"/>
  <cols>
    <col min="1" max="1" width="52.42578125" style="19" bestFit="1" customWidth="1"/>
    <col min="2" max="10" width="22.42578125" style="19" customWidth="1"/>
    <col min="11" max="11" width="33.42578125" style="19" bestFit="1" customWidth="1"/>
    <col min="1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525"/>
      <c r="U3" s="525"/>
      <c r="V3" s="525"/>
      <c r="W3" s="525"/>
      <c r="X3" s="525"/>
      <c r="Y3" s="2"/>
      <c r="Z3" s="2"/>
      <c r="AA3" s="2"/>
      <c r="AB3" s="2"/>
      <c r="AC3" s="2"/>
      <c r="AD3" s="5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25" t="s">
        <v>1</v>
      </c>
      <c r="B9" s="525"/>
      <c r="C9" s="525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25"/>
      <c r="B10" s="525"/>
      <c r="C10" s="5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25" t="s">
        <v>4</v>
      </c>
      <c r="B11" s="525"/>
      <c r="C11" s="525"/>
      <c r="D11" s="1"/>
      <c r="E11" s="523">
        <v>2</v>
      </c>
      <c r="F11" s="1"/>
      <c r="G11" s="1"/>
      <c r="H11" s="1"/>
      <c r="I11" s="1"/>
      <c r="J11" s="1"/>
      <c r="K11" s="628" t="s">
        <v>114</v>
      </c>
      <c r="L11" s="628"/>
      <c r="M11" s="524"/>
      <c r="N11" s="52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25"/>
      <c r="B12" s="525"/>
      <c r="C12" s="525"/>
      <c r="D12" s="1"/>
      <c r="E12" s="5"/>
      <c r="F12" s="1"/>
      <c r="G12" s="1"/>
      <c r="H12" s="1"/>
      <c r="I12" s="1"/>
      <c r="J12" s="1"/>
      <c r="K12" s="524"/>
      <c r="L12" s="524"/>
      <c r="M12" s="524"/>
      <c r="N12" s="52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25"/>
      <c r="B13" s="525"/>
      <c r="C13" s="525"/>
      <c r="D13" s="525"/>
      <c r="E13" s="525"/>
      <c r="F13" s="525"/>
      <c r="G13" s="525"/>
      <c r="H13" s="525"/>
      <c r="I13" s="525"/>
      <c r="J13" s="525"/>
      <c r="K13" s="525"/>
      <c r="L13" s="524"/>
      <c r="M13" s="524"/>
      <c r="N13" s="524"/>
      <c r="O13" s="524"/>
      <c r="P13" s="524"/>
      <c r="Q13" s="524"/>
      <c r="R13" s="524"/>
      <c r="S13" s="524"/>
      <c r="T13" s="524"/>
      <c r="U13" s="524"/>
      <c r="V13" s="524"/>
      <c r="W13" s="1"/>
      <c r="X13" s="1"/>
      <c r="Y13" s="1"/>
    </row>
    <row r="14" spans="1:30" s="3" customFormat="1" ht="27" thickBot="1" x14ac:dyDescent="0.3">
      <c r="A14" s="52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526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420">
        <v>91.6</v>
      </c>
      <c r="C18" s="421">
        <v>90.9</v>
      </c>
      <c r="D18" s="421">
        <v>30.3</v>
      </c>
      <c r="E18" s="421">
        <v>92.2</v>
      </c>
      <c r="F18" s="421">
        <v>91.9</v>
      </c>
      <c r="G18" s="422">
        <v>90.4</v>
      </c>
      <c r="H18" s="420">
        <v>88.6</v>
      </c>
      <c r="I18" s="421">
        <v>102.9</v>
      </c>
      <c r="J18" s="421">
        <v>32.200000000000003</v>
      </c>
      <c r="K18" s="421">
        <v>90</v>
      </c>
      <c r="L18" s="421">
        <v>94</v>
      </c>
      <c r="M18" s="422">
        <v>92.5</v>
      </c>
      <c r="N18" s="426">
        <v>91.1</v>
      </c>
      <c r="O18" s="421">
        <v>96.6</v>
      </c>
      <c r="P18" s="421">
        <v>40.4</v>
      </c>
      <c r="Q18" s="421">
        <v>96.4</v>
      </c>
      <c r="R18" s="421">
        <v>94.9</v>
      </c>
      <c r="S18" s="422">
        <v>97.8</v>
      </c>
      <c r="T18" s="26">
        <f t="shared" ref="T18:T25" si="0">SUM(B18:S18)</f>
        <v>1504.7</v>
      </c>
      <c r="V18" s="2"/>
      <c r="W18" s="20"/>
    </row>
    <row r="19" spans="1:30" ht="39.950000000000003" customHeight="1" x14ac:dyDescent="0.25">
      <c r="A19" s="123" t="s">
        <v>36</v>
      </c>
      <c r="B19" s="420">
        <v>91.6</v>
      </c>
      <c r="C19" s="421">
        <v>90.9</v>
      </c>
      <c r="D19" s="421">
        <v>30.3</v>
      </c>
      <c r="E19" s="421">
        <v>92.2</v>
      </c>
      <c r="F19" s="421">
        <v>91.9</v>
      </c>
      <c r="G19" s="422">
        <v>90.4</v>
      </c>
      <c r="H19" s="420">
        <v>88.6</v>
      </c>
      <c r="I19" s="421">
        <v>102.9</v>
      </c>
      <c r="J19" s="421">
        <v>32.200000000000003</v>
      </c>
      <c r="K19" s="421">
        <v>90</v>
      </c>
      <c r="L19" s="421">
        <v>94</v>
      </c>
      <c r="M19" s="422">
        <v>92.5</v>
      </c>
      <c r="N19" s="426">
        <v>91.1</v>
      </c>
      <c r="O19" s="421">
        <v>96.6</v>
      </c>
      <c r="P19" s="421">
        <v>40.4</v>
      </c>
      <c r="Q19" s="421">
        <v>96.4</v>
      </c>
      <c r="R19" s="421">
        <v>94.9</v>
      </c>
      <c r="S19" s="422">
        <v>97.8</v>
      </c>
      <c r="T19" s="26">
        <f t="shared" si="0"/>
        <v>1504.7</v>
      </c>
      <c r="V19" s="2"/>
      <c r="W19" s="20"/>
    </row>
    <row r="20" spans="1:30" ht="39.75" customHeight="1" x14ac:dyDescent="0.25">
      <c r="A20" s="122" t="s">
        <v>37</v>
      </c>
      <c r="B20" s="420">
        <v>91.6</v>
      </c>
      <c r="C20" s="421">
        <v>90.6</v>
      </c>
      <c r="D20" s="421">
        <v>30.1</v>
      </c>
      <c r="E20" s="421">
        <v>91.8</v>
      </c>
      <c r="F20" s="421">
        <v>91.9</v>
      </c>
      <c r="G20" s="422">
        <v>90.2</v>
      </c>
      <c r="H20" s="420">
        <v>88.6</v>
      </c>
      <c r="I20" s="421">
        <v>103</v>
      </c>
      <c r="J20" s="421">
        <v>32.5</v>
      </c>
      <c r="K20" s="421">
        <v>90.1</v>
      </c>
      <c r="L20" s="421">
        <v>94</v>
      </c>
      <c r="M20" s="422">
        <v>92.5</v>
      </c>
      <c r="N20" s="426">
        <v>90.9</v>
      </c>
      <c r="O20" s="421">
        <v>96.4</v>
      </c>
      <c r="P20" s="421">
        <v>39.6</v>
      </c>
      <c r="Q20" s="421">
        <v>96.5</v>
      </c>
      <c r="R20" s="421">
        <v>94.7</v>
      </c>
      <c r="S20" s="422">
        <v>97.8</v>
      </c>
      <c r="T20" s="26">
        <f t="shared" si="0"/>
        <v>1502.8</v>
      </c>
      <c r="V20" s="2"/>
      <c r="W20" s="20"/>
    </row>
    <row r="21" spans="1:30" ht="39.950000000000003" customHeight="1" x14ac:dyDescent="0.25">
      <c r="A21" s="122" t="s">
        <v>38</v>
      </c>
      <c r="B21" s="420">
        <v>91.6</v>
      </c>
      <c r="C21" s="421">
        <v>90.6</v>
      </c>
      <c r="D21" s="421">
        <v>30.1</v>
      </c>
      <c r="E21" s="421">
        <v>91.8</v>
      </c>
      <c r="F21" s="421">
        <v>91.9</v>
      </c>
      <c r="G21" s="422">
        <v>90.2</v>
      </c>
      <c r="H21" s="420">
        <v>88.6</v>
      </c>
      <c r="I21" s="421">
        <v>103</v>
      </c>
      <c r="J21" s="421">
        <v>32.5</v>
      </c>
      <c r="K21" s="421">
        <v>90.1</v>
      </c>
      <c r="L21" s="421">
        <v>94</v>
      </c>
      <c r="M21" s="422">
        <v>92.5</v>
      </c>
      <c r="N21" s="426">
        <v>90.9</v>
      </c>
      <c r="O21" s="421">
        <v>96.4</v>
      </c>
      <c r="P21" s="421">
        <v>39.6</v>
      </c>
      <c r="Q21" s="421">
        <v>96.5</v>
      </c>
      <c r="R21" s="421">
        <v>94.7</v>
      </c>
      <c r="S21" s="422">
        <v>97.8</v>
      </c>
      <c r="T21" s="26">
        <f t="shared" si="0"/>
        <v>1502.8</v>
      </c>
      <c r="V21" s="2"/>
      <c r="W21" s="20"/>
    </row>
    <row r="22" spans="1:30" ht="39.950000000000003" customHeight="1" x14ac:dyDescent="0.25">
      <c r="A22" s="123" t="s">
        <v>33</v>
      </c>
      <c r="B22" s="420">
        <v>91.6</v>
      </c>
      <c r="C22" s="421">
        <v>90.6</v>
      </c>
      <c r="D22" s="421">
        <v>30.1</v>
      </c>
      <c r="E22" s="421">
        <v>91.8</v>
      </c>
      <c r="F22" s="421">
        <v>91.9</v>
      </c>
      <c r="G22" s="422">
        <v>90.2</v>
      </c>
      <c r="H22" s="420">
        <v>88.6</v>
      </c>
      <c r="I22" s="421">
        <v>103</v>
      </c>
      <c r="J22" s="421">
        <v>32.5</v>
      </c>
      <c r="K22" s="421">
        <v>90.1</v>
      </c>
      <c r="L22" s="421">
        <v>94</v>
      </c>
      <c r="M22" s="422">
        <v>92.5</v>
      </c>
      <c r="N22" s="426">
        <v>90.9</v>
      </c>
      <c r="O22" s="421">
        <v>96.4</v>
      </c>
      <c r="P22" s="421">
        <v>39.6</v>
      </c>
      <c r="Q22" s="421">
        <v>96.5</v>
      </c>
      <c r="R22" s="421">
        <v>94.7</v>
      </c>
      <c r="S22" s="422">
        <v>97.8</v>
      </c>
      <c r="T22" s="26">
        <f t="shared" si="0"/>
        <v>1502.8</v>
      </c>
      <c r="V22" s="2"/>
      <c r="W22" s="20"/>
    </row>
    <row r="23" spans="1:30" ht="39.950000000000003" customHeight="1" x14ac:dyDescent="0.25">
      <c r="A23" s="122" t="s">
        <v>46</v>
      </c>
      <c r="B23" s="420">
        <v>91.6</v>
      </c>
      <c r="C23" s="421">
        <v>90.6</v>
      </c>
      <c r="D23" s="421">
        <v>30.1</v>
      </c>
      <c r="E23" s="421">
        <v>91.8</v>
      </c>
      <c r="F23" s="421">
        <v>91.9</v>
      </c>
      <c r="G23" s="422">
        <v>90.2</v>
      </c>
      <c r="H23" s="420">
        <v>88.6</v>
      </c>
      <c r="I23" s="421">
        <v>103</v>
      </c>
      <c r="J23" s="421">
        <v>32.5</v>
      </c>
      <c r="K23" s="421">
        <v>90.1</v>
      </c>
      <c r="L23" s="421">
        <v>94</v>
      </c>
      <c r="M23" s="422">
        <v>92.5</v>
      </c>
      <c r="N23" s="426">
        <v>90.9</v>
      </c>
      <c r="O23" s="421">
        <v>96.4</v>
      </c>
      <c r="P23" s="421">
        <v>39.6</v>
      </c>
      <c r="Q23" s="421">
        <v>96.5</v>
      </c>
      <c r="R23" s="421">
        <v>94.7</v>
      </c>
      <c r="S23" s="422">
        <v>97.8</v>
      </c>
      <c r="T23" s="26">
        <f t="shared" si="0"/>
        <v>1502.8</v>
      </c>
      <c r="V23" s="2"/>
      <c r="W23" s="20"/>
    </row>
    <row r="24" spans="1:30" ht="39.950000000000003" customHeight="1" x14ac:dyDescent="0.25">
      <c r="A24" s="122" t="s">
        <v>34</v>
      </c>
      <c r="B24" s="420">
        <v>91.6</v>
      </c>
      <c r="C24" s="421">
        <v>90.6</v>
      </c>
      <c r="D24" s="421">
        <v>30.1</v>
      </c>
      <c r="E24" s="421">
        <v>91.8</v>
      </c>
      <c r="F24" s="421">
        <v>91.9</v>
      </c>
      <c r="G24" s="422">
        <v>90.2</v>
      </c>
      <c r="H24" s="420">
        <v>88.6</v>
      </c>
      <c r="I24" s="421">
        <v>103</v>
      </c>
      <c r="J24" s="421">
        <v>32.5</v>
      </c>
      <c r="K24" s="421">
        <v>90.1</v>
      </c>
      <c r="L24" s="421">
        <v>94</v>
      </c>
      <c r="M24" s="422">
        <v>92.5</v>
      </c>
      <c r="N24" s="426">
        <v>90.9</v>
      </c>
      <c r="O24" s="421">
        <v>96.4</v>
      </c>
      <c r="P24" s="421">
        <v>39.6</v>
      </c>
      <c r="Q24" s="421">
        <v>96.5</v>
      </c>
      <c r="R24" s="421">
        <v>94.7</v>
      </c>
      <c r="S24" s="422">
        <v>97.8</v>
      </c>
      <c r="T24" s="26">
        <f t="shared" si="0"/>
        <v>1502.8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641.20000000000005</v>
      </c>
      <c r="C25" s="332">
        <f t="shared" si="1"/>
        <v>634.80000000000007</v>
      </c>
      <c r="D25" s="332">
        <f t="shared" si="1"/>
        <v>211.1</v>
      </c>
      <c r="E25" s="332">
        <f t="shared" si="1"/>
        <v>643.4</v>
      </c>
      <c r="F25" s="332">
        <f t="shared" si="1"/>
        <v>643.29999999999995</v>
      </c>
      <c r="G25" s="333">
        <f t="shared" si="1"/>
        <v>631.80000000000007</v>
      </c>
      <c r="H25" s="331">
        <f t="shared" si="1"/>
        <v>620.20000000000005</v>
      </c>
      <c r="I25" s="332">
        <f t="shared" si="1"/>
        <v>720.8</v>
      </c>
      <c r="J25" s="332">
        <f t="shared" si="1"/>
        <v>226.9</v>
      </c>
      <c r="K25" s="332">
        <f t="shared" si="1"/>
        <v>630.50000000000011</v>
      </c>
      <c r="L25" s="332">
        <f t="shared" si="1"/>
        <v>658</v>
      </c>
      <c r="M25" s="333">
        <f t="shared" si="1"/>
        <v>647.5</v>
      </c>
      <c r="N25" s="335">
        <f t="shared" si="1"/>
        <v>636.69999999999993</v>
      </c>
      <c r="O25" s="332">
        <f t="shared" si="1"/>
        <v>675.19999999999993</v>
      </c>
      <c r="P25" s="332">
        <f t="shared" si="1"/>
        <v>278.8</v>
      </c>
      <c r="Q25" s="332">
        <f t="shared" si="1"/>
        <v>675.3</v>
      </c>
      <c r="R25" s="332">
        <f t="shared" si="1"/>
        <v>663.30000000000007</v>
      </c>
      <c r="S25" s="333">
        <f t="shared" si="1"/>
        <v>684.59999999999991</v>
      </c>
      <c r="T25" s="320">
        <f t="shared" si="0"/>
        <v>10523.399999999998</v>
      </c>
    </row>
    <row r="26" spans="1:30" s="2" customFormat="1" ht="36.75" customHeight="1" x14ac:dyDescent="0.25">
      <c r="A26" s="321" t="s">
        <v>12</v>
      </c>
      <c r="B26" s="326">
        <v>151.4</v>
      </c>
      <c r="C26" s="327">
        <v>151.4</v>
      </c>
      <c r="D26" s="327">
        <v>151.4</v>
      </c>
      <c r="E26" s="327">
        <v>151.4</v>
      </c>
      <c r="F26" s="327">
        <v>151.4</v>
      </c>
      <c r="G26" s="328">
        <v>151.4</v>
      </c>
      <c r="H26" s="326">
        <v>151.4</v>
      </c>
      <c r="I26" s="327">
        <v>151.4</v>
      </c>
      <c r="J26" s="327">
        <v>151.4</v>
      </c>
      <c r="K26" s="327">
        <v>151.4</v>
      </c>
      <c r="L26" s="327">
        <v>151.4</v>
      </c>
      <c r="M26" s="328">
        <v>151.4</v>
      </c>
      <c r="N26" s="336">
        <v>151.4</v>
      </c>
      <c r="O26" s="327">
        <v>151.4</v>
      </c>
      <c r="P26" s="327">
        <v>151.4</v>
      </c>
      <c r="Q26" s="327">
        <v>151.4</v>
      </c>
      <c r="R26" s="327">
        <v>151.4</v>
      </c>
      <c r="S26" s="328">
        <v>151.4</v>
      </c>
      <c r="T26" s="325">
        <f>+((T25/T27)/7)*1000</f>
        <v>151.40929168525096</v>
      </c>
    </row>
    <row r="27" spans="1:30" s="2" customFormat="1" ht="33" customHeight="1" x14ac:dyDescent="0.25">
      <c r="A27" s="125" t="s">
        <v>13</v>
      </c>
      <c r="B27" s="423">
        <v>605</v>
      </c>
      <c r="C27" s="424">
        <v>599</v>
      </c>
      <c r="D27" s="424">
        <v>199</v>
      </c>
      <c r="E27" s="424">
        <v>607</v>
      </c>
      <c r="F27" s="424">
        <v>607</v>
      </c>
      <c r="G27" s="425">
        <v>596</v>
      </c>
      <c r="H27" s="423">
        <v>585</v>
      </c>
      <c r="I27" s="424">
        <v>680</v>
      </c>
      <c r="J27" s="424">
        <v>214</v>
      </c>
      <c r="K27" s="424">
        <v>595</v>
      </c>
      <c r="L27" s="424">
        <v>621</v>
      </c>
      <c r="M27" s="425">
        <v>611</v>
      </c>
      <c r="N27" s="427">
        <v>601</v>
      </c>
      <c r="O27" s="424">
        <v>637</v>
      </c>
      <c r="P27" s="424">
        <v>263</v>
      </c>
      <c r="Q27" s="424">
        <v>637</v>
      </c>
      <c r="R27" s="424">
        <v>626</v>
      </c>
      <c r="S27" s="425">
        <v>646</v>
      </c>
      <c r="T27" s="37">
        <f>SUM(B27:S27)</f>
        <v>9929</v>
      </c>
      <c r="U27" s="2">
        <f>((T25*1000)/T27)/7</f>
        <v>151.40929168525096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91.595799999999983</v>
      </c>
      <c r="C28" s="39">
        <f t="shared" si="2"/>
        <v>90.604040000000026</v>
      </c>
      <c r="D28" s="39">
        <f t="shared" si="2"/>
        <v>30.060039999999997</v>
      </c>
      <c r="E28" s="39">
        <f t="shared" si="2"/>
        <v>91.779719999999983</v>
      </c>
      <c r="F28" s="39">
        <f t="shared" si="2"/>
        <v>91.899720000000002</v>
      </c>
      <c r="G28" s="40">
        <f t="shared" si="2"/>
        <v>90.168160000000015</v>
      </c>
      <c r="H28" s="38">
        <f t="shared" si="2"/>
        <v>88.556599999999975</v>
      </c>
      <c r="I28" s="39">
        <f t="shared" si="2"/>
        <v>102.97280000000001</v>
      </c>
      <c r="J28" s="39">
        <f t="shared" si="2"/>
        <v>32.479439999999997</v>
      </c>
      <c r="K28" s="39">
        <f t="shared" si="2"/>
        <v>90.116200000000006</v>
      </c>
      <c r="L28" s="39">
        <f t="shared" si="2"/>
        <v>94.027160000000009</v>
      </c>
      <c r="M28" s="40">
        <f t="shared" si="2"/>
        <v>92.507560000000012</v>
      </c>
      <c r="N28" s="80">
        <f t="shared" si="2"/>
        <v>90.947959999999995</v>
      </c>
      <c r="O28" s="39">
        <f t="shared" si="2"/>
        <v>96.37851999999998</v>
      </c>
      <c r="P28" s="39">
        <f t="shared" si="2"/>
        <v>39.585480000000004</v>
      </c>
      <c r="Q28" s="39">
        <f t="shared" si="2"/>
        <v>96.458519999999993</v>
      </c>
      <c r="R28" s="39">
        <f t="shared" si="2"/>
        <v>94.726960000000005</v>
      </c>
      <c r="S28" s="40">
        <f t="shared" si="2"/>
        <v>97.806160000000006</v>
      </c>
      <c r="T28" s="41"/>
    </row>
    <row r="29" spans="1:30" ht="33.75" customHeight="1" x14ac:dyDescent="0.25">
      <c r="A29" s="127" t="s">
        <v>15</v>
      </c>
      <c r="B29" s="42">
        <f>((B27*B26)*7)/1000</f>
        <v>641.17899999999997</v>
      </c>
      <c r="C29" s="43">
        <f>((C27*C26)*7)/1000</f>
        <v>634.82020000000011</v>
      </c>
      <c r="D29" s="43">
        <f t="shared" ref="D29:S29" si="3">((D27*D26)*7)/1000</f>
        <v>210.90020000000001</v>
      </c>
      <c r="E29" s="43">
        <f t="shared" si="3"/>
        <v>643.29859999999996</v>
      </c>
      <c r="F29" s="43">
        <f t="shared" si="3"/>
        <v>643.29859999999996</v>
      </c>
      <c r="G29" s="83">
        <f t="shared" si="3"/>
        <v>631.64080000000001</v>
      </c>
      <c r="H29" s="42">
        <f t="shared" si="3"/>
        <v>619.98299999999995</v>
      </c>
      <c r="I29" s="43">
        <f t="shared" si="3"/>
        <v>720.66399999999999</v>
      </c>
      <c r="J29" s="43">
        <f t="shared" si="3"/>
        <v>226.7972</v>
      </c>
      <c r="K29" s="43">
        <f t="shared" si="3"/>
        <v>630.58100000000002</v>
      </c>
      <c r="L29" s="43">
        <f t="shared" si="3"/>
        <v>658.13580000000002</v>
      </c>
      <c r="M29" s="83">
        <f t="shared" si="3"/>
        <v>647.53780000000006</v>
      </c>
      <c r="N29" s="81">
        <f t="shared" si="3"/>
        <v>636.93979999999999</v>
      </c>
      <c r="O29" s="44">
        <f t="shared" si="3"/>
        <v>675.09259999999995</v>
      </c>
      <c r="P29" s="44">
        <f t="shared" si="3"/>
        <v>278.72740000000005</v>
      </c>
      <c r="Q29" s="44">
        <f t="shared" si="3"/>
        <v>675.09259999999995</v>
      </c>
      <c r="R29" s="44">
        <f t="shared" si="3"/>
        <v>663.4348</v>
      </c>
      <c r="S29" s="45">
        <f t="shared" si="3"/>
        <v>684.63080000000002</v>
      </c>
      <c r="T29" s="46"/>
    </row>
    <row r="30" spans="1:30" ht="33.75" customHeight="1" thickBot="1" x14ac:dyDescent="0.3">
      <c r="A30" s="128" t="s">
        <v>16</v>
      </c>
      <c r="B30" s="47">
        <f>+(B25/B27)/7*1000</f>
        <v>151.40495867768598</v>
      </c>
      <c r="C30" s="48">
        <f t="shared" ref="C30:E30" si="4">+(C25/C27)/7*1000</f>
        <v>151.39518244693537</v>
      </c>
      <c r="D30" s="48">
        <f t="shared" si="4"/>
        <v>151.54343144292892</v>
      </c>
      <c r="E30" s="48">
        <f t="shared" si="4"/>
        <v>151.42386443869142</v>
      </c>
      <c r="F30" s="48">
        <f>+(F25/F27)/7*1000</f>
        <v>151.40032948929158</v>
      </c>
      <c r="G30" s="49">
        <f t="shared" ref="G30" si="5">+(G25/G27)/7*1000</f>
        <v>151.43815915627997</v>
      </c>
      <c r="H30" s="47">
        <f>+(H25/H27)/7*1000</f>
        <v>151.45299145299145</v>
      </c>
      <c r="I30" s="48">
        <f t="shared" ref="I30:K30" si="6">+(I25/I27)/7*1000</f>
        <v>151.42857142857142</v>
      </c>
      <c r="J30" s="48">
        <f t="shared" si="6"/>
        <v>151.46862483311079</v>
      </c>
      <c r="K30" s="48">
        <f t="shared" si="6"/>
        <v>151.3805522208884</v>
      </c>
      <c r="L30" s="48">
        <f>+(L25/L27)/7*1000</f>
        <v>151.36876006441224</v>
      </c>
      <c r="M30" s="49">
        <f t="shared" ref="M30:S30" si="7">+(M25/M27)/7*1000</f>
        <v>151.39116202945991</v>
      </c>
      <c r="N30" s="82">
        <f t="shared" si="7"/>
        <v>151.34299976230091</v>
      </c>
      <c r="O30" s="48">
        <f t="shared" si="7"/>
        <v>151.42408611796364</v>
      </c>
      <c r="P30" s="48">
        <f t="shared" si="7"/>
        <v>151.43943508962525</v>
      </c>
      <c r="Q30" s="48">
        <f t="shared" si="7"/>
        <v>151.44651267100247</v>
      </c>
      <c r="R30" s="48">
        <f t="shared" si="7"/>
        <v>151.36923779096304</v>
      </c>
      <c r="S30" s="49">
        <f t="shared" si="7"/>
        <v>151.39318885448913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3"/>
      <c r="I36" s="134"/>
      <c r="J36" s="135"/>
      <c r="K36" s="112" t="s">
        <v>19</v>
      </c>
      <c r="L36" s="641" t="s">
        <v>8</v>
      </c>
      <c r="M36" s="642"/>
      <c r="N36" s="642"/>
      <c r="O36" s="642"/>
      <c r="P36" s="642"/>
      <c r="Q36" s="642"/>
      <c r="R36" s="643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9" t="s">
        <v>10</v>
      </c>
      <c r="I37" s="136"/>
      <c r="J37" s="136"/>
      <c r="K37" s="103"/>
      <c r="L37" s="200"/>
      <c r="M37" s="193"/>
      <c r="N37" s="193"/>
      <c r="O37" s="193"/>
      <c r="P37" s="193"/>
      <c r="Q37" s="193"/>
      <c r="R37" s="199" t="s">
        <v>10</v>
      </c>
      <c r="S37" s="58"/>
      <c r="T37" s="55"/>
      <c r="U37" s="56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57">
        <v>6</v>
      </c>
      <c r="R38" s="96"/>
      <c r="S38" s="58"/>
      <c r="T38" s="55"/>
      <c r="U38" s="56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420">
        <v>89.1</v>
      </c>
      <c r="C39" s="426">
        <v>89.9</v>
      </c>
      <c r="D39" s="426">
        <v>26.8</v>
      </c>
      <c r="E39" s="426">
        <v>88.3</v>
      </c>
      <c r="F39" s="426">
        <v>86.6</v>
      </c>
      <c r="G39" s="426">
        <v>83.9</v>
      </c>
      <c r="H39" s="97">
        <f t="shared" ref="H39:H46" si="8">SUM(B39:G39)</f>
        <v>464.6</v>
      </c>
      <c r="I39" s="138"/>
      <c r="J39" s="137"/>
      <c r="K39" s="87" t="s">
        <v>35</v>
      </c>
      <c r="L39" s="426">
        <v>6.8</v>
      </c>
      <c r="M39" s="426">
        <v>7.1</v>
      </c>
      <c r="N39" s="426">
        <v>1.4</v>
      </c>
      <c r="O39" s="426">
        <v>6.9</v>
      </c>
      <c r="P39" s="426">
        <v>6.7</v>
      </c>
      <c r="Q39" s="426">
        <v>6.3</v>
      </c>
      <c r="R39" s="97">
        <f t="shared" ref="R39:R46" si="9">SUM(L39:Q39)</f>
        <v>35.199999999999996</v>
      </c>
      <c r="S39" s="2"/>
      <c r="T39" s="55"/>
      <c r="U39" s="56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420">
        <v>89.1</v>
      </c>
      <c r="C40" s="426">
        <v>89.9</v>
      </c>
      <c r="D40" s="426">
        <v>26.8</v>
      </c>
      <c r="E40" s="426">
        <v>88.3</v>
      </c>
      <c r="F40" s="426">
        <v>86.6</v>
      </c>
      <c r="G40" s="426">
        <v>83.9</v>
      </c>
      <c r="H40" s="97">
        <f t="shared" si="8"/>
        <v>464.6</v>
      </c>
      <c r="I40" s="133"/>
      <c r="J40" s="137"/>
      <c r="K40" s="88" t="s">
        <v>36</v>
      </c>
      <c r="L40" s="426">
        <v>6.8</v>
      </c>
      <c r="M40" s="426">
        <v>7.1</v>
      </c>
      <c r="N40" s="426">
        <v>1.4</v>
      </c>
      <c r="O40" s="426">
        <v>6.9</v>
      </c>
      <c r="P40" s="426">
        <v>6.7</v>
      </c>
      <c r="Q40" s="426">
        <v>6.3</v>
      </c>
      <c r="R40" s="97">
        <f t="shared" si="9"/>
        <v>35.199999999999996</v>
      </c>
      <c r="S40" s="2"/>
      <c r="T40" s="55"/>
      <c r="U40" s="56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420">
        <v>89.1</v>
      </c>
      <c r="C41" s="426">
        <v>89.9</v>
      </c>
      <c r="D41" s="426">
        <v>26.8</v>
      </c>
      <c r="E41" s="426">
        <v>88.3</v>
      </c>
      <c r="F41" s="426">
        <v>86.6</v>
      </c>
      <c r="G41" s="426">
        <v>83.9</v>
      </c>
      <c r="H41" s="97">
        <f t="shared" si="8"/>
        <v>464.6</v>
      </c>
      <c r="I41" s="133"/>
      <c r="J41" s="137"/>
      <c r="K41" s="87" t="s">
        <v>37</v>
      </c>
      <c r="L41" s="426">
        <v>6.7</v>
      </c>
      <c r="M41" s="426">
        <v>7.1</v>
      </c>
      <c r="N41" s="426">
        <v>1.3</v>
      </c>
      <c r="O41" s="426">
        <v>6.8</v>
      </c>
      <c r="P41" s="426">
        <v>6.6</v>
      </c>
      <c r="Q41" s="426">
        <v>6.2</v>
      </c>
      <c r="R41" s="97">
        <f t="shared" si="9"/>
        <v>34.700000000000003</v>
      </c>
      <c r="S41" s="2"/>
      <c r="T41" s="55"/>
      <c r="U41" s="56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420">
        <v>89.1</v>
      </c>
      <c r="C42" s="426">
        <v>89.9</v>
      </c>
      <c r="D42" s="426">
        <v>26.8</v>
      </c>
      <c r="E42" s="426">
        <v>88.3</v>
      </c>
      <c r="F42" s="426">
        <v>86.6</v>
      </c>
      <c r="G42" s="426">
        <v>83.9</v>
      </c>
      <c r="H42" s="97">
        <f t="shared" si="8"/>
        <v>464.6</v>
      </c>
      <c r="I42" s="133"/>
      <c r="J42" s="137"/>
      <c r="K42" s="87" t="s">
        <v>38</v>
      </c>
      <c r="L42" s="426">
        <v>6.7</v>
      </c>
      <c r="M42" s="426">
        <v>7.1</v>
      </c>
      <c r="N42" s="426">
        <v>1.4</v>
      </c>
      <c r="O42" s="426">
        <v>6.8</v>
      </c>
      <c r="P42" s="426">
        <v>6.7</v>
      </c>
      <c r="Q42" s="426">
        <v>6.2</v>
      </c>
      <c r="R42" s="97">
        <f t="shared" si="9"/>
        <v>34.9</v>
      </c>
      <c r="S42" s="2"/>
      <c r="T42" s="55"/>
      <c r="U42" s="56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420">
        <v>89.1</v>
      </c>
      <c r="C43" s="426">
        <v>89.9</v>
      </c>
      <c r="D43" s="426">
        <v>26.8</v>
      </c>
      <c r="E43" s="426">
        <v>88.3</v>
      </c>
      <c r="F43" s="426">
        <v>86.6</v>
      </c>
      <c r="G43" s="426">
        <v>83.9</v>
      </c>
      <c r="H43" s="97">
        <f t="shared" si="8"/>
        <v>464.6</v>
      </c>
      <c r="I43" s="133"/>
      <c r="J43" s="137"/>
      <c r="K43" s="88" t="s">
        <v>33</v>
      </c>
      <c r="L43" s="426">
        <v>6.7</v>
      </c>
      <c r="M43" s="426">
        <v>7.1</v>
      </c>
      <c r="N43" s="426">
        <v>1.4</v>
      </c>
      <c r="O43" s="426">
        <v>6.8</v>
      </c>
      <c r="P43" s="426">
        <v>6.7</v>
      </c>
      <c r="Q43" s="426">
        <v>6.2</v>
      </c>
      <c r="R43" s="97">
        <f t="shared" si="9"/>
        <v>34.9</v>
      </c>
      <c r="S43" s="2"/>
      <c r="T43" s="55"/>
      <c r="U43" s="56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420">
        <v>89.1</v>
      </c>
      <c r="C44" s="426">
        <v>89.9</v>
      </c>
      <c r="D44" s="426">
        <v>26.8</v>
      </c>
      <c r="E44" s="426">
        <v>88.3</v>
      </c>
      <c r="F44" s="426">
        <v>86.6</v>
      </c>
      <c r="G44" s="426">
        <v>83.9</v>
      </c>
      <c r="H44" s="97">
        <f t="shared" si="8"/>
        <v>464.6</v>
      </c>
      <c r="I44" s="133"/>
      <c r="J44" s="137"/>
      <c r="K44" s="87" t="s">
        <v>46</v>
      </c>
      <c r="L44" s="426">
        <v>6.8</v>
      </c>
      <c r="M44" s="426">
        <v>7.1</v>
      </c>
      <c r="N44" s="426">
        <v>1.4</v>
      </c>
      <c r="O44" s="426">
        <v>6.9</v>
      </c>
      <c r="P44" s="426">
        <v>6.7</v>
      </c>
      <c r="Q44" s="426">
        <v>6.2</v>
      </c>
      <c r="R44" s="97">
        <f t="shared" si="9"/>
        <v>35.1</v>
      </c>
      <c r="S44" s="2"/>
      <c r="T44" s="55"/>
      <c r="U44" s="56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420">
        <v>89.1</v>
      </c>
      <c r="C45" s="426">
        <v>89.9</v>
      </c>
      <c r="D45" s="426">
        <v>26.8</v>
      </c>
      <c r="E45" s="426">
        <v>88.3</v>
      </c>
      <c r="F45" s="426">
        <v>86.6</v>
      </c>
      <c r="G45" s="426">
        <v>83.9</v>
      </c>
      <c r="H45" s="97">
        <f t="shared" si="8"/>
        <v>464.6</v>
      </c>
      <c r="I45" s="133"/>
      <c r="J45" s="137"/>
      <c r="K45" s="87" t="s">
        <v>34</v>
      </c>
      <c r="L45" s="426">
        <v>6.8</v>
      </c>
      <c r="M45" s="426">
        <v>7.1</v>
      </c>
      <c r="N45" s="426">
        <v>1.4</v>
      </c>
      <c r="O45" s="426">
        <v>6.9</v>
      </c>
      <c r="P45" s="426">
        <v>6.7</v>
      </c>
      <c r="Q45" s="426">
        <v>6.3</v>
      </c>
      <c r="R45" s="97">
        <f t="shared" si="9"/>
        <v>35.199999999999996</v>
      </c>
      <c r="S45" s="2"/>
      <c r="T45" s="55"/>
      <c r="U45" s="56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27">
        <f t="shared" ref="B46:G46" si="10">SUM(B39:B45)</f>
        <v>623.70000000000005</v>
      </c>
      <c r="C46" s="77">
        <f t="shared" si="10"/>
        <v>629.29999999999995</v>
      </c>
      <c r="D46" s="28">
        <f t="shared" si="10"/>
        <v>187.60000000000002</v>
      </c>
      <c r="E46" s="28">
        <f t="shared" si="10"/>
        <v>618.09999999999991</v>
      </c>
      <c r="F46" s="28">
        <f t="shared" si="10"/>
        <v>606.20000000000005</v>
      </c>
      <c r="G46" s="28">
        <f t="shared" si="10"/>
        <v>587.29999999999995</v>
      </c>
      <c r="H46" s="97">
        <f t="shared" si="8"/>
        <v>3252.2</v>
      </c>
      <c r="I46" s="60"/>
      <c r="K46" s="73" t="s">
        <v>10</v>
      </c>
      <c r="L46" s="77">
        <f t="shared" ref="L46:Q46" si="11">SUM(L39:L45)</f>
        <v>47.3</v>
      </c>
      <c r="M46" s="28">
        <f t="shared" si="11"/>
        <v>49.7</v>
      </c>
      <c r="N46" s="28">
        <f>SUM(N39:N45)</f>
        <v>9.7000000000000011</v>
      </c>
      <c r="O46" s="28">
        <f t="shared" si="11"/>
        <v>48</v>
      </c>
      <c r="P46" s="28">
        <f t="shared" si="11"/>
        <v>46.800000000000004</v>
      </c>
      <c r="Q46" s="28">
        <f t="shared" si="11"/>
        <v>43.699999999999996</v>
      </c>
      <c r="R46" s="97">
        <f t="shared" si="9"/>
        <v>245.2</v>
      </c>
      <c r="S46" s="60"/>
      <c r="T46" s="55"/>
      <c r="U46" s="56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30">
        <v>153.69999999999999</v>
      </c>
      <c r="C47" s="78">
        <v>153.69999999999999</v>
      </c>
      <c r="D47" s="31">
        <v>153.69999999999999</v>
      </c>
      <c r="E47" s="31">
        <v>153.69999999999999</v>
      </c>
      <c r="F47" s="31">
        <v>153.69999999999999</v>
      </c>
      <c r="G47" s="31">
        <v>153.69999999999999</v>
      </c>
      <c r="H47" s="98">
        <f>+((H46/H48)/7)*1000</f>
        <v>153.53602115003304</v>
      </c>
      <c r="I47" s="60"/>
      <c r="K47" s="129" t="s">
        <v>12</v>
      </c>
      <c r="L47" s="78">
        <v>153.5</v>
      </c>
      <c r="M47" s="31">
        <v>151</v>
      </c>
      <c r="N47" s="31">
        <v>153.5</v>
      </c>
      <c r="O47" s="31">
        <v>149</v>
      </c>
      <c r="P47" s="31">
        <v>148.5</v>
      </c>
      <c r="Q47" s="31">
        <v>148.5</v>
      </c>
      <c r="R47" s="98">
        <f>+((R46/R48)/7)*1000</f>
        <v>150.33721643163702</v>
      </c>
      <c r="S47" s="61"/>
      <c r="T47" s="61"/>
    </row>
    <row r="48" spans="1:30" ht="33.75" customHeight="1" x14ac:dyDescent="0.25">
      <c r="A48" s="90" t="s">
        <v>13</v>
      </c>
      <c r="B48" s="423">
        <v>580</v>
      </c>
      <c r="C48" s="427">
        <v>585</v>
      </c>
      <c r="D48" s="424">
        <v>175</v>
      </c>
      <c r="E48" s="424">
        <v>575</v>
      </c>
      <c r="F48" s="424">
        <v>564</v>
      </c>
      <c r="G48" s="424">
        <v>547</v>
      </c>
      <c r="H48" s="99">
        <f>SUM(B48:G48)</f>
        <v>3026</v>
      </c>
      <c r="I48" s="60"/>
      <c r="J48" s="62"/>
      <c r="K48" s="90" t="s">
        <v>13</v>
      </c>
      <c r="L48" s="428">
        <v>44</v>
      </c>
      <c r="M48" s="428">
        <v>47</v>
      </c>
      <c r="N48" s="428">
        <v>9</v>
      </c>
      <c r="O48" s="428">
        <v>46</v>
      </c>
      <c r="P48" s="428">
        <v>45</v>
      </c>
      <c r="Q48" s="428">
        <v>42</v>
      </c>
      <c r="R48" s="106">
        <f>SUM(L48:Q48)</f>
        <v>233</v>
      </c>
      <c r="S48" s="63"/>
      <c r="T48" s="63"/>
      <c r="U48" s="63"/>
      <c r="V48" s="63"/>
      <c r="W48" s="63"/>
      <c r="X48" s="63"/>
      <c r="Y48" s="63"/>
    </row>
    <row r="49" spans="1:43" ht="33.75" customHeight="1" x14ac:dyDescent="0.25">
      <c r="A49" s="91" t="s">
        <v>14</v>
      </c>
      <c r="B49" s="38">
        <f t="shared" ref="B49:G49" si="12">((B48*B47)*7/1000-B40-B39)/5</f>
        <v>89.164400000000001</v>
      </c>
      <c r="C49" s="80">
        <f t="shared" si="12"/>
        <v>89.920300000000026</v>
      </c>
      <c r="D49" s="80">
        <f t="shared" si="12"/>
        <v>26.936499999999988</v>
      </c>
      <c r="E49" s="80">
        <f t="shared" si="12"/>
        <v>88.408500000000018</v>
      </c>
      <c r="F49" s="80">
        <f t="shared" si="12"/>
        <v>86.72151999999997</v>
      </c>
      <c r="G49" s="80">
        <f t="shared" si="12"/>
        <v>84.143460000000005</v>
      </c>
      <c r="H49" s="100">
        <f>((H46*1000)/H48)/7</f>
        <v>153.53602115003306</v>
      </c>
      <c r="I49" s="60"/>
      <c r="K49" s="91" t="s">
        <v>14</v>
      </c>
      <c r="L49" s="80">
        <f t="shared" ref="L49:Q49" si="13">((L48*L47)*7/1000-L40-L39)/5</f>
        <v>6.7356000000000007</v>
      </c>
      <c r="M49" s="39">
        <f t="shared" si="13"/>
        <v>7.0957999999999997</v>
      </c>
      <c r="N49" s="39">
        <f t="shared" si="13"/>
        <v>1.3740999999999999</v>
      </c>
      <c r="O49" s="39">
        <f t="shared" si="13"/>
        <v>6.8356000000000012</v>
      </c>
      <c r="P49" s="39">
        <f t="shared" si="13"/>
        <v>6.6754999999999995</v>
      </c>
      <c r="Q49" s="39">
        <f t="shared" si="13"/>
        <v>6.2118000000000002</v>
      </c>
      <c r="R49" s="107">
        <f>((R46*1000)/R48)/7</f>
        <v>150.33721643163702</v>
      </c>
      <c r="S49" s="63"/>
      <c r="T49" s="63"/>
    </row>
    <row r="50" spans="1:43" ht="33.75" customHeight="1" x14ac:dyDescent="0.25">
      <c r="A50" s="92" t="s">
        <v>15</v>
      </c>
      <c r="B50" s="42">
        <f t="shared" ref="B50:G50" si="14">((B48*B47)*7)/1000</f>
        <v>624.02200000000005</v>
      </c>
      <c r="C50" s="81">
        <f t="shared" si="14"/>
        <v>629.40150000000006</v>
      </c>
      <c r="D50" s="43">
        <f t="shared" si="14"/>
        <v>188.28249999999997</v>
      </c>
      <c r="E50" s="43">
        <f t="shared" si="14"/>
        <v>618.64250000000004</v>
      </c>
      <c r="F50" s="43">
        <f t="shared" si="14"/>
        <v>606.80759999999987</v>
      </c>
      <c r="G50" s="43">
        <f t="shared" si="14"/>
        <v>588.51729999999998</v>
      </c>
      <c r="H50" s="83"/>
      <c r="I50" s="60"/>
      <c r="K50" s="92" t="s">
        <v>15</v>
      </c>
      <c r="L50" s="81">
        <f t="shared" ref="L50:Q50" si="15">((L48*L47)*7)/1000</f>
        <v>47.277999999999999</v>
      </c>
      <c r="M50" s="43">
        <f t="shared" si="15"/>
        <v>49.679000000000002</v>
      </c>
      <c r="N50" s="43">
        <f t="shared" si="15"/>
        <v>9.6705000000000005</v>
      </c>
      <c r="O50" s="43">
        <f t="shared" si="15"/>
        <v>47.978000000000002</v>
      </c>
      <c r="P50" s="43">
        <f t="shared" si="15"/>
        <v>46.777500000000003</v>
      </c>
      <c r="Q50" s="43">
        <f t="shared" si="15"/>
        <v>43.658999999999999</v>
      </c>
      <c r="R50" s="108"/>
    </row>
    <row r="51" spans="1:43" ht="33.75" customHeight="1" thickBot="1" x14ac:dyDescent="0.3">
      <c r="A51" s="93" t="s">
        <v>16</v>
      </c>
      <c r="B51" s="47">
        <f t="shared" ref="B51:G51" si="16">+(B46/B48)/7*1000</f>
        <v>153.62068965517241</v>
      </c>
      <c r="C51" s="82">
        <f t="shared" si="16"/>
        <v>153.67521367521366</v>
      </c>
      <c r="D51" s="48">
        <f t="shared" si="16"/>
        <v>153.14285714285717</v>
      </c>
      <c r="E51" s="48">
        <f t="shared" si="16"/>
        <v>153.56521739130432</v>
      </c>
      <c r="F51" s="48">
        <f t="shared" si="16"/>
        <v>153.54609929078018</v>
      </c>
      <c r="G51" s="48">
        <f t="shared" si="16"/>
        <v>153.38208409506396</v>
      </c>
      <c r="H51" s="101"/>
      <c r="I51" s="60"/>
      <c r="J51" s="51"/>
      <c r="K51" s="93" t="s">
        <v>16</v>
      </c>
      <c r="L51" s="82">
        <f t="shared" ref="L51:Q51" si="17">+(L46/L48)/7*1000</f>
        <v>153.57142857142856</v>
      </c>
      <c r="M51" s="48">
        <f t="shared" si="17"/>
        <v>151.06382978723403</v>
      </c>
      <c r="N51" s="48">
        <f t="shared" si="17"/>
        <v>153.968253968254</v>
      </c>
      <c r="O51" s="48">
        <f t="shared" si="17"/>
        <v>149.06832298136646</v>
      </c>
      <c r="P51" s="48">
        <f t="shared" si="17"/>
        <v>148.57142857142858</v>
      </c>
      <c r="Q51" s="48">
        <f t="shared" si="17"/>
        <v>148.63945578231292</v>
      </c>
      <c r="R51" s="49"/>
      <c r="S51" s="52"/>
      <c r="T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2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2"/>
      <c r="W55" s="2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2"/>
      <c r="W56" s="2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2"/>
      <c r="W57" s="2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420">
        <v>7.6</v>
      </c>
      <c r="C58" s="426">
        <v>7.5</v>
      </c>
      <c r="D58" s="426">
        <v>1.7</v>
      </c>
      <c r="E58" s="426">
        <v>7.5</v>
      </c>
      <c r="F58" s="426">
        <v>7.4</v>
      </c>
      <c r="G58" s="429">
        <v>7.2</v>
      </c>
      <c r="H58" s="420">
        <v>7.5</v>
      </c>
      <c r="I58" s="426">
        <v>8</v>
      </c>
      <c r="J58" s="426">
        <v>1.7</v>
      </c>
      <c r="K58" s="426">
        <v>7.7</v>
      </c>
      <c r="L58" s="426">
        <v>7.8</v>
      </c>
      <c r="M58" s="429">
        <v>7.7</v>
      </c>
      <c r="N58" s="420">
        <v>7.7</v>
      </c>
      <c r="O58" s="426">
        <v>8.1999999999999993</v>
      </c>
      <c r="P58" s="426">
        <v>1.6</v>
      </c>
      <c r="Q58" s="426">
        <v>7.9</v>
      </c>
      <c r="R58" s="426">
        <v>8</v>
      </c>
      <c r="S58" s="429">
        <v>7.8</v>
      </c>
      <c r="T58" s="26">
        <f t="shared" ref="T58:T65" si="18">SUM(B58:S58)</f>
        <v>120.50000000000001</v>
      </c>
      <c r="U58" s="71"/>
      <c r="V58" s="2"/>
      <c r="W58" s="2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420">
        <v>7.6</v>
      </c>
      <c r="C59" s="426">
        <v>7.5</v>
      </c>
      <c r="D59" s="426">
        <v>1.7</v>
      </c>
      <c r="E59" s="426">
        <v>7.5</v>
      </c>
      <c r="F59" s="426">
        <v>7.4</v>
      </c>
      <c r="G59" s="429">
        <v>7.2</v>
      </c>
      <c r="H59" s="420">
        <v>7.5</v>
      </c>
      <c r="I59" s="426">
        <v>8</v>
      </c>
      <c r="J59" s="426">
        <v>1.7</v>
      </c>
      <c r="K59" s="426">
        <v>7.7</v>
      </c>
      <c r="L59" s="426">
        <v>7.8</v>
      </c>
      <c r="M59" s="429">
        <v>7.7</v>
      </c>
      <c r="N59" s="420">
        <v>7.7</v>
      </c>
      <c r="O59" s="426">
        <v>8.1999999999999993</v>
      </c>
      <c r="P59" s="426">
        <v>1.6</v>
      </c>
      <c r="Q59" s="426">
        <v>7.9</v>
      </c>
      <c r="R59" s="426">
        <v>8</v>
      </c>
      <c r="S59" s="429">
        <v>7.8</v>
      </c>
      <c r="T59" s="26">
        <f t="shared" si="18"/>
        <v>120.50000000000001</v>
      </c>
      <c r="U59" s="71"/>
      <c r="V59" s="2"/>
      <c r="W59" s="2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420">
        <v>7.5</v>
      </c>
      <c r="C60" s="426">
        <v>7.4</v>
      </c>
      <c r="D60" s="426">
        <v>1.6</v>
      </c>
      <c r="E60" s="426">
        <v>7.4</v>
      </c>
      <c r="F60" s="426">
        <v>7.3</v>
      </c>
      <c r="G60" s="429">
        <v>7.2</v>
      </c>
      <c r="H60" s="420">
        <v>7.5</v>
      </c>
      <c r="I60" s="426">
        <v>8</v>
      </c>
      <c r="J60" s="426">
        <v>1.6</v>
      </c>
      <c r="K60" s="426">
        <v>7.7</v>
      </c>
      <c r="L60" s="426">
        <v>7.8</v>
      </c>
      <c r="M60" s="429">
        <v>7.7</v>
      </c>
      <c r="N60" s="420">
        <v>7.6</v>
      </c>
      <c r="O60" s="426">
        <v>8.1999999999999993</v>
      </c>
      <c r="P60" s="426">
        <v>1.5</v>
      </c>
      <c r="Q60" s="426">
        <v>7.8</v>
      </c>
      <c r="R60" s="426">
        <v>8</v>
      </c>
      <c r="S60" s="429">
        <v>7.8</v>
      </c>
      <c r="T60" s="26">
        <f t="shared" si="18"/>
        <v>119.6</v>
      </c>
      <c r="U60" s="71"/>
      <c r="V60" s="2"/>
      <c r="W60" s="2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420">
        <v>7.5</v>
      </c>
      <c r="C61" s="426">
        <v>7.4</v>
      </c>
      <c r="D61" s="426">
        <v>1.6</v>
      </c>
      <c r="E61" s="426">
        <v>7.4</v>
      </c>
      <c r="F61" s="426">
        <v>7.3</v>
      </c>
      <c r="G61" s="429">
        <v>7.2</v>
      </c>
      <c r="H61" s="420">
        <v>7.5</v>
      </c>
      <c r="I61" s="426">
        <v>8</v>
      </c>
      <c r="J61" s="426">
        <v>1.6</v>
      </c>
      <c r="K61" s="426">
        <v>7.7</v>
      </c>
      <c r="L61" s="426">
        <v>7.8</v>
      </c>
      <c r="M61" s="429">
        <v>7.7</v>
      </c>
      <c r="N61" s="420">
        <v>7.6</v>
      </c>
      <c r="O61" s="426">
        <v>8.1999999999999993</v>
      </c>
      <c r="P61" s="426">
        <v>1.5</v>
      </c>
      <c r="Q61" s="426">
        <v>7.8</v>
      </c>
      <c r="R61" s="426">
        <v>8</v>
      </c>
      <c r="S61" s="429">
        <v>7.8</v>
      </c>
      <c r="T61" s="26">
        <f t="shared" si="18"/>
        <v>119.6</v>
      </c>
      <c r="U61" s="71"/>
      <c r="V61" s="2"/>
      <c r="W61" s="2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420">
        <v>7.5</v>
      </c>
      <c r="C62" s="426">
        <v>7.5</v>
      </c>
      <c r="D62" s="426">
        <v>1.7</v>
      </c>
      <c r="E62" s="426">
        <v>7.4</v>
      </c>
      <c r="F62" s="426">
        <v>7.4</v>
      </c>
      <c r="G62" s="429">
        <v>7.2</v>
      </c>
      <c r="H62" s="420">
        <v>7.5</v>
      </c>
      <c r="I62" s="426">
        <v>8</v>
      </c>
      <c r="J62" s="426">
        <v>1.7</v>
      </c>
      <c r="K62" s="426">
        <v>7.7</v>
      </c>
      <c r="L62" s="426">
        <v>7.8</v>
      </c>
      <c r="M62" s="429">
        <v>7.7</v>
      </c>
      <c r="N62" s="420">
        <v>7.7</v>
      </c>
      <c r="O62" s="426">
        <v>8.1999999999999993</v>
      </c>
      <c r="P62" s="426">
        <v>1.5</v>
      </c>
      <c r="Q62" s="426">
        <v>7.9</v>
      </c>
      <c r="R62" s="426">
        <v>8</v>
      </c>
      <c r="S62" s="429">
        <v>7.8</v>
      </c>
      <c r="T62" s="26">
        <f t="shared" si="18"/>
        <v>120.20000000000002</v>
      </c>
      <c r="U62" s="71"/>
      <c r="V62" s="60"/>
      <c r="W62" s="383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420">
        <v>7.5</v>
      </c>
      <c r="C63" s="426">
        <v>7.5</v>
      </c>
      <c r="D63" s="426">
        <v>1.7</v>
      </c>
      <c r="E63" s="426">
        <v>7.4</v>
      </c>
      <c r="F63" s="426">
        <v>7.4</v>
      </c>
      <c r="G63" s="429">
        <v>7.3</v>
      </c>
      <c r="H63" s="420">
        <v>7.5</v>
      </c>
      <c r="I63" s="426">
        <v>8.1</v>
      </c>
      <c r="J63" s="426">
        <v>1.7</v>
      </c>
      <c r="K63" s="426">
        <v>7.7</v>
      </c>
      <c r="L63" s="426">
        <v>7.8</v>
      </c>
      <c r="M63" s="429">
        <v>7.7</v>
      </c>
      <c r="N63" s="420">
        <v>7.7</v>
      </c>
      <c r="O63" s="426">
        <v>8.1999999999999993</v>
      </c>
      <c r="P63" s="426">
        <v>1.5</v>
      </c>
      <c r="Q63" s="426">
        <v>7.9</v>
      </c>
      <c r="R63" s="426">
        <v>8</v>
      </c>
      <c r="S63" s="429">
        <v>7.8</v>
      </c>
      <c r="T63" s="26">
        <f t="shared" si="18"/>
        <v>120.40000000000002</v>
      </c>
      <c r="U63" s="71"/>
      <c r="V63" s="60"/>
      <c r="W63" s="383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420">
        <v>7.6</v>
      </c>
      <c r="C64" s="426">
        <v>7.5</v>
      </c>
      <c r="D64" s="426">
        <v>1.7</v>
      </c>
      <c r="E64" s="426">
        <v>7.5</v>
      </c>
      <c r="F64" s="426">
        <v>7.4</v>
      </c>
      <c r="G64" s="429">
        <v>7.3</v>
      </c>
      <c r="H64" s="420">
        <v>7.5</v>
      </c>
      <c r="I64" s="426">
        <v>8.1</v>
      </c>
      <c r="J64" s="426">
        <v>1.7</v>
      </c>
      <c r="K64" s="426">
        <v>7.8</v>
      </c>
      <c r="L64" s="426">
        <v>7.9</v>
      </c>
      <c r="M64" s="429">
        <v>7.7</v>
      </c>
      <c r="N64" s="420">
        <v>7.7</v>
      </c>
      <c r="O64" s="426">
        <v>8.1999999999999993</v>
      </c>
      <c r="P64" s="426">
        <v>1.5</v>
      </c>
      <c r="Q64" s="426">
        <v>7.9</v>
      </c>
      <c r="R64" s="426">
        <v>8.1</v>
      </c>
      <c r="S64" s="429">
        <v>7.9</v>
      </c>
      <c r="T64" s="26">
        <f t="shared" si="18"/>
        <v>121.00000000000003</v>
      </c>
      <c r="U64" s="71"/>
      <c r="V64" s="60"/>
      <c r="W64" s="383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52.800000000000004</v>
      </c>
      <c r="C65" s="28">
        <f>SUM(C58:C64)</f>
        <v>52.3</v>
      </c>
      <c r="D65" s="28">
        <f>SUM(D58:D64)</f>
        <v>11.699999999999998</v>
      </c>
      <c r="E65" s="28">
        <f>SUM(E58:E64)</f>
        <v>52.099999999999994</v>
      </c>
      <c r="F65" s="28">
        <f t="shared" ref="F65:Q65" si="19">SUM(F58:F64)</f>
        <v>51.6</v>
      </c>
      <c r="G65" s="29">
        <f t="shared" si="19"/>
        <v>50.599999999999994</v>
      </c>
      <c r="H65" s="27">
        <f t="shared" si="19"/>
        <v>52.5</v>
      </c>
      <c r="I65" s="28">
        <f t="shared" si="19"/>
        <v>56.2</v>
      </c>
      <c r="J65" s="28">
        <f t="shared" si="19"/>
        <v>11.699999999999998</v>
      </c>
      <c r="K65" s="28">
        <f t="shared" si="19"/>
        <v>54</v>
      </c>
      <c r="L65" s="28">
        <f t="shared" si="19"/>
        <v>54.699999999999996</v>
      </c>
      <c r="M65" s="29">
        <f t="shared" si="19"/>
        <v>53.900000000000006</v>
      </c>
      <c r="N65" s="27">
        <f t="shared" si="19"/>
        <v>53.70000000000001</v>
      </c>
      <c r="O65" s="28">
        <f t="shared" si="19"/>
        <v>57.400000000000006</v>
      </c>
      <c r="P65" s="28">
        <f t="shared" si="19"/>
        <v>10.7</v>
      </c>
      <c r="Q65" s="28">
        <f t="shared" si="19"/>
        <v>55.1</v>
      </c>
      <c r="R65" s="28">
        <f>SUM(R58:R64)</f>
        <v>56.1</v>
      </c>
      <c r="S65" s="29">
        <f>SUM(S58:S64)</f>
        <v>54.699999999999996</v>
      </c>
      <c r="T65" s="26">
        <f t="shared" si="18"/>
        <v>841.80000000000007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151</v>
      </c>
      <c r="C66" s="31">
        <v>149.5</v>
      </c>
      <c r="D66" s="31">
        <v>151.5</v>
      </c>
      <c r="E66" s="31">
        <v>149</v>
      </c>
      <c r="F66" s="31">
        <v>147.5</v>
      </c>
      <c r="G66" s="32">
        <v>147.5</v>
      </c>
      <c r="H66" s="30">
        <v>153</v>
      </c>
      <c r="I66" s="31">
        <v>151.5</v>
      </c>
      <c r="J66" s="31">
        <v>152</v>
      </c>
      <c r="K66" s="31">
        <v>148.5</v>
      </c>
      <c r="L66" s="31">
        <v>147.5</v>
      </c>
      <c r="M66" s="32">
        <v>148</v>
      </c>
      <c r="N66" s="30">
        <v>150.5</v>
      </c>
      <c r="O66" s="31">
        <v>149</v>
      </c>
      <c r="P66" s="31">
        <v>152.5</v>
      </c>
      <c r="Q66" s="31">
        <v>148.5</v>
      </c>
      <c r="R66" s="31">
        <v>148.5</v>
      </c>
      <c r="S66" s="32">
        <v>147.5</v>
      </c>
      <c r="T66" s="261">
        <f>+((T65/T67)/7)*1000</f>
        <v>149.20241049273312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430">
        <v>50</v>
      </c>
      <c r="C67" s="428">
        <v>50</v>
      </c>
      <c r="D67" s="428">
        <v>11</v>
      </c>
      <c r="E67" s="428">
        <v>50</v>
      </c>
      <c r="F67" s="428">
        <v>50</v>
      </c>
      <c r="G67" s="431">
        <v>49</v>
      </c>
      <c r="H67" s="430">
        <v>49</v>
      </c>
      <c r="I67" s="428">
        <v>53</v>
      </c>
      <c r="J67" s="428">
        <v>11</v>
      </c>
      <c r="K67" s="428">
        <v>52</v>
      </c>
      <c r="L67" s="428">
        <v>53</v>
      </c>
      <c r="M67" s="431">
        <v>52</v>
      </c>
      <c r="N67" s="430">
        <v>51</v>
      </c>
      <c r="O67" s="428">
        <v>55</v>
      </c>
      <c r="P67" s="428">
        <v>10</v>
      </c>
      <c r="Q67" s="428">
        <v>53</v>
      </c>
      <c r="R67" s="428">
        <v>54</v>
      </c>
      <c r="S67" s="431">
        <v>53</v>
      </c>
      <c r="T67" s="262">
        <f>SUM(B67:S67)</f>
        <v>806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7.5299999999999994</v>
      </c>
      <c r="C68" s="80">
        <f t="shared" si="20"/>
        <v>7.4650000000000007</v>
      </c>
      <c r="D68" s="80">
        <f t="shared" si="20"/>
        <v>1.6531000000000002</v>
      </c>
      <c r="E68" s="80">
        <f t="shared" si="20"/>
        <v>7.43</v>
      </c>
      <c r="F68" s="80">
        <f t="shared" si="20"/>
        <v>7.3650000000000002</v>
      </c>
      <c r="G68" s="154">
        <f t="shared" si="20"/>
        <v>7.2384999999999993</v>
      </c>
      <c r="H68" s="38">
        <f t="shared" si="20"/>
        <v>7.4958</v>
      </c>
      <c r="I68" s="80">
        <f t="shared" si="20"/>
        <v>8.0412999999999997</v>
      </c>
      <c r="J68" s="80">
        <f t="shared" si="20"/>
        <v>1.6608000000000005</v>
      </c>
      <c r="K68" s="80">
        <f t="shared" si="20"/>
        <v>7.7307999999999995</v>
      </c>
      <c r="L68" s="80">
        <f t="shared" si="20"/>
        <v>7.8245000000000005</v>
      </c>
      <c r="M68" s="154">
        <f t="shared" si="20"/>
        <v>7.694399999999999</v>
      </c>
      <c r="N68" s="38">
        <f t="shared" si="20"/>
        <v>7.6656999999999984</v>
      </c>
      <c r="O68" s="80">
        <f t="shared" si="20"/>
        <v>8.1930000000000014</v>
      </c>
      <c r="P68" s="80">
        <f t="shared" si="20"/>
        <v>1.4950000000000003</v>
      </c>
      <c r="Q68" s="80">
        <f t="shared" si="20"/>
        <v>7.8587000000000007</v>
      </c>
      <c r="R68" s="80">
        <f t="shared" si="20"/>
        <v>8.0266000000000002</v>
      </c>
      <c r="S68" s="154">
        <f t="shared" si="20"/>
        <v>7.8245000000000005</v>
      </c>
      <c r="T68" s="263">
        <f>((T65*1000)/T67)/7</f>
        <v>149.20241049273309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52.85</v>
      </c>
      <c r="C69" s="43">
        <f t="shared" si="21"/>
        <v>52.325000000000003</v>
      </c>
      <c r="D69" s="43">
        <f t="shared" si="21"/>
        <v>11.6655</v>
      </c>
      <c r="E69" s="43">
        <f t="shared" si="21"/>
        <v>52.15</v>
      </c>
      <c r="F69" s="43">
        <f t="shared" si="21"/>
        <v>51.625</v>
      </c>
      <c r="G69" s="83">
        <f t="shared" si="21"/>
        <v>50.592500000000001</v>
      </c>
      <c r="H69" s="42">
        <f t="shared" si="21"/>
        <v>52.478999999999999</v>
      </c>
      <c r="I69" s="43">
        <f t="shared" si="21"/>
        <v>56.206499999999998</v>
      </c>
      <c r="J69" s="43">
        <f t="shared" si="21"/>
        <v>11.704000000000001</v>
      </c>
      <c r="K69" s="43">
        <f t="shared" si="21"/>
        <v>54.054000000000002</v>
      </c>
      <c r="L69" s="43">
        <f t="shared" si="21"/>
        <v>54.722499999999997</v>
      </c>
      <c r="M69" s="83">
        <f t="shared" si="21"/>
        <v>53.872</v>
      </c>
      <c r="N69" s="42">
        <f t="shared" si="21"/>
        <v>53.728499999999997</v>
      </c>
      <c r="O69" s="43">
        <f t="shared" si="21"/>
        <v>57.365000000000002</v>
      </c>
      <c r="P69" s="43">
        <f t="shared" si="21"/>
        <v>10.675000000000001</v>
      </c>
      <c r="Q69" s="43">
        <f t="shared" si="21"/>
        <v>55.093499999999999</v>
      </c>
      <c r="R69" s="43">
        <f t="shared" si="21"/>
        <v>56.133000000000003</v>
      </c>
      <c r="S69" s="83">
        <f t="shared" si="21"/>
        <v>54.722499999999997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>+(B65/B67)/7*1000</f>
        <v>150.85714285714286</v>
      </c>
      <c r="C70" s="48">
        <f t="shared" ref="C70:S70" si="22">+(C65/C67)/7*1000</f>
        <v>149.42857142857144</v>
      </c>
      <c r="D70" s="48">
        <f t="shared" si="22"/>
        <v>151.94805194805193</v>
      </c>
      <c r="E70" s="48">
        <f t="shared" si="22"/>
        <v>148.85714285714283</v>
      </c>
      <c r="F70" s="48">
        <f t="shared" si="22"/>
        <v>147.42857142857144</v>
      </c>
      <c r="G70" s="49">
        <f t="shared" si="22"/>
        <v>147.52186588921282</v>
      </c>
      <c r="H70" s="47">
        <f t="shared" si="22"/>
        <v>153.06122448979593</v>
      </c>
      <c r="I70" s="48">
        <f t="shared" si="22"/>
        <v>151.48247978436657</v>
      </c>
      <c r="J70" s="48">
        <f t="shared" si="22"/>
        <v>151.94805194805193</v>
      </c>
      <c r="K70" s="48">
        <f t="shared" si="22"/>
        <v>148.35164835164835</v>
      </c>
      <c r="L70" s="48">
        <f t="shared" si="22"/>
        <v>147.43935309973045</v>
      </c>
      <c r="M70" s="49">
        <f t="shared" si="22"/>
        <v>148.07692307692307</v>
      </c>
      <c r="N70" s="47">
        <f t="shared" si="22"/>
        <v>150.42016806722694</v>
      </c>
      <c r="O70" s="48">
        <f t="shared" si="22"/>
        <v>149.09090909090909</v>
      </c>
      <c r="P70" s="48">
        <f t="shared" si="22"/>
        <v>152.85714285714283</v>
      </c>
      <c r="Q70" s="48">
        <f t="shared" si="22"/>
        <v>148.51752021563345</v>
      </c>
      <c r="R70" s="48">
        <f t="shared" si="22"/>
        <v>148.4126984126984</v>
      </c>
      <c r="S70" s="49">
        <f t="shared" si="22"/>
        <v>147.43935309973045</v>
      </c>
      <c r="T70" s="50"/>
      <c r="AD70" s="3"/>
    </row>
    <row r="71" spans="1:41" s="337" customFormat="1" ht="33.75" customHeight="1" x14ac:dyDescent="0.25">
      <c r="B71" s="399"/>
      <c r="C71" s="399"/>
      <c r="D71" s="399"/>
      <c r="E71" s="399"/>
      <c r="F71" s="399"/>
      <c r="G71" s="399"/>
      <c r="H71" s="399"/>
      <c r="I71" s="399"/>
      <c r="J71" s="399"/>
      <c r="K71" s="399"/>
      <c r="L71" s="399"/>
      <c r="M71" s="399"/>
      <c r="N71" s="399"/>
      <c r="O71" s="399"/>
      <c r="P71" s="399"/>
      <c r="Q71" s="399"/>
      <c r="R71" s="399"/>
      <c r="S71" s="399"/>
    </row>
    <row r="72" spans="1:41" ht="33.75" customHeight="1" x14ac:dyDescent="0.25"/>
    <row r="73" spans="1:41" ht="33.75" customHeight="1" x14ac:dyDescent="0.25">
      <c r="A73" s="55"/>
      <c r="B73" s="70"/>
      <c r="C73" s="70"/>
      <c r="D73" s="70"/>
      <c r="E73" s="70"/>
      <c r="F73" s="70"/>
      <c r="G73" s="70"/>
      <c r="H73" s="55"/>
      <c r="I73" s="55"/>
      <c r="J73" s="55"/>
    </row>
    <row r="74" spans="1:41" ht="33.75" customHeight="1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8"/>
  <sheetViews>
    <sheetView topLeftCell="A17" zoomScale="30" zoomScaleNormal="30" workbookViewId="0">
      <selection activeCell="N68" sqref="N68"/>
    </sheetView>
  </sheetViews>
  <sheetFormatPr baseColWidth="10" defaultRowHeight="15" x14ac:dyDescent="0.25"/>
  <cols>
    <col min="1" max="1" width="52.42578125" style="19" bestFit="1" customWidth="1"/>
    <col min="2" max="10" width="22.42578125" style="19" customWidth="1"/>
    <col min="11" max="11" width="33.42578125" style="19" bestFit="1" customWidth="1"/>
    <col min="1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529"/>
      <c r="E3" s="529"/>
      <c r="F3" s="529"/>
      <c r="G3" s="529"/>
      <c r="H3" s="529"/>
      <c r="I3" s="529"/>
      <c r="J3" s="529"/>
      <c r="K3" s="529"/>
      <c r="L3" s="529"/>
      <c r="M3" s="529"/>
      <c r="N3" s="529"/>
      <c r="O3" s="529"/>
      <c r="P3" s="529"/>
      <c r="Q3" s="529"/>
      <c r="R3" s="529"/>
      <c r="S3" s="529"/>
      <c r="T3" s="529"/>
      <c r="U3" s="529"/>
      <c r="V3" s="529"/>
      <c r="W3" s="529"/>
      <c r="X3" s="529"/>
      <c r="Y3" s="2"/>
      <c r="Z3" s="2"/>
      <c r="AA3" s="2"/>
      <c r="AB3" s="2"/>
      <c r="AC3" s="2"/>
      <c r="AD3" s="52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29" t="s">
        <v>1</v>
      </c>
      <c r="B9" s="529"/>
      <c r="C9" s="529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29"/>
      <c r="B10" s="529"/>
      <c r="C10" s="52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29" t="s">
        <v>4</v>
      </c>
      <c r="B11" s="529"/>
      <c r="C11" s="529"/>
      <c r="D11" s="1"/>
      <c r="E11" s="527">
        <v>2</v>
      </c>
      <c r="F11" s="1"/>
      <c r="G11" s="1"/>
      <c r="H11" s="1"/>
      <c r="I11" s="1"/>
      <c r="J11" s="1"/>
      <c r="K11" s="628" t="s">
        <v>115</v>
      </c>
      <c r="L11" s="628"/>
      <c r="M11" s="528"/>
      <c r="N11" s="5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29"/>
      <c r="B12" s="529"/>
      <c r="C12" s="529"/>
      <c r="D12" s="1"/>
      <c r="E12" s="5"/>
      <c r="F12" s="1"/>
      <c r="G12" s="1"/>
      <c r="H12" s="1"/>
      <c r="I12" s="1"/>
      <c r="J12" s="1"/>
      <c r="K12" s="528"/>
      <c r="L12" s="528"/>
      <c r="M12" s="528"/>
      <c r="N12" s="5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29"/>
      <c r="B13" s="529"/>
      <c r="C13" s="529"/>
      <c r="D13" s="529"/>
      <c r="E13" s="529"/>
      <c r="F13" s="529"/>
      <c r="G13" s="529"/>
      <c r="H13" s="529"/>
      <c r="I13" s="529"/>
      <c r="J13" s="529"/>
      <c r="K13" s="529"/>
      <c r="L13" s="528"/>
      <c r="M13" s="528"/>
      <c r="N13" s="528"/>
      <c r="O13" s="528"/>
      <c r="P13" s="528"/>
      <c r="Q13" s="528"/>
      <c r="R13" s="528"/>
      <c r="S13" s="528"/>
      <c r="T13" s="528"/>
      <c r="U13" s="528"/>
      <c r="V13" s="528"/>
      <c r="W13" s="1"/>
      <c r="X13" s="1"/>
      <c r="Y13" s="1"/>
    </row>
    <row r="14" spans="1:30" s="3" customFormat="1" ht="27" thickBot="1" x14ac:dyDescent="0.3">
      <c r="A14" s="52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530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420">
        <v>91.6</v>
      </c>
      <c r="C18" s="421">
        <v>90.6</v>
      </c>
      <c r="D18" s="421">
        <v>30.1</v>
      </c>
      <c r="E18" s="421">
        <v>91.8</v>
      </c>
      <c r="F18" s="421">
        <v>91.9</v>
      </c>
      <c r="G18" s="422">
        <v>90.2</v>
      </c>
      <c r="H18" s="420">
        <v>88.6</v>
      </c>
      <c r="I18" s="421">
        <v>103</v>
      </c>
      <c r="J18" s="421">
        <v>32.5</v>
      </c>
      <c r="K18" s="421">
        <v>90.1</v>
      </c>
      <c r="L18" s="421">
        <v>94</v>
      </c>
      <c r="M18" s="422">
        <v>92.5</v>
      </c>
      <c r="N18" s="426">
        <v>90.9</v>
      </c>
      <c r="O18" s="421">
        <v>96.4</v>
      </c>
      <c r="P18" s="421">
        <v>39.6</v>
      </c>
      <c r="Q18" s="421">
        <v>96.5</v>
      </c>
      <c r="R18" s="421">
        <v>94.7</v>
      </c>
      <c r="S18" s="422">
        <v>97.8</v>
      </c>
      <c r="T18" s="26">
        <f t="shared" ref="T18:T25" si="0">SUM(B18:S18)</f>
        <v>1502.8</v>
      </c>
      <c r="V18" s="2"/>
      <c r="W18" s="20"/>
    </row>
    <row r="19" spans="1:30" ht="39.950000000000003" customHeight="1" x14ac:dyDescent="0.25">
      <c r="A19" s="123" t="s">
        <v>36</v>
      </c>
      <c r="B19" s="420">
        <v>91.6</v>
      </c>
      <c r="C19" s="421">
        <v>90.6</v>
      </c>
      <c r="D19" s="421">
        <v>30.1</v>
      </c>
      <c r="E19" s="421">
        <v>91.8</v>
      </c>
      <c r="F19" s="421">
        <v>91.9</v>
      </c>
      <c r="G19" s="422">
        <v>90.2</v>
      </c>
      <c r="H19" s="420">
        <v>88.6</v>
      </c>
      <c r="I19" s="421">
        <v>103</v>
      </c>
      <c r="J19" s="421">
        <v>32.5</v>
      </c>
      <c r="K19" s="421">
        <v>90.1</v>
      </c>
      <c r="L19" s="421">
        <v>94</v>
      </c>
      <c r="M19" s="422">
        <v>92.5</v>
      </c>
      <c r="N19" s="426">
        <v>90.9</v>
      </c>
      <c r="O19" s="421">
        <v>96.4</v>
      </c>
      <c r="P19" s="421">
        <v>39.6</v>
      </c>
      <c r="Q19" s="421">
        <v>96.5</v>
      </c>
      <c r="R19" s="421">
        <v>94.7</v>
      </c>
      <c r="S19" s="422">
        <v>97.8</v>
      </c>
      <c r="T19" s="26">
        <f t="shared" si="0"/>
        <v>1502.8</v>
      </c>
      <c r="V19" s="2"/>
      <c r="W19" s="20"/>
    </row>
    <row r="20" spans="1:30" ht="39.75" customHeight="1" x14ac:dyDescent="0.25">
      <c r="A20" s="122" t="s">
        <v>37</v>
      </c>
      <c r="B20" s="420">
        <v>91.4</v>
      </c>
      <c r="C20" s="421">
        <v>90.3</v>
      </c>
      <c r="D20" s="421">
        <v>30.1</v>
      </c>
      <c r="E20" s="421">
        <v>91.7</v>
      </c>
      <c r="F20" s="421">
        <v>91.7</v>
      </c>
      <c r="G20" s="422">
        <v>90.2</v>
      </c>
      <c r="H20" s="420">
        <v>88.3</v>
      </c>
      <c r="I20" s="421">
        <v>102.5</v>
      </c>
      <c r="J20" s="421">
        <v>32.4</v>
      </c>
      <c r="K20" s="421">
        <v>89.9</v>
      </c>
      <c r="L20" s="421">
        <v>94</v>
      </c>
      <c r="M20" s="422">
        <v>92.1</v>
      </c>
      <c r="N20" s="426">
        <v>90.9</v>
      </c>
      <c r="O20" s="421">
        <v>96.4</v>
      </c>
      <c r="P20" s="421">
        <v>39.5</v>
      </c>
      <c r="Q20" s="421">
        <v>96.4</v>
      </c>
      <c r="R20" s="421">
        <v>94.7</v>
      </c>
      <c r="S20" s="422">
        <v>97.8</v>
      </c>
      <c r="T20" s="26">
        <f t="shared" si="0"/>
        <v>1500.3000000000002</v>
      </c>
      <c r="V20" s="2"/>
      <c r="W20" s="20"/>
    </row>
    <row r="21" spans="1:30" ht="39.950000000000003" customHeight="1" x14ac:dyDescent="0.25">
      <c r="A21" s="122" t="s">
        <v>38</v>
      </c>
      <c r="B21" s="420">
        <v>91.4</v>
      </c>
      <c r="C21" s="421">
        <v>90.3</v>
      </c>
      <c r="D21" s="421">
        <v>30.1</v>
      </c>
      <c r="E21" s="421">
        <v>91.7</v>
      </c>
      <c r="F21" s="421">
        <v>91.7</v>
      </c>
      <c r="G21" s="422">
        <v>90.2</v>
      </c>
      <c r="H21" s="420">
        <v>88.3</v>
      </c>
      <c r="I21" s="421">
        <v>102.5</v>
      </c>
      <c r="J21" s="421">
        <v>32.4</v>
      </c>
      <c r="K21" s="421">
        <v>89.9</v>
      </c>
      <c r="L21" s="421">
        <v>94</v>
      </c>
      <c r="M21" s="422">
        <v>92.1</v>
      </c>
      <c r="N21" s="426">
        <v>90.9</v>
      </c>
      <c r="O21" s="421">
        <v>96.4</v>
      </c>
      <c r="P21" s="421">
        <v>39.5</v>
      </c>
      <c r="Q21" s="421">
        <v>96.4</v>
      </c>
      <c r="R21" s="421">
        <v>94.7</v>
      </c>
      <c r="S21" s="422">
        <v>97.8</v>
      </c>
      <c r="T21" s="26">
        <f t="shared" si="0"/>
        <v>1500.3000000000002</v>
      </c>
      <c r="V21" s="2"/>
      <c r="W21" s="20"/>
    </row>
    <row r="22" spans="1:30" ht="39.950000000000003" customHeight="1" x14ac:dyDescent="0.25">
      <c r="A22" s="123" t="s">
        <v>33</v>
      </c>
      <c r="B22" s="420">
        <v>91.4</v>
      </c>
      <c r="C22" s="421">
        <v>90.3</v>
      </c>
      <c r="D22" s="421">
        <v>30.1</v>
      </c>
      <c r="E22" s="421">
        <v>91.7</v>
      </c>
      <c r="F22" s="421">
        <v>91.7</v>
      </c>
      <c r="G22" s="422">
        <v>90.2</v>
      </c>
      <c r="H22" s="420">
        <v>88.3</v>
      </c>
      <c r="I22" s="421">
        <v>102.5</v>
      </c>
      <c r="J22" s="421">
        <v>32.4</v>
      </c>
      <c r="K22" s="421">
        <v>89.9</v>
      </c>
      <c r="L22" s="421">
        <v>94</v>
      </c>
      <c r="M22" s="422">
        <v>92.1</v>
      </c>
      <c r="N22" s="426">
        <v>90.9</v>
      </c>
      <c r="O22" s="421">
        <v>96.4</v>
      </c>
      <c r="P22" s="421">
        <v>39.5</v>
      </c>
      <c r="Q22" s="421">
        <v>96.4</v>
      </c>
      <c r="R22" s="421">
        <v>94.7</v>
      </c>
      <c r="S22" s="422">
        <v>97.8</v>
      </c>
      <c r="T22" s="26">
        <f t="shared" si="0"/>
        <v>1500.3000000000002</v>
      </c>
      <c r="V22" s="2"/>
      <c r="W22" s="20"/>
    </row>
    <row r="23" spans="1:30" ht="39.950000000000003" customHeight="1" x14ac:dyDescent="0.25">
      <c r="A23" s="122" t="s">
        <v>46</v>
      </c>
      <c r="B23" s="420">
        <v>91.4</v>
      </c>
      <c r="C23" s="421">
        <v>90.3</v>
      </c>
      <c r="D23" s="421">
        <v>30.1</v>
      </c>
      <c r="E23" s="421">
        <v>91.7</v>
      </c>
      <c r="F23" s="421">
        <v>91.7</v>
      </c>
      <c r="G23" s="422">
        <v>90.2</v>
      </c>
      <c r="H23" s="420">
        <v>88.3</v>
      </c>
      <c r="I23" s="421">
        <v>102.5</v>
      </c>
      <c r="J23" s="421">
        <v>32.4</v>
      </c>
      <c r="K23" s="421">
        <v>89.9</v>
      </c>
      <c r="L23" s="421">
        <v>94</v>
      </c>
      <c r="M23" s="422">
        <v>92.1</v>
      </c>
      <c r="N23" s="426">
        <v>90.9</v>
      </c>
      <c r="O23" s="421">
        <v>96.4</v>
      </c>
      <c r="P23" s="421">
        <v>39.5</v>
      </c>
      <c r="Q23" s="421">
        <v>96.4</v>
      </c>
      <c r="R23" s="421">
        <v>94.7</v>
      </c>
      <c r="S23" s="422">
        <v>97.8</v>
      </c>
      <c r="T23" s="26">
        <f t="shared" si="0"/>
        <v>1500.3000000000002</v>
      </c>
      <c r="V23" s="2"/>
      <c r="W23" s="20"/>
    </row>
    <row r="24" spans="1:30" ht="39.950000000000003" customHeight="1" x14ac:dyDescent="0.25">
      <c r="A24" s="122" t="s">
        <v>34</v>
      </c>
      <c r="B24" s="420">
        <v>91.4</v>
      </c>
      <c r="C24" s="421">
        <v>90.3</v>
      </c>
      <c r="D24" s="421">
        <v>30.1</v>
      </c>
      <c r="E24" s="421">
        <v>91.7</v>
      </c>
      <c r="F24" s="421">
        <v>91.7</v>
      </c>
      <c r="G24" s="422">
        <v>90.2</v>
      </c>
      <c r="H24" s="420">
        <v>88.3</v>
      </c>
      <c r="I24" s="421">
        <v>102.5</v>
      </c>
      <c r="J24" s="421">
        <v>32.4</v>
      </c>
      <c r="K24" s="421">
        <v>89.9</v>
      </c>
      <c r="L24" s="421">
        <v>94</v>
      </c>
      <c r="M24" s="422">
        <v>92.1</v>
      </c>
      <c r="N24" s="426">
        <v>90.9</v>
      </c>
      <c r="O24" s="421">
        <v>96.4</v>
      </c>
      <c r="P24" s="421">
        <v>39.5</v>
      </c>
      <c r="Q24" s="421">
        <v>96.4</v>
      </c>
      <c r="R24" s="421">
        <v>94.7</v>
      </c>
      <c r="S24" s="422">
        <v>97.8</v>
      </c>
      <c r="T24" s="26">
        <f t="shared" si="0"/>
        <v>1500.3000000000002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640.19999999999993</v>
      </c>
      <c r="C25" s="332">
        <f t="shared" si="1"/>
        <v>632.69999999999993</v>
      </c>
      <c r="D25" s="332">
        <f t="shared" si="1"/>
        <v>210.7</v>
      </c>
      <c r="E25" s="332">
        <f t="shared" si="1"/>
        <v>642.1</v>
      </c>
      <c r="F25" s="332">
        <f t="shared" si="1"/>
        <v>642.30000000000007</v>
      </c>
      <c r="G25" s="333">
        <f t="shared" si="1"/>
        <v>631.40000000000009</v>
      </c>
      <c r="H25" s="331">
        <f t="shared" si="1"/>
        <v>618.69999999999993</v>
      </c>
      <c r="I25" s="332">
        <f t="shared" si="1"/>
        <v>718.5</v>
      </c>
      <c r="J25" s="332">
        <f t="shared" si="1"/>
        <v>227.00000000000003</v>
      </c>
      <c r="K25" s="332">
        <f t="shared" si="1"/>
        <v>629.69999999999993</v>
      </c>
      <c r="L25" s="332">
        <f t="shared" si="1"/>
        <v>658</v>
      </c>
      <c r="M25" s="333">
        <f t="shared" si="1"/>
        <v>645.50000000000011</v>
      </c>
      <c r="N25" s="335">
        <f t="shared" si="1"/>
        <v>636.29999999999995</v>
      </c>
      <c r="O25" s="332">
        <f t="shared" si="1"/>
        <v>674.8</v>
      </c>
      <c r="P25" s="332">
        <f t="shared" si="1"/>
        <v>276.7</v>
      </c>
      <c r="Q25" s="332">
        <f t="shared" si="1"/>
        <v>674.99999999999989</v>
      </c>
      <c r="R25" s="332">
        <f t="shared" si="1"/>
        <v>662.90000000000009</v>
      </c>
      <c r="S25" s="333">
        <f t="shared" si="1"/>
        <v>684.59999999999991</v>
      </c>
      <c r="T25" s="320">
        <f t="shared" si="0"/>
        <v>10507.1</v>
      </c>
    </row>
    <row r="26" spans="1:30" s="2" customFormat="1" ht="36.75" customHeight="1" x14ac:dyDescent="0.25">
      <c r="A26" s="321" t="s">
        <v>12</v>
      </c>
      <c r="B26" s="326">
        <v>151.4</v>
      </c>
      <c r="C26" s="327">
        <v>151.4</v>
      </c>
      <c r="D26" s="327">
        <v>151.4</v>
      </c>
      <c r="E26" s="327">
        <v>151.4</v>
      </c>
      <c r="F26" s="327">
        <v>151.4</v>
      </c>
      <c r="G26" s="328">
        <v>151.4</v>
      </c>
      <c r="H26" s="326">
        <v>151.4</v>
      </c>
      <c r="I26" s="327">
        <v>151.4</v>
      </c>
      <c r="J26" s="327">
        <v>151.4</v>
      </c>
      <c r="K26" s="327">
        <v>151.4</v>
      </c>
      <c r="L26" s="327">
        <v>151.4</v>
      </c>
      <c r="M26" s="328">
        <v>151.4</v>
      </c>
      <c r="N26" s="336">
        <v>151.4</v>
      </c>
      <c r="O26" s="327">
        <v>151.4</v>
      </c>
      <c r="P26" s="327">
        <v>151.4</v>
      </c>
      <c r="Q26" s="327">
        <v>151.4</v>
      </c>
      <c r="R26" s="327">
        <v>151.4</v>
      </c>
      <c r="S26" s="328">
        <v>151.4</v>
      </c>
      <c r="T26" s="325">
        <f>+((T25/T27)/7)*1000</f>
        <v>151.3729614475883</v>
      </c>
    </row>
    <row r="27" spans="1:30" s="2" customFormat="1" ht="33" customHeight="1" x14ac:dyDescent="0.25">
      <c r="A27" s="125" t="s">
        <v>13</v>
      </c>
      <c r="B27" s="423">
        <v>604</v>
      </c>
      <c r="C27" s="424">
        <v>597</v>
      </c>
      <c r="D27" s="424">
        <v>199</v>
      </c>
      <c r="E27" s="424">
        <v>606</v>
      </c>
      <c r="F27" s="424">
        <v>606</v>
      </c>
      <c r="G27" s="425">
        <v>596</v>
      </c>
      <c r="H27" s="423">
        <v>584</v>
      </c>
      <c r="I27" s="424">
        <v>678</v>
      </c>
      <c r="J27" s="424">
        <v>214</v>
      </c>
      <c r="K27" s="424">
        <v>594</v>
      </c>
      <c r="L27" s="424">
        <v>621</v>
      </c>
      <c r="M27" s="425">
        <v>609</v>
      </c>
      <c r="N27" s="427">
        <v>601</v>
      </c>
      <c r="O27" s="424">
        <v>637</v>
      </c>
      <c r="P27" s="424">
        <v>261</v>
      </c>
      <c r="Q27" s="424">
        <v>637</v>
      </c>
      <c r="R27" s="424">
        <v>626</v>
      </c>
      <c r="S27" s="425">
        <v>646</v>
      </c>
      <c r="T27" s="37">
        <f>SUM(B27:S27)</f>
        <v>9916</v>
      </c>
      <c r="U27" s="2">
        <f>((T25*1000)/T27)/7</f>
        <v>151.37296144758832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91.383840000000006</v>
      </c>
      <c r="C28" s="39">
        <f t="shared" si="2"/>
        <v>90.300119999999993</v>
      </c>
      <c r="D28" s="39">
        <f t="shared" si="2"/>
        <v>30.140040000000006</v>
      </c>
      <c r="E28" s="39">
        <f t="shared" si="2"/>
        <v>91.727760000000018</v>
      </c>
      <c r="F28" s="39">
        <f t="shared" si="2"/>
        <v>91.687760000000026</v>
      </c>
      <c r="G28" s="40">
        <f t="shared" si="2"/>
        <v>90.248159999999999</v>
      </c>
      <c r="H28" s="38">
        <f t="shared" si="2"/>
        <v>88.344639999999998</v>
      </c>
      <c r="I28" s="39">
        <f t="shared" si="2"/>
        <v>102.50888</v>
      </c>
      <c r="J28" s="39">
        <f t="shared" si="2"/>
        <v>32.359439999999999</v>
      </c>
      <c r="K28" s="39">
        <f t="shared" si="2"/>
        <v>89.864239999999995</v>
      </c>
      <c r="L28" s="39">
        <f t="shared" si="2"/>
        <v>94.027160000000009</v>
      </c>
      <c r="M28" s="40">
        <f t="shared" si="2"/>
        <v>92.083640000000017</v>
      </c>
      <c r="N28" s="80">
        <f t="shared" si="2"/>
        <v>91.027960000000007</v>
      </c>
      <c r="O28" s="39">
        <f t="shared" si="2"/>
        <v>96.458519999999993</v>
      </c>
      <c r="P28" s="39">
        <f t="shared" si="2"/>
        <v>39.481560000000002</v>
      </c>
      <c r="Q28" s="39">
        <f t="shared" si="2"/>
        <v>96.418519999999987</v>
      </c>
      <c r="R28" s="39">
        <f t="shared" si="2"/>
        <v>94.806959999999989</v>
      </c>
      <c r="S28" s="40">
        <f t="shared" si="2"/>
        <v>97.806160000000006</v>
      </c>
      <c r="T28" s="41"/>
    </row>
    <row r="29" spans="1:30" ht="33.75" customHeight="1" x14ac:dyDescent="0.25">
      <c r="A29" s="127" t="s">
        <v>15</v>
      </c>
      <c r="B29" s="42">
        <f>((B27*B26)*7)/1000</f>
        <v>640.11920000000009</v>
      </c>
      <c r="C29" s="43">
        <f>((C27*C26)*7)/1000</f>
        <v>632.70060000000001</v>
      </c>
      <c r="D29" s="43">
        <f t="shared" ref="D29:S29" si="3">((D27*D26)*7)/1000</f>
        <v>210.90020000000001</v>
      </c>
      <c r="E29" s="43">
        <f t="shared" si="3"/>
        <v>642.23880000000008</v>
      </c>
      <c r="F29" s="43">
        <f t="shared" si="3"/>
        <v>642.23880000000008</v>
      </c>
      <c r="G29" s="83">
        <f t="shared" si="3"/>
        <v>631.64080000000001</v>
      </c>
      <c r="H29" s="42">
        <f t="shared" si="3"/>
        <v>618.92320000000007</v>
      </c>
      <c r="I29" s="43">
        <f t="shared" si="3"/>
        <v>718.5444</v>
      </c>
      <c r="J29" s="43">
        <f t="shared" si="3"/>
        <v>226.7972</v>
      </c>
      <c r="K29" s="43">
        <f t="shared" si="3"/>
        <v>629.52120000000002</v>
      </c>
      <c r="L29" s="43">
        <f t="shared" si="3"/>
        <v>658.13580000000002</v>
      </c>
      <c r="M29" s="83">
        <f t="shared" si="3"/>
        <v>645.41820000000007</v>
      </c>
      <c r="N29" s="81">
        <f t="shared" si="3"/>
        <v>636.93979999999999</v>
      </c>
      <c r="O29" s="44">
        <f t="shared" si="3"/>
        <v>675.09259999999995</v>
      </c>
      <c r="P29" s="44">
        <f t="shared" si="3"/>
        <v>276.6078</v>
      </c>
      <c r="Q29" s="44">
        <f t="shared" si="3"/>
        <v>675.09259999999995</v>
      </c>
      <c r="R29" s="44">
        <f t="shared" si="3"/>
        <v>663.4348</v>
      </c>
      <c r="S29" s="45">
        <f t="shared" si="3"/>
        <v>684.63080000000002</v>
      </c>
      <c r="T29" s="46"/>
    </row>
    <row r="30" spans="1:30" ht="33.75" customHeight="1" thickBot="1" x14ac:dyDescent="0.3">
      <c r="A30" s="128" t="s">
        <v>16</v>
      </c>
      <c r="B30" s="47">
        <f>+(B25/B27)/7*1000</f>
        <v>151.41911069063389</v>
      </c>
      <c r="C30" s="48">
        <f t="shared" ref="C30:E30" si="4">+(C25/C27)/7*1000</f>
        <v>151.39985642498206</v>
      </c>
      <c r="D30" s="48">
        <f t="shared" si="4"/>
        <v>151.25628140703515</v>
      </c>
      <c r="E30" s="48">
        <f t="shared" si="4"/>
        <v>151.36727958510139</v>
      </c>
      <c r="F30" s="48">
        <f>+(F25/F27)/7*1000</f>
        <v>151.41442715700143</v>
      </c>
      <c r="G30" s="49">
        <f t="shared" ref="G30" si="5">+(G25/G27)/7*1000</f>
        <v>151.34228187919464</v>
      </c>
      <c r="H30" s="47">
        <f>+(H25/H27)/7*1000</f>
        <v>151.34540117416825</v>
      </c>
      <c r="I30" s="48">
        <f t="shared" ref="I30:K30" si="6">+(I25/I27)/7*1000</f>
        <v>151.39064475347661</v>
      </c>
      <c r="J30" s="48">
        <f t="shared" si="6"/>
        <v>151.53538050734315</v>
      </c>
      <c r="K30" s="48">
        <f t="shared" si="6"/>
        <v>151.44300144300144</v>
      </c>
      <c r="L30" s="48">
        <f>+(L25/L27)/7*1000</f>
        <v>151.36876006441224</v>
      </c>
      <c r="M30" s="49">
        <f t="shared" ref="M30:S30" si="7">+(M25/M27)/7*1000</f>
        <v>151.41918836500119</v>
      </c>
      <c r="N30" s="82">
        <f t="shared" si="7"/>
        <v>151.24792013311145</v>
      </c>
      <c r="O30" s="48">
        <f t="shared" si="7"/>
        <v>151.33437990580848</v>
      </c>
      <c r="P30" s="48">
        <f t="shared" si="7"/>
        <v>151.45046524356866</v>
      </c>
      <c r="Q30" s="48">
        <f t="shared" si="7"/>
        <v>151.37923301188601</v>
      </c>
      <c r="R30" s="48">
        <f t="shared" si="7"/>
        <v>151.2779552715655</v>
      </c>
      <c r="S30" s="49">
        <f t="shared" si="7"/>
        <v>151.39318885448913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664" t="s">
        <v>118</v>
      </c>
      <c r="C33" s="664"/>
      <c r="D33" s="664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49">
        <v>1</v>
      </c>
      <c r="C34" s="550">
        <v>2</v>
      </c>
      <c r="D34" s="551">
        <v>3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3"/>
      <c r="I36" s="134"/>
      <c r="J36" s="135"/>
      <c r="K36" s="112" t="s">
        <v>19</v>
      </c>
      <c r="L36" s="641" t="s">
        <v>8</v>
      </c>
      <c r="M36" s="642"/>
      <c r="N36" s="642"/>
      <c r="O36" s="642"/>
      <c r="P36" s="642"/>
      <c r="Q36" s="642"/>
      <c r="R36" s="643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9" t="s">
        <v>10</v>
      </c>
      <c r="I37" s="136"/>
      <c r="J37" s="136"/>
      <c r="K37" s="103"/>
      <c r="L37" s="200"/>
      <c r="M37" s="193"/>
      <c r="N37" s="193"/>
      <c r="O37" s="193"/>
      <c r="P37" s="193"/>
      <c r="Q37" s="193"/>
      <c r="R37" s="199" t="s">
        <v>10</v>
      </c>
      <c r="S37" s="58"/>
      <c r="T37" s="55"/>
      <c r="U37" s="56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57">
        <v>6</v>
      </c>
      <c r="R38" s="96"/>
      <c r="S38" s="58"/>
      <c r="T38" s="55"/>
      <c r="U38" s="56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420">
        <v>89.1</v>
      </c>
      <c r="C39" s="426">
        <v>89.7</v>
      </c>
      <c r="D39" s="546">
        <v>26.6</v>
      </c>
      <c r="E39" s="547">
        <v>87.6</v>
      </c>
      <c r="F39" s="426">
        <v>86.6</v>
      </c>
      <c r="G39" s="426">
        <v>83.4</v>
      </c>
      <c r="H39" s="97">
        <f t="shared" ref="H39:H46" si="8">SUM(B39:G39)</f>
        <v>463</v>
      </c>
      <c r="I39" s="138"/>
      <c r="J39" s="137"/>
      <c r="K39" s="87" t="s">
        <v>35</v>
      </c>
      <c r="L39" s="426">
        <v>6.8</v>
      </c>
      <c r="M39" s="426">
        <v>7.1</v>
      </c>
      <c r="N39" s="426">
        <v>1.4</v>
      </c>
      <c r="O39" s="426">
        <v>6.9</v>
      </c>
      <c r="P39" s="426">
        <v>6.7</v>
      </c>
      <c r="Q39" s="426">
        <v>6.3</v>
      </c>
      <c r="R39" s="97">
        <f t="shared" ref="R39:R46" si="9">SUM(L39:Q39)</f>
        <v>35.199999999999996</v>
      </c>
      <c r="S39" s="2"/>
      <c r="T39" s="55"/>
      <c r="U39" s="56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420">
        <v>89.1</v>
      </c>
      <c r="C40" s="426">
        <v>89.7</v>
      </c>
      <c r="D40" s="546">
        <v>26.4</v>
      </c>
      <c r="E40" s="426">
        <v>87.4</v>
      </c>
      <c r="F40" s="426">
        <v>86.6</v>
      </c>
      <c r="G40" s="426">
        <v>83.4</v>
      </c>
      <c r="H40" s="97">
        <f t="shared" si="8"/>
        <v>462.6</v>
      </c>
      <c r="I40" s="133"/>
      <c r="J40" s="137"/>
      <c r="K40" s="88" t="s">
        <v>36</v>
      </c>
      <c r="L40" s="426">
        <v>6.8</v>
      </c>
      <c r="M40" s="426">
        <v>7.1</v>
      </c>
      <c r="N40" s="426">
        <v>1.4</v>
      </c>
      <c r="O40" s="426">
        <v>6.9</v>
      </c>
      <c r="P40" s="426">
        <v>6.7</v>
      </c>
      <c r="Q40" s="426">
        <v>6.3</v>
      </c>
      <c r="R40" s="97">
        <f t="shared" si="9"/>
        <v>35.199999999999996</v>
      </c>
      <c r="S40" s="2"/>
      <c r="T40" s="55"/>
      <c r="U40" s="56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420">
        <v>89.1</v>
      </c>
      <c r="C41" s="426">
        <v>89.7</v>
      </c>
      <c r="D41" s="546">
        <v>26.4</v>
      </c>
      <c r="E41" s="426">
        <v>87.4</v>
      </c>
      <c r="F41" s="426">
        <v>86.6</v>
      </c>
      <c r="G41" s="426">
        <v>83.4</v>
      </c>
      <c r="H41" s="97">
        <f t="shared" si="8"/>
        <v>462.6</v>
      </c>
      <c r="I41" s="133"/>
      <c r="J41" s="137"/>
      <c r="K41" s="87" t="s">
        <v>37</v>
      </c>
      <c r="L41" s="426">
        <v>6.8</v>
      </c>
      <c r="M41" s="426">
        <v>7.1</v>
      </c>
      <c r="N41" s="426">
        <v>1.4</v>
      </c>
      <c r="O41" s="426">
        <v>6.9</v>
      </c>
      <c r="P41" s="426">
        <v>6.7</v>
      </c>
      <c r="Q41" s="426">
        <v>6.2</v>
      </c>
      <c r="R41" s="97">
        <f t="shared" si="9"/>
        <v>35.1</v>
      </c>
      <c r="S41" s="2"/>
      <c r="T41" s="55"/>
      <c r="U41" s="56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420">
        <v>89.1</v>
      </c>
      <c r="C42" s="546">
        <v>89.7</v>
      </c>
      <c r="D42" s="426">
        <v>25.9</v>
      </c>
      <c r="E42" s="547">
        <v>87.1</v>
      </c>
      <c r="F42" s="546">
        <v>86.6</v>
      </c>
      <c r="G42" s="426">
        <v>83.4</v>
      </c>
      <c r="H42" s="97">
        <f t="shared" si="8"/>
        <v>461.79999999999995</v>
      </c>
      <c r="I42" s="133"/>
      <c r="J42" s="137"/>
      <c r="K42" s="87" t="s">
        <v>38</v>
      </c>
      <c r="L42" s="426">
        <v>6.8</v>
      </c>
      <c r="M42" s="426">
        <v>7.1</v>
      </c>
      <c r="N42" s="426">
        <v>1.4</v>
      </c>
      <c r="O42" s="426">
        <v>6.9</v>
      </c>
      <c r="P42" s="426">
        <v>6.7</v>
      </c>
      <c r="Q42" s="426">
        <v>6.3</v>
      </c>
      <c r="R42" s="97">
        <f t="shared" si="9"/>
        <v>35.199999999999996</v>
      </c>
      <c r="S42" s="2"/>
      <c r="T42" s="55"/>
      <c r="U42" s="56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420">
        <v>89.1</v>
      </c>
      <c r="C43" s="426">
        <v>89.5</v>
      </c>
      <c r="D43" s="547">
        <v>25.9</v>
      </c>
      <c r="E43" s="426">
        <v>87.1</v>
      </c>
      <c r="F43" s="426">
        <v>86.4</v>
      </c>
      <c r="G43" s="426">
        <v>83.4</v>
      </c>
      <c r="H43" s="97">
        <f t="shared" si="8"/>
        <v>461.4</v>
      </c>
      <c r="I43" s="133"/>
      <c r="J43" s="137"/>
      <c r="K43" s="88" t="s">
        <v>33</v>
      </c>
      <c r="L43" s="426">
        <v>7</v>
      </c>
      <c r="M43" s="426">
        <v>7</v>
      </c>
      <c r="N43" s="426">
        <v>2</v>
      </c>
      <c r="O43" s="426">
        <v>6.6</v>
      </c>
      <c r="P43" s="426">
        <v>6.4</v>
      </c>
      <c r="Q43" s="426">
        <v>6.3</v>
      </c>
      <c r="R43" s="97">
        <f t="shared" si="9"/>
        <v>35.299999999999997</v>
      </c>
      <c r="S43" s="2"/>
      <c r="T43" s="55"/>
      <c r="U43" s="56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545">
        <v>89.1</v>
      </c>
      <c r="C44" s="426">
        <v>89.5</v>
      </c>
      <c r="D44" s="426">
        <v>25.6</v>
      </c>
      <c r="E44" s="426">
        <v>87.1</v>
      </c>
      <c r="F44" s="426">
        <v>86.4</v>
      </c>
      <c r="G44" s="426">
        <v>83.4</v>
      </c>
      <c r="H44" s="97">
        <f t="shared" si="8"/>
        <v>461.09999999999991</v>
      </c>
      <c r="I44" s="133"/>
      <c r="J44" s="137"/>
      <c r="K44" s="87" t="s">
        <v>46</v>
      </c>
      <c r="L44" s="426">
        <v>7.1</v>
      </c>
      <c r="M44" s="426">
        <v>7</v>
      </c>
      <c r="N44" s="426">
        <v>2</v>
      </c>
      <c r="O44" s="426">
        <v>6.6</v>
      </c>
      <c r="P44" s="426">
        <v>6.4</v>
      </c>
      <c r="Q44" s="426">
        <v>6.3</v>
      </c>
      <c r="R44" s="97">
        <f t="shared" si="9"/>
        <v>35.4</v>
      </c>
      <c r="S44" s="2"/>
      <c r="T44" s="55"/>
      <c r="U44" s="56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548">
        <v>89.1</v>
      </c>
      <c r="C45" s="546">
        <v>89.5</v>
      </c>
      <c r="D45" s="426">
        <v>25.6</v>
      </c>
      <c r="E45" s="426">
        <v>87.1</v>
      </c>
      <c r="F45" s="546">
        <v>86.4</v>
      </c>
      <c r="G45" s="547">
        <v>83.4</v>
      </c>
      <c r="H45" s="97">
        <f t="shared" si="8"/>
        <v>461.09999999999991</v>
      </c>
      <c r="I45" s="133"/>
      <c r="J45" s="137"/>
      <c r="K45" s="87" t="s">
        <v>34</v>
      </c>
      <c r="L45" s="426">
        <v>7.1</v>
      </c>
      <c r="M45" s="426">
        <v>7</v>
      </c>
      <c r="N45" s="426">
        <v>2</v>
      </c>
      <c r="O45" s="426">
        <v>6.6</v>
      </c>
      <c r="P45" s="426">
        <v>6.4</v>
      </c>
      <c r="Q45" s="426">
        <v>6.3</v>
      </c>
      <c r="R45" s="97">
        <f t="shared" si="9"/>
        <v>35.4</v>
      </c>
      <c r="S45" s="2"/>
      <c r="T45" s="55"/>
      <c r="U45" s="56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27">
        <f t="shared" ref="B46:G46" si="10">SUM(B39:B45)</f>
        <v>623.70000000000005</v>
      </c>
      <c r="C46" s="77">
        <f t="shared" si="10"/>
        <v>627.29999999999995</v>
      </c>
      <c r="D46" s="28">
        <f t="shared" si="10"/>
        <v>182.4</v>
      </c>
      <c r="E46" s="28">
        <f t="shared" si="10"/>
        <v>610.80000000000007</v>
      </c>
      <c r="F46" s="28">
        <f t="shared" si="10"/>
        <v>605.59999999999991</v>
      </c>
      <c r="G46" s="28">
        <f t="shared" si="10"/>
        <v>583.79999999999995</v>
      </c>
      <c r="H46" s="97">
        <f t="shared" si="8"/>
        <v>3233.6000000000004</v>
      </c>
      <c r="I46" s="60"/>
      <c r="K46" s="73" t="s">
        <v>10</v>
      </c>
      <c r="L46" s="77">
        <f t="shared" ref="L46:Q46" si="11">SUM(L39:L45)</f>
        <v>48.400000000000006</v>
      </c>
      <c r="M46" s="28">
        <f t="shared" si="11"/>
        <v>49.4</v>
      </c>
      <c r="N46" s="28">
        <f>SUM(N39:N45)</f>
        <v>11.6</v>
      </c>
      <c r="O46" s="28">
        <f t="shared" si="11"/>
        <v>47.400000000000006</v>
      </c>
      <c r="P46" s="28">
        <f t="shared" si="11"/>
        <v>46</v>
      </c>
      <c r="Q46" s="28">
        <f t="shared" si="11"/>
        <v>44</v>
      </c>
      <c r="R46" s="97">
        <f t="shared" si="9"/>
        <v>246.8</v>
      </c>
      <c r="S46" s="60"/>
      <c r="T46" s="55"/>
      <c r="U46" s="56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30">
        <v>153.69999999999999</v>
      </c>
      <c r="C47" s="78">
        <v>153.69999999999999</v>
      </c>
      <c r="D47" s="31">
        <v>153.69999999999999</v>
      </c>
      <c r="E47" s="31">
        <v>153.69999999999999</v>
      </c>
      <c r="F47" s="31">
        <v>153.69999999999999</v>
      </c>
      <c r="G47" s="31">
        <v>153.69999999999999</v>
      </c>
      <c r="H47" s="98">
        <f>+((H46/H48)/7)*1000</f>
        <v>153.21487799099742</v>
      </c>
      <c r="I47" s="60"/>
      <c r="K47" s="129" t="s">
        <v>12</v>
      </c>
      <c r="L47" s="78">
        <v>154.5</v>
      </c>
      <c r="M47" s="31">
        <v>152</v>
      </c>
      <c r="N47" s="31">
        <v>154.5</v>
      </c>
      <c r="O47" s="31">
        <v>150</v>
      </c>
      <c r="P47" s="31">
        <v>149.5</v>
      </c>
      <c r="Q47" s="31">
        <v>149.5</v>
      </c>
      <c r="R47" s="98">
        <f>+((R46/R48)/7)*1000</f>
        <v>151.31820968730841</v>
      </c>
      <c r="S47" s="61"/>
      <c r="T47" s="61"/>
    </row>
    <row r="48" spans="1:30" ht="33.75" customHeight="1" x14ac:dyDescent="0.25">
      <c r="A48" s="90" t="s">
        <v>13</v>
      </c>
      <c r="B48" s="423">
        <v>580</v>
      </c>
      <c r="C48" s="427">
        <v>584</v>
      </c>
      <c r="D48" s="424">
        <v>173</v>
      </c>
      <c r="E48" s="424">
        <v>570</v>
      </c>
      <c r="F48" s="424">
        <v>564</v>
      </c>
      <c r="G48" s="424">
        <v>544</v>
      </c>
      <c r="H48" s="99">
        <f>SUM(B48:G48)</f>
        <v>3015</v>
      </c>
      <c r="I48" s="60"/>
      <c r="J48" s="62"/>
      <c r="K48" s="90" t="s">
        <v>13</v>
      </c>
      <c r="L48" s="428">
        <v>45</v>
      </c>
      <c r="M48" s="428">
        <v>46</v>
      </c>
      <c r="N48" s="428">
        <v>13</v>
      </c>
      <c r="O48" s="428">
        <v>44</v>
      </c>
      <c r="P48" s="428">
        <v>43</v>
      </c>
      <c r="Q48" s="428">
        <v>42</v>
      </c>
      <c r="R48" s="106">
        <f>SUM(L48:Q48)</f>
        <v>233</v>
      </c>
      <c r="S48" s="63"/>
      <c r="T48" s="63"/>
      <c r="U48" s="63"/>
      <c r="V48" s="63"/>
      <c r="W48" s="63"/>
      <c r="X48" s="63"/>
      <c r="Y48" s="63"/>
    </row>
    <row r="49" spans="1:43" ht="33.75" customHeight="1" x14ac:dyDescent="0.25">
      <c r="A49" s="91" t="s">
        <v>14</v>
      </c>
      <c r="B49" s="38">
        <f t="shared" ref="B49:G49" si="12">((B48*B47)*7/1000-B40-B39)/5</f>
        <v>89.164400000000001</v>
      </c>
      <c r="C49" s="80">
        <f t="shared" si="12"/>
        <v>89.785119999999978</v>
      </c>
      <c r="D49" s="80">
        <f t="shared" si="12"/>
        <v>26.626139999999999</v>
      </c>
      <c r="E49" s="80">
        <f t="shared" si="12"/>
        <v>87.652600000000007</v>
      </c>
      <c r="F49" s="80">
        <f t="shared" si="12"/>
        <v>86.72151999999997</v>
      </c>
      <c r="G49" s="80">
        <f t="shared" si="12"/>
        <v>83.697919999999982</v>
      </c>
      <c r="H49" s="100">
        <f>((H46*1000)/H48)/7</f>
        <v>153.21487799099742</v>
      </c>
      <c r="I49" s="60"/>
      <c r="K49" s="91" t="s">
        <v>14</v>
      </c>
      <c r="L49" s="80">
        <f t="shared" ref="L49:Q49" si="13">((L48*L47)*7/1000-L40-L39)/5</f>
        <v>7.0135000000000005</v>
      </c>
      <c r="M49" s="39">
        <f t="shared" si="13"/>
        <v>6.9488000000000003</v>
      </c>
      <c r="N49" s="39">
        <f t="shared" si="13"/>
        <v>2.2519</v>
      </c>
      <c r="O49" s="39">
        <f t="shared" si="13"/>
        <v>6.4800000000000013</v>
      </c>
      <c r="P49" s="39">
        <f t="shared" si="13"/>
        <v>6.3198999999999987</v>
      </c>
      <c r="Q49" s="39">
        <f t="shared" si="13"/>
        <v>6.2706000000000008</v>
      </c>
      <c r="R49" s="107">
        <f>((R46*1000)/R48)/7</f>
        <v>151.31820968730838</v>
      </c>
      <c r="S49" s="63"/>
      <c r="T49" s="63"/>
    </row>
    <row r="50" spans="1:43" ht="33.75" customHeight="1" x14ac:dyDescent="0.25">
      <c r="A50" s="92" t="s">
        <v>15</v>
      </c>
      <c r="B50" s="42">
        <f t="shared" ref="B50:G50" si="14">((B48*B47)*7)/1000</f>
        <v>624.02200000000005</v>
      </c>
      <c r="C50" s="81">
        <f t="shared" si="14"/>
        <v>628.32559999999989</v>
      </c>
      <c r="D50" s="43">
        <f t="shared" si="14"/>
        <v>186.13069999999999</v>
      </c>
      <c r="E50" s="43">
        <f t="shared" si="14"/>
        <v>613.26300000000003</v>
      </c>
      <c r="F50" s="43">
        <f t="shared" si="14"/>
        <v>606.80759999999987</v>
      </c>
      <c r="G50" s="43">
        <f t="shared" si="14"/>
        <v>585.28959999999984</v>
      </c>
      <c r="H50" s="83"/>
      <c r="I50" s="60"/>
      <c r="K50" s="92" t="s">
        <v>15</v>
      </c>
      <c r="L50" s="81">
        <f t="shared" ref="L50:Q50" si="15">((L48*L47)*7)/1000</f>
        <v>48.667499999999997</v>
      </c>
      <c r="M50" s="43">
        <f t="shared" si="15"/>
        <v>48.944000000000003</v>
      </c>
      <c r="N50" s="43">
        <f t="shared" si="15"/>
        <v>14.0595</v>
      </c>
      <c r="O50" s="43">
        <f t="shared" si="15"/>
        <v>46.2</v>
      </c>
      <c r="P50" s="43">
        <f t="shared" si="15"/>
        <v>44.999499999999998</v>
      </c>
      <c r="Q50" s="43">
        <f t="shared" si="15"/>
        <v>43.953000000000003</v>
      </c>
      <c r="R50" s="108"/>
    </row>
    <row r="51" spans="1:43" ht="33.75" customHeight="1" thickBot="1" x14ac:dyDescent="0.3">
      <c r="A51" s="93" t="s">
        <v>16</v>
      </c>
      <c r="B51" s="47">
        <f t="shared" ref="B51:G51" si="16">+(B46/B48)/7*1000</f>
        <v>153.62068965517241</v>
      </c>
      <c r="C51" s="82">
        <f t="shared" si="16"/>
        <v>153.44911937377688</v>
      </c>
      <c r="D51" s="48">
        <f t="shared" si="16"/>
        <v>150.61932287365815</v>
      </c>
      <c r="E51" s="48">
        <f t="shared" si="16"/>
        <v>153.08270676691731</v>
      </c>
      <c r="F51" s="48">
        <f t="shared" si="16"/>
        <v>153.39412360688956</v>
      </c>
      <c r="G51" s="48">
        <f t="shared" si="16"/>
        <v>153.30882352941174</v>
      </c>
      <c r="H51" s="101"/>
      <c r="I51" s="60"/>
      <c r="J51" s="51"/>
      <c r="K51" s="93" t="s">
        <v>16</v>
      </c>
      <c r="L51" s="82">
        <f t="shared" ref="L51:Q51" si="17">+(L46/L48)/7*1000</f>
        <v>153.65079365079364</v>
      </c>
      <c r="M51" s="48">
        <f t="shared" si="17"/>
        <v>153.41614906832299</v>
      </c>
      <c r="N51" s="48">
        <f t="shared" si="17"/>
        <v>127.47252747252746</v>
      </c>
      <c r="O51" s="48">
        <f t="shared" si="17"/>
        <v>153.89610389610391</v>
      </c>
      <c r="P51" s="48">
        <f t="shared" si="17"/>
        <v>152.82392026578071</v>
      </c>
      <c r="Q51" s="48">
        <f t="shared" si="17"/>
        <v>149.65986394557822</v>
      </c>
      <c r="R51" s="49"/>
      <c r="S51" s="52"/>
      <c r="T51" s="52"/>
    </row>
    <row r="52" spans="1:43" ht="33.75" customHeight="1" x14ac:dyDescent="0.25">
      <c r="A52" s="51"/>
      <c r="B52" s="52">
        <v>88.9</v>
      </c>
      <c r="C52" s="52">
        <v>89.3</v>
      </c>
      <c r="D52" s="52">
        <v>25.6</v>
      </c>
      <c r="E52" s="52">
        <v>86.8</v>
      </c>
      <c r="F52" s="52">
        <v>86.2</v>
      </c>
      <c r="G52" s="52">
        <v>83.1</v>
      </c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2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2"/>
      <c r="W55" s="2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2"/>
      <c r="W56" s="2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2"/>
      <c r="W57" s="2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420">
        <v>7.6</v>
      </c>
      <c r="C58" s="426">
        <v>7.5</v>
      </c>
      <c r="D58" s="426">
        <v>1.7</v>
      </c>
      <c r="E58" s="426">
        <v>7.5</v>
      </c>
      <c r="F58" s="426">
        <v>7.4</v>
      </c>
      <c r="G58" s="429">
        <v>7.3</v>
      </c>
      <c r="H58" s="420">
        <v>7.5</v>
      </c>
      <c r="I58" s="426">
        <v>8.1</v>
      </c>
      <c r="J58" s="426">
        <v>1.7</v>
      </c>
      <c r="K58" s="426">
        <v>7.8</v>
      </c>
      <c r="L58" s="426">
        <v>7.9</v>
      </c>
      <c r="M58" s="429">
        <v>7.7</v>
      </c>
      <c r="N58" s="420">
        <v>7.7</v>
      </c>
      <c r="O58" s="426">
        <v>8.1999999999999993</v>
      </c>
      <c r="P58" s="426">
        <v>1.5</v>
      </c>
      <c r="Q58" s="426">
        <v>7.9</v>
      </c>
      <c r="R58" s="426">
        <v>8.1</v>
      </c>
      <c r="S58" s="429">
        <v>7.7</v>
      </c>
      <c r="T58" s="26">
        <f t="shared" ref="T58:T65" si="18">SUM(B58:S58)</f>
        <v>120.80000000000003</v>
      </c>
      <c r="U58" s="71"/>
      <c r="V58" s="2"/>
      <c r="W58" s="2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420">
        <v>7.6</v>
      </c>
      <c r="C59" s="426">
        <v>7.5</v>
      </c>
      <c r="D59" s="426">
        <v>1.7</v>
      </c>
      <c r="E59" s="426">
        <v>7.5</v>
      </c>
      <c r="F59" s="426">
        <v>7.4</v>
      </c>
      <c r="G59" s="429">
        <v>7.3</v>
      </c>
      <c r="H59" s="420">
        <v>7.5</v>
      </c>
      <c r="I59" s="426">
        <v>8.1</v>
      </c>
      <c r="J59" s="426">
        <v>1.7</v>
      </c>
      <c r="K59" s="426">
        <v>7.8</v>
      </c>
      <c r="L59" s="426">
        <v>7.9</v>
      </c>
      <c r="M59" s="429">
        <v>7.7</v>
      </c>
      <c r="N59" s="420">
        <v>7.7</v>
      </c>
      <c r="O59" s="426">
        <v>8.1999999999999993</v>
      </c>
      <c r="P59" s="426">
        <v>1.5</v>
      </c>
      <c r="Q59" s="426">
        <v>7.9</v>
      </c>
      <c r="R59" s="426">
        <v>8.1</v>
      </c>
      <c r="S59" s="429">
        <v>7.7</v>
      </c>
      <c r="T59" s="26">
        <f t="shared" si="18"/>
        <v>120.80000000000003</v>
      </c>
      <c r="U59" s="71"/>
      <c r="V59" s="2"/>
      <c r="W59" s="2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420">
        <v>7.6</v>
      </c>
      <c r="C60" s="426">
        <v>7.5</v>
      </c>
      <c r="D60" s="426">
        <v>1.6</v>
      </c>
      <c r="E60" s="426">
        <v>7.5</v>
      </c>
      <c r="F60" s="426">
        <v>7.4</v>
      </c>
      <c r="G60" s="429">
        <v>7.2</v>
      </c>
      <c r="H60" s="420">
        <v>7.5</v>
      </c>
      <c r="I60" s="426">
        <v>8</v>
      </c>
      <c r="J60" s="426">
        <v>1.6</v>
      </c>
      <c r="K60" s="426">
        <v>7.7</v>
      </c>
      <c r="L60" s="426">
        <v>7.8</v>
      </c>
      <c r="M60" s="429">
        <v>7.7</v>
      </c>
      <c r="N60" s="420">
        <v>7.7</v>
      </c>
      <c r="O60" s="426">
        <v>8.1999999999999993</v>
      </c>
      <c r="P60" s="426">
        <v>1.5</v>
      </c>
      <c r="Q60" s="426">
        <v>7.9</v>
      </c>
      <c r="R60" s="426">
        <v>8</v>
      </c>
      <c r="S60" s="429">
        <v>7.7</v>
      </c>
      <c r="T60" s="26">
        <f t="shared" si="18"/>
        <v>120.10000000000002</v>
      </c>
      <c r="U60" s="71"/>
      <c r="V60" s="2"/>
      <c r="W60" s="2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420">
        <v>7.6</v>
      </c>
      <c r="C61" s="426">
        <v>7.5</v>
      </c>
      <c r="D61" s="426">
        <v>1.7</v>
      </c>
      <c r="E61" s="426">
        <v>7.5</v>
      </c>
      <c r="F61" s="426">
        <v>7.4</v>
      </c>
      <c r="G61" s="429">
        <v>7.2</v>
      </c>
      <c r="H61" s="420">
        <v>7.5</v>
      </c>
      <c r="I61" s="426">
        <v>8.1</v>
      </c>
      <c r="J61" s="426">
        <v>1.7</v>
      </c>
      <c r="K61" s="426">
        <v>7.7</v>
      </c>
      <c r="L61" s="426">
        <v>7.8</v>
      </c>
      <c r="M61" s="429">
        <v>7.7</v>
      </c>
      <c r="N61" s="420">
        <v>7.7</v>
      </c>
      <c r="O61" s="426">
        <v>8.3000000000000007</v>
      </c>
      <c r="P61" s="426">
        <v>1.5</v>
      </c>
      <c r="Q61" s="426">
        <v>7.9</v>
      </c>
      <c r="R61" s="426">
        <v>8</v>
      </c>
      <c r="S61" s="429">
        <v>7.7</v>
      </c>
      <c r="T61" s="26">
        <f t="shared" si="18"/>
        <v>120.50000000000003</v>
      </c>
      <c r="U61" s="71"/>
      <c r="V61" s="2"/>
      <c r="W61" s="2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420">
        <v>7.5</v>
      </c>
      <c r="C62" s="426">
        <v>7.4</v>
      </c>
      <c r="D62" s="426">
        <v>2</v>
      </c>
      <c r="E62" s="426">
        <v>7.5</v>
      </c>
      <c r="F62" s="426">
        <v>7.4</v>
      </c>
      <c r="G62" s="429">
        <v>7.3</v>
      </c>
      <c r="H62" s="420">
        <v>7.6</v>
      </c>
      <c r="I62" s="426">
        <v>8.5</v>
      </c>
      <c r="J62" s="426">
        <v>2.1</v>
      </c>
      <c r="K62" s="426">
        <v>7.3</v>
      </c>
      <c r="L62" s="426">
        <v>7.6</v>
      </c>
      <c r="M62" s="429">
        <v>7.6</v>
      </c>
      <c r="N62" s="420">
        <v>7.7</v>
      </c>
      <c r="O62" s="426">
        <v>8</v>
      </c>
      <c r="P62" s="426">
        <v>2</v>
      </c>
      <c r="Q62" s="426">
        <v>7.9</v>
      </c>
      <c r="R62" s="426">
        <v>7.8</v>
      </c>
      <c r="S62" s="429">
        <v>8</v>
      </c>
      <c r="T62" s="26">
        <f t="shared" si="18"/>
        <v>121.19999999999999</v>
      </c>
      <c r="U62" s="71"/>
      <c r="V62" s="60"/>
      <c r="W62" s="383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420">
        <v>7.5</v>
      </c>
      <c r="C63" s="426">
        <v>7.5</v>
      </c>
      <c r="D63" s="426">
        <v>2.1</v>
      </c>
      <c r="E63" s="426">
        <v>7.5</v>
      </c>
      <c r="F63" s="426">
        <v>7.4</v>
      </c>
      <c r="G63" s="429">
        <v>7.3</v>
      </c>
      <c r="H63" s="420">
        <v>7.6</v>
      </c>
      <c r="I63" s="426">
        <v>8.6</v>
      </c>
      <c r="J63" s="426">
        <v>2.2000000000000002</v>
      </c>
      <c r="K63" s="426">
        <v>7.3</v>
      </c>
      <c r="L63" s="426">
        <v>7.6</v>
      </c>
      <c r="M63" s="429">
        <v>7.6</v>
      </c>
      <c r="N63" s="420">
        <v>7.7</v>
      </c>
      <c r="O63" s="426">
        <v>8</v>
      </c>
      <c r="P63" s="426">
        <v>2</v>
      </c>
      <c r="Q63" s="426">
        <v>7.9</v>
      </c>
      <c r="R63" s="426">
        <v>7.8</v>
      </c>
      <c r="S63" s="429">
        <v>8</v>
      </c>
      <c r="T63" s="26">
        <f t="shared" si="18"/>
        <v>121.6</v>
      </c>
      <c r="U63" s="71"/>
      <c r="V63" s="60"/>
      <c r="W63" s="383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420">
        <v>7.5</v>
      </c>
      <c r="C64" s="426">
        <v>7.5</v>
      </c>
      <c r="D64" s="426">
        <v>2.1</v>
      </c>
      <c r="E64" s="426">
        <v>7.5</v>
      </c>
      <c r="F64" s="426">
        <v>7.4</v>
      </c>
      <c r="G64" s="429">
        <v>7.3</v>
      </c>
      <c r="H64" s="420">
        <v>7.6</v>
      </c>
      <c r="I64" s="426">
        <v>8.6</v>
      </c>
      <c r="J64" s="426">
        <v>2.2000000000000002</v>
      </c>
      <c r="K64" s="426">
        <v>7.3</v>
      </c>
      <c r="L64" s="426">
        <v>7.6</v>
      </c>
      <c r="M64" s="429">
        <v>7.6</v>
      </c>
      <c r="N64" s="420">
        <v>7.7</v>
      </c>
      <c r="O64" s="426">
        <v>8</v>
      </c>
      <c r="P64" s="426">
        <v>2</v>
      </c>
      <c r="Q64" s="426">
        <v>7.9</v>
      </c>
      <c r="R64" s="426">
        <v>7.8</v>
      </c>
      <c r="S64" s="429">
        <v>8</v>
      </c>
      <c r="T64" s="26">
        <f t="shared" si="18"/>
        <v>121.6</v>
      </c>
      <c r="U64" s="71"/>
      <c r="V64" s="60"/>
      <c r="W64" s="383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52.9</v>
      </c>
      <c r="C65" s="28">
        <f>SUM(C58:C64)</f>
        <v>52.4</v>
      </c>
      <c r="D65" s="28">
        <f>SUM(D58:D64)</f>
        <v>12.899999999999999</v>
      </c>
      <c r="E65" s="28">
        <f>SUM(E58:E64)</f>
        <v>52.5</v>
      </c>
      <c r="F65" s="28">
        <f t="shared" ref="F65:Q65" si="19">SUM(F58:F64)</f>
        <v>51.8</v>
      </c>
      <c r="G65" s="29">
        <f t="shared" si="19"/>
        <v>50.899999999999991</v>
      </c>
      <c r="H65" s="27">
        <f t="shared" si="19"/>
        <v>52.800000000000004</v>
      </c>
      <c r="I65" s="28">
        <f t="shared" si="19"/>
        <v>58</v>
      </c>
      <c r="J65" s="28">
        <f t="shared" si="19"/>
        <v>13.2</v>
      </c>
      <c r="K65" s="28">
        <f t="shared" si="19"/>
        <v>52.899999999999991</v>
      </c>
      <c r="L65" s="28">
        <f t="shared" si="19"/>
        <v>54.2</v>
      </c>
      <c r="M65" s="29">
        <f t="shared" si="19"/>
        <v>53.6</v>
      </c>
      <c r="N65" s="27">
        <f t="shared" si="19"/>
        <v>53.900000000000006</v>
      </c>
      <c r="O65" s="28">
        <f t="shared" si="19"/>
        <v>56.9</v>
      </c>
      <c r="P65" s="28">
        <f t="shared" si="19"/>
        <v>12</v>
      </c>
      <c r="Q65" s="28">
        <f t="shared" si="19"/>
        <v>55.3</v>
      </c>
      <c r="R65" s="28">
        <f>SUM(R58:R64)</f>
        <v>55.599999999999994</v>
      </c>
      <c r="S65" s="29">
        <f>SUM(S58:S64)</f>
        <v>54.8</v>
      </c>
      <c r="T65" s="26">
        <f t="shared" si="18"/>
        <v>846.5999999999998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152</v>
      </c>
      <c r="C66" s="31">
        <v>150.5</v>
      </c>
      <c r="D66" s="31">
        <v>152.5</v>
      </c>
      <c r="E66" s="31">
        <v>150</v>
      </c>
      <c r="F66" s="31">
        <v>148.5</v>
      </c>
      <c r="G66" s="32">
        <v>148.5</v>
      </c>
      <c r="H66" s="30">
        <v>154</v>
      </c>
      <c r="I66" s="31">
        <v>152.5</v>
      </c>
      <c r="J66" s="31">
        <v>153</v>
      </c>
      <c r="K66" s="31">
        <v>149.5</v>
      </c>
      <c r="L66" s="31">
        <v>148.5</v>
      </c>
      <c r="M66" s="32">
        <v>149</v>
      </c>
      <c r="N66" s="30">
        <v>151.5</v>
      </c>
      <c r="O66" s="31">
        <v>150</v>
      </c>
      <c r="P66" s="31">
        <v>153.5</v>
      </c>
      <c r="Q66" s="31">
        <v>149.5</v>
      </c>
      <c r="R66" s="31">
        <v>149.5</v>
      </c>
      <c r="S66" s="32">
        <v>148.5</v>
      </c>
      <c r="T66" s="261">
        <f>+((T65/T67)/7)*1000</f>
        <v>150.42643923240934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430">
        <v>49</v>
      </c>
      <c r="C67" s="428">
        <v>49</v>
      </c>
      <c r="D67" s="428">
        <v>13</v>
      </c>
      <c r="E67" s="428">
        <v>50</v>
      </c>
      <c r="F67" s="428">
        <v>50</v>
      </c>
      <c r="G67" s="431">
        <v>49</v>
      </c>
      <c r="H67" s="430">
        <v>49</v>
      </c>
      <c r="I67" s="428">
        <v>56</v>
      </c>
      <c r="J67" s="428">
        <v>14</v>
      </c>
      <c r="K67" s="428">
        <v>48</v>
      </c>
      <c r="L67" s="428">
        <v>51</v>
      </c>
      <c r="M67" s="431">
        <v>51</v>
      </c>
      <c r="N67" s="430">
        <v>50</v>
      </c>
      <c r="O67" s="428">
        <v>53</v>
      </c>
      <c r="P67" s="428">
        <v>13</v>
      </c>
      <c r="Q67" s="428">
        <v>53</v>
      </c>
      <c r="R67" s="428">
        <v>52</v>
      </c>
      <c r="S67" s="431">
        <v>54</v>
      </c>
      <c r="T67" s="262">
        <f>SUM(B67:S67)</f>
        <v>804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7.3872</v>
      </c>
      <c r="C68" s="80">
        <f t="shared" si="20"/>
        <v>7.3242999999999991</v>
      </c>
      <c r="D68" s="80">
        <f t="shared" si="20"/>
        <v>2.0955000000000004</v>
      </c>
      <c r="E68" s="80">
        <f t="shared" si="20"/>
        <v>7.5</v>
      </c>
      <c r="F68" s="80">
        <f t="shared" si="20"/>
        <v>7.4350000000000005</v>
      </c>
      <c r="G68" s="154">
        <f t="shared" si="20"/>
        <v>7.267100000000001</v>
      </c>
      <c r="H68" s="38">
        <f t="shared" si="20"/>
        <v>7.5644000000000009</v>
      </c>
      <c r="I68" s="80">
        <f t="shared" si="20"/>
        <v>8.7159999999999993</v>
      </c>
      <c r="J68" s="80">
        <f t="shared" si="20"/>
        <v>2.3188000000000004</v>
      </c>
      <c r="K68" s="80">
        <f t="shared" si="20"/>
        <v>6.926400000000001</v>
      </c>
      <c r="L68" s="80">
        <f t="shared" si="20"/>
        <v>7.4428999999999998</v>
      </c>
      <c r="M68" s="154">
        <f t="shared" si="20"/>
        <v>7.5585999999999984</v>
      </c>
      <c r="N68" s="38">
        <f t="shared" si="20"/>
        <v>7.5249999999999986</v>
      </c>
      <c r="O68" s="80">
        <f t="shared" si="20"/>
        <v>7.85</v>
      </c>
      <c r="P68" s="80">
        <f t="shared" si="20"/>
        <v>2.1937000000000002</v>
      </c>
      <c r="Q68" s="80">
        <f t="shared" si="20"/>
        <v>7.932900000000001</v>
      </c>
      <c r="R68" s="80">
        <f t="shared" si="20"/>
        <v>7.6435999999999993</v>
      </c>
      <c r="S68" s="154">
        <f t="shared" si="20"/>
        <v>8.1465999999999994</v>
      </c>
      <c r="T68" s="263">
        <f>((T65*1000)/T67)/7</f>
        <v>150.42643923240934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52.136000000000003</v>
      </c>
      <c r="C69" s="43">
        <f t="shared" si="21"/>
        <v>51.621499999999997</v>
      </c>
      <c r="D69" s="43">
        <f t="shared" si="21"/>
        <v>13.8775</v>
      </c>
      <c r="E69" s="43">
        <f t="shared" si="21"/>
        <v>52.5</v>
      </c>
      <c r="F69" s="43">
        <f t="shared" si="21"/>
        <v>51.975000000000001</v>
      </c>
      <c r="G69" s="83">
        <f t="shared" si="21"/>
        <v>50.935499999999998</v>
      </c>
      <c r="H69" s="42">
        <f t="shared" si="21"/>
        <v>52.822000000000003</v>
      </c>
      <c r="I69" s="43">
        <f t="shared" si="21"/>
        <v>59.78</v>
      </c>
      <c r="J69" s="43">
        <f t="shared" si="21"/>
        <v>14.994</v>
      </c>
      <c r="K69" s="43">
        <f t="shared" si="21"/>
        <v>50.231999999999999</v>
      </c>
      <c r="L69" s="43">
        <f t="shared" si="21"/>
        <v>53.014499999999998</v>
      </c>
      <c r="M69" s="83">
        <f t="shared" si="21"/>
        <v>53.192999999999998</v>
      </c>
      <c r="N69" s="42">
        <f t="shared" si="21"/>
        <v>53.024999999999999</v>
      </c>
      <c r="O69" s="43">
        <f t="shared" si="21"/>
        <v>55.65</v>
      </c>
      <c r="P69" s="43">
        <f t="shared" si="21"/>
        <v>13.968500000000001</v>
      </c>
      <c r="Q69" s="43">
        <f t="shared" si="21"/>
        <v>55.464500000000001</v>
      </c>
      <c r="R69" s="43">
        <f t="shared" si="21"/>
        <v>54.417999999999999</v>
      </c>
      <c r="S69" s="83">
        <f t="shared" si="21"/>
        <v>56.133000000000003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>+(B65/B67)/7*1000</f>
        <v>154.22740524781341</v>
      </c>
      <c r="C70" s="48">
        <f t="shared" ref="C70:S70" si="22">+(C65/C67)/7*1000</f>
        <v>152.76967930029153</v>
      </c>
      <c r="D70" s="48">
        <f t="shared" si="22"/>
        <v>141.75824175824175</v>
      </c>
      <c r="E70" s="48">
        <f t="shared" si="22"/>
        <v>150</v>
      </c>
      <c r="F70" s="48">
        <f t="shared" si="22"/>
        <v>148</v>
      </c>
      <c r="G70" s="49">
        <f t="shared" si="22"/>
        <v>148.39650145772592</v>
      </c>
      <c r="H70" s="47">
        <f t="shared" si="22"/>
        <v>153.93586005830903</v>
      </c>
      <c r="I70" s="48">
        <f t="shared" si="22"/>
        <v>147.95918367346943</v>
      </c>
      <c r="J70" s="48">
        <f t="shared" si="22"/>
        <v>134.69387755102042</v>
      </c>
      <c r="K70" s="48">
        <f t="shared" si="22"/>
        <v>157.44047619047615</v>
      </c>
      <c r="L70" s="48">
        <f t="shared" si="22"/>
        <v>151.82072829131653</v>
      </c>
      <c r="M70" s="49">
        <f t="shared" si="22"/>
        <v>150.14005602240897</v>
      </c>
      <c r="N70" s="47">
        <f t="shared" si="22"/>
        <v>154</v>
      </c>
      <c r="O70" s="48">
        <f t="shared" si="22"/>
        <v>153.36927223719672</v>
      </c>
      <c r="P70" s="48">
        <f t="shared" si="22"/>
        <v>131.86813186813188</v>
      </c>
      <c r="Q70" s="48">
        <f t="shared" si="22"/>
        <v>149.0566037735849</v>
      </c>
      <c r="R70" s="48">
        <f t="shared" si="22"/>
        <v>152.74725274725273</v>
      </c>
      <c r="S70" s="49">
        <f t="shared" si="22"/>
        <v>144.97354497354499</v>
      </c>
      <c r="T70" s="50"/>
      <c r="AD70" s="3"/>
    </row>
    <row r="71" spans="1:41" s="337" customFormat="1" ht="33.75" customHeight="1" x14ac:dyDescent="0.25">
      <c r="B71" s="399"/>
      <c r="C71" s="399"/>
      <c r="D71" s="399"/>
      <c r="E71" s="399"/>
      <c r="F71" s="399"/>
      <c r="G71" s="399"/>
      <c r="H71" s="399"/>
      <c r="I71" s="399"/>
      <c r="J71" s="399"/>
      <c r="K71" s="399"/>
      <c r="L71" s="399"/>
      <c r="M71" s="399"/>
      <c r="N71" s="399"/>
      <c r="O71" s="399"/>
      <c r="P71" s="399"/>
      <c r="Q71" s="399"/>
      <c r="R71" s="399"/>
      <c r="S71" s="399"/>
    </row>
    <row r="72" spans="1:41" ht="33.75" customHeight="1" x14ac:dyDescent="0.25"/>
    <row r="73" spans="1:41" s="531" customFormat="1" ht="33.75" customHeight="1" x14ac:dyDescent="0.25">
      <c r="A73" s="55"/>
      <c r="B73" s="70"/>
      <c r="C73" s="70"/>
      <c r="D73" s="70"/>
      <c r="E73" s="70"/>
      <c r="F73" s="70"/>
      <c r="G73" s="70"/>
      <c r="H73" s="55"/>
      <c r="I73" s="55"/>
      <c r="J73" s="55"/>
    </row>
    <row r="74" spans="1:41" ht="33.75" customHeight="1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4">
    <mergeCell ref="B36:H36"/>
    <mergeCell ref="L36:R36"/>
    <mergeCell ref="J54:K54"/>
    <mergeCell ref="B55:G55"/>
    <mergeCell ref="H55:M55"/>
    <mergeCell ref="N55:S55"/>
    <mergeCell ref="B33:D33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8"/>
  <sheetViews>
    <sheetView topLeftCell="A20" zoomScale="30" zoomScaleNormal="30" workbookViewId="0">
      <selection activeCell="V53" sqref="V53"/>
    </sheetView>
  </sheetViews>
  <sheetFormatPr baseColWidth="10" defaultRowHeight="15" x14ac:dyDescent="0.25"/>
  <cols>
    <col min="1" max="1" width="52.42578125" style="19" bestFit="1" customWidth="1"/>
    <col min="2" max="10" width="22.42578125" style="19" customWidth="1"/>
    <col min="11" max="11" width="33.42578125" style="19" bestFit="1" customWidth="1"/>
    <col min="1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532"/>
      <c r="E3" s="532"/>
      <c r="F3" s="532"/>
      <c r="G3" s="532"/>
      <c r="H3" s="532"/>
      <c r="I3" s="532"/>
      <c r="J3" s="532"/>
      <c r="K3" s="532"/>
      <c r="L3" s="532"/>
      <c r="M3" s="532"/>
      <c r="N3" s="532"/>
      <c r="O3" s="532"/>
      <c r="P3" s="532"/>
      <c r="Q3" s="532"/>
      <c r="R3" s="532"/>
      <c r="S3" s="532"/>
      <c r="T3" s="532"/>
      <c r="U3" s="532"/>
      <c r="V3" s="532"/>
      <c r="W3" s="532"/>
      <c r="X3" s="532"/>
      <c r="Y3" s="2"/>
      <c r="Z3" s="2"/>
      <c r="AA3" s="2"/>
      <c r="AB3" s="2"/>
      <c r="AC3" s="2"/>
      <c r="AD3" s="53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32" t="s">
        <v>1</v>
      </c>
      <c r="B9" s="532"/>
      <c r="C9" s="532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32"/>
      <c r="B10" s="532"/>
      <c r="C10" s="53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32" t="s">
        <v>4</v>
      </c>
      <c r="B11" s="532"/>
      <c r="C11" s="532"/>
      <c r="D11" s="1"/>
      <c r="E11" s="533">
        <v>2</v>
      </c>
      <c r="F11" s="1"/>
      <c r="G11" s="1"/>
      <c r="H11" s="1"/>
      <c r="I11" s="1"/>
      <c r="J11" s="1"/>
      <c r="K11" s="628" t="s">
        <v>117</v>
      </c>
      <c r="L11" s="628"/>
      <c r="M11" s="534"/>
      <c r="N11" s="53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32"/>
      <c r="B12" s="532"/>
      <c r="C12" s="532"/>
      <c r="D12" s="1"/>
      <c r="E12" s="5"/>
      <c r="F12" s="1"/>
      <c r="G12" s="1"/>
      <c r="H12" s="1"/>
      <c r="I12" s="1"/>
      <c r="J12" s="1"/>
      <c r="K12" s="534"/>
      <c r="L12" s="534"/>
      <c r="M12" s="534"/>
      <c r="N12" s="53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32"/>
      <c r="B13" s="532"/>
      <c r="C13" s="532"/>
      <c r="D13" s="532"/>
      <c r="E13" s="532"/>
      <c r="F13" s="532"/>
      <c r="G13" s="532"/>
      <c r="H13" s="532"/>
      <c r="I13" s="532"/>
      <c r="J13" s="532"/>
      <c r="K13" s="532"/>
      <c r="L13" s="534"/>
      <c r="M13" s="534"/>
      <c r="N13" s="534"/>
      <c r="O13" s="534"/>
      <c r="P13" s="534"/>
      <c r="Q13" s="534"/>
      <c r="R13" s="534"/>
      <c r="S13" s="534"/>
      <c r="T13" s="534"/>
      <c r="U13" s="534"/>
      <c r="V13" s="534"/>
      <c r="W13" s="1"/>
      <c r="X13" s="1"/>
      <c r="Y13" s="1"/>
    </row>
    <row r="14" spans="1:30" s="3" customFormat="1" ht="27" thickBot="1" x14ac:dyDescent="0.3">
      <c r="A14" s="53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535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420">
        <v>91.4</v>
      </c>
      <c r="C18" s="421">
        <v>90.3</v>
      </c>
      <c r="D18" s="421">
        <v>30.1</v>
      </c>
      <c r="E18" s="421">
        <v>91.7</v>
      </c>
      <c r="F18" s="421">
        <v>91.7</v>
      </c>
      <c r="G18" s="422">
        <v>90.2</v>
      </c>
      <c r="H18" s="420">
        <v>88.3</v>
      </c>
      <c r="I18" s="421">
        <v>102.5</v>
      </c>
      <c r="J18" s="421">
        <v>32.4</v>
      </c>
      <c r="K18" s="421">
        <v>89.9</v>
      </c>
      <c r="L18" s="421">
        <v>94</v>
      </c>
      <c r="M18" s="422">
        <v>92.1</v>
      </c>
      <c r="N18" s="426">
        <v>90.9</v>
      </c>
      <c r="O18" s="421">
        <v>96.4</v>
      </c>
      <c r="P18" s="421">
        <v>39.5</v>
      </c>
      <c r="Q18" s="421">
        <v>96.4</v>
      </c>
      <c r="R18" s="421">
        <v>94.7</v>
      </c>
      <c r="S18" s="422">
        <v>97.8</v>
      </c>
      <c r="T18" s="26">
        <f t="shared" ref="T18:T25" si="0">SUM(B18:S18)</f>
        <v>1500.3000000000002</v>
      </c>
      <c r="V18" s="2"/>
      <c r="W18" s="20"/>
    </row>
    <row r="19" spans="1:30" ht="39.950000000000003" customHeight="1" x14ac:dyDescent="0.25">
      <c r="A19" s="123" t="s">
        <v>36</v>
      </c>
      <c r="B19" s="420">
        <v>91.4</v>
      </c>
      <c r="C19" s="421">
        <v>90.3</v>
      </c>
      <c r="D19" s="421">
        <v>30.1</v>
      </c>
      <c r="E19" s="421">
        <v>91.7</v>
      </c>
      <c r="F19" s="421">
        <v>91.7</v>
      </c>
      <c r="G19" s="422">
        <v>90.2</v>
      </c>
      <c r="H19" s="420">
        <v>88.3</v>
      </c>
      <c r="I19" s="421">
        <v>102.5</v>
      </c>
      <c r="J19" s="421">
        <v>32.4</v>
      </c>
      <c r="K19" s="421">
        <v>89.9</v>
      </c>
      <c r="L19" s="421">
        <v>94</v>
      </c>
      <c r="M19" s="422">
        <v>92.1</v>
      </c>
      <c r="N19" s="426">
        <v>90.9</v>
      </c>
      <c r="O19" s="421">
        <v>96.4</v>
      </c>
      <c r="P19" s="421">
        <v>39.5</v>
      </c>
      <c r="Q19" s="421">
        <v>96.4</v>
      </c>
      <c r="R19" s="421">
        <v>94.7</v>
      </c>
      <c r="S19" s="422">
        <v>97.8</v>
      </c>
      <c r="T19" s="26">
        <f t="shared" si="0"/>
        <v>1500.3000000000002</v>
      </c>
      <c r="V19" s="2"/>
      <c r="W19" s="20"/>
    </row>
    <row r="20" spans="1:30" ht="39.75" customHeight="1" x14ac:dyDescent="0.25">
      <c r="A20" s="122" t="s">
        <v>37</v>
      </c>
      <c r="B20" s="420">
        <v>90.2</v>
      </c>
      <c r="C20" s="421">
        <v>90</v>
      </c>
      <c r="D20" s="421">
        <v>29.5</v>
      </c>
      <c r="E20" s="421">
        <v>91.7</v>
      </c>
      <c r="F20" s="421">
        <v>91.7</v>
      </c>
      <c r="G20" s="422">
        <v>90.2</v>
      </c>
      <c r="H20" s="420">
        <v>88.3</v>
      </c>
      <c r="I20" s="421">
        <v>102.5</v>
      </c>
      <c r="J20" s="421">
        <v>32.4</v>
      </c>
      <c r="K20" s="421">
        <v>89.7</v>
      </c>
      <c r="L20" s="421">
        <v>93.4</v>
      </c>
      <c r="M20" s="422">
        <v>92.1</v>
      </c>
      <c r="N20" s="426">
        <v>90.9</v>
      </c>
      <c r="O20" s="421">
        <v>96.2</v>
      </c>
      <c r="P20" s="421">
        <v>39.299999999999997</v>
      </c>
      <c r="Q20" s="421">
        <v>96.4</v>
      </c>
      <c r="R20" s="421">
        <v>94.7</v>
      </c>
      <c r="S20" s="422">
        <v>97.8</v>
      </c>
      <c r="T20" s="26">
        <f t="shared" si="0"/>
        <v>1497</v>
      </c>
      <c r="V20" s="2"/>
      <c r="W20" s="20"/>
    </row>
    <row r="21" spans="1:30" ht="39.950000000000003" customHeight="1" x14ac:dyDescent="0.25">
      <c r="A21" s="122" t="s">
        <v>38</v>
      </c>
      <c r="B21" s="420">
        <v>90.2</v>
      </c>
      <c r="C21" s="421">
        <v>90</v>
      </c>
      <c r="D21" s="421">
        <v>29.5</v>
      </c>
      <c r="E21" s="421">
        <v>91.7</v>
      </c>
      <c r="F21" s="421">
        <v>91.7</v>
      </c>
      <c r="G21" s="422">
        <v>90.2</v>
      </c>
      <c r="H21" s="420">
        <v>88.3</v>
      </c>
      <c r="I21" s="421">
        <v>102.5</v>
      </c>
      <c r="J21" s="421">
        <v>32.4</v>
      </c>
      <c r="K21" s="421">
        <v>89.7</v>
      </c>
      <c r="L21" s="421">
        <v>93.4</v>
      </c>
      <c r="M21" s="422">
        <v>92.1</v>
      </c>
      <c r="N21" s="426">
        <v>90.9</v>
      </c>
      <c r="O21" s="421">
        <v>96.2</v>
      </c>
      <c r="P21" s="421">
        <v>39.299999999999997</v>
      </c>
      <c r="Q21" s="421">
        <v>96.4</v>
      </c>
      <c r="R21" s="421">
        <v>94.7</v>
      </c>
      <c r="S21" s="422">
        <v>97.8</v>
      </c>
      <c r="T21" s="26">
        <f t="shared" si="0"/>
        <v>1497</v>
      </c>
      <c r="V21" s="2"/>
      <c r="W21" s="20"/>
    </row>
    <row r="22" spans="1:30" ht="39.950000000000003" customHeight="1" x14ac:dyDescent="0.25">
      <c r="A22" s="123" t="s">
        <v>33</v>
      </c>
      <c r="B22" s="420">
        <v>90.2</v>
      </c>
      <c r="C22" s="421">
        <v>90</v>
      </c>
      <c r="D22" s="421">
        <v>29.5</v>
      </c>
      <c r="E22" s="421">
        <v>91.7</v>
      </c>
      <c r="F22" s="421">
        <v>91.7</v>
      </c>
      <c r="G22" s="422">
        <v>90.2</v>
      </c>
      <c r="H22" s="420">
        <v>88.3</v>
      </c>
      <c r="I22" s="421">
        <v>102.5</v>
      </c>
      <c r="J22" s="421">
        <v>32.4</v>
      </c>
      <c r="K22" s="421">
        <v>89.7</v>
      </c>
      <c r="L22" s="421">
        <v>93.4</v>
      </c>
      <c r="M22" s="422">
        <v>92.1</v>
      </c>
      <c r="N22" s="426">
        <v>90.9</v>
      </c>
      <c r="O22" s="421">
        <v>96.2</v>
      </c>
      <c r="P22" s="421">
        <v>39.299999999999997</v>
      </c>
      <c r="Q22" s="421">
        <v>96.4</v>
      </c>
      <c r="R22" s="421">
        <v>94.7</v>
      </c>
      <c r="S22" s="422">
        <v>97.8</v>
      </c>
      <c r="T22" s="26">
        <f t="shared" si="0"/>
        <v>1497</v>
      </c>
      <c r="V22" s="2"/>
      <c r="W22" s="20"/>
    </row>
    <row r="23" spans="1:30" ht="39.950000000000003" customHeight="1" x14ac:dyDescent="0.25">
      <c r="A23" s="122" t="s">
        <v>46</v>
      </c>
      <c r="B23" s="420">
        <v>90.2</v>
      </c>
      <c r="C23" s="421">
        <v>90</v>
      </c>
      <c r="D23" s="421">
        <v>29.5</v>
      </c>
      <c r="E23" s="421">
        <v>91.7</v>
      </c>
      <c r="F23" s="421">
        <v>91.7</v>
      </c>
      <c r="G23" s="422">
        <v>90.2</v>
      </c>
      <c r="H23" s="420">
        <v>88.3</v>
      </c>
      <c r="I23" s="421">
        <v>102.5</v>
      </c>
      <c r="J23" s="421">
        <v>32.4</v>
      </c>
      <c r="K23" s="421">
        <v>89.7</v>
      </c>
      <c r="L23" s="421">
        <v>93.4</v>
      </c>
      <c r="M23" s="422">
        <v>92.1</v>
      </c>
      <c r="N23" s="426">
        <v>90.9</v>
      </c>
      <c r="O23" s="421">
        <v>96.2</v>
      </c>
      <c r="P23" s="421">
        <v>39.299999999999997</v>
      </c>
      <c r="Q23" s="421">
        <v>96.4</v>
      </c>
      <c r="R23" s="421">
        <v>94.7</v>
      </c>
      <c r="S23" s="422">
        <v>97.8</v>
      </c>
      <c r="T23" s="26">
        <f t="shared" si="0"/>
        <v>1497</v>
      </c>
      <c r="V23" s="2"/>
      <c r="W23" s="20"/>
    </row>
    <row r="24" spans="1:30" ht="39.950000000000003" customHeight="1" x14ac:dyDescent="0.25">
      <c r="A24" s="122" t="s">
        <v>34</v>
      </c>
      <c r="B24" s="420">
        <v>90.2</v>
      </c>
      <c r="C24" s="421">
        <v>90</v>
      </c>
      <c r="D24" s="421">
        <v>29.5</v>
      </c>
      <c r="E24" s="421">
        <v>91.7</v>
      </c>
      <c r="F24" s="421">
        <v>91.7</v>
      </c>
      <c r="G24" s="422">
        <v>90.2</v>
      </c>
      <c r="H24" s="420">
        <v>88.3</v>
      </c>
      <c r="I24" s="421">
        <v>102.5</v>
      </c>
      <c r="J24" s="421">
        <v>32.4</v>
      </c>
      <c r="K24" s="421">
        <v>89.7</v>
      </c>
      <c r="L24" s="421">
        <v>93.4</v>
      </c>
      <c r="M24" s="422">
        <v>92.1</v>
      </c>
      <c r="N24" s="426">
        <v>90.9</v>
      </c>
      <c r="O24" s="421">
        <v>96.2</v>
      </c>
      <c r="P24" s="421">
        <v>39.299999999999997</v>
      </c>
      <c r="Q24" s="421">
        <v>96.4</v>
      </c>
      <c r="R24" s="421">
        <v>94.7</v>
      </c>
      <c r="S24" s="422">
        <v>97.8</v>
      </c>
      <c r="T24" s="26">
        <f t="shared" si="0"/>
        <v>1497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633.80000000000007</v>
      </c>
      <c r="C25" s="332">
        <f t="shared" si="1"/>
        <v>630.6</v>
      </c>
      <c r="D25" s="332">
        <f t="shared" si="1"/>
        <v>207.7</v>
      </c>
      <c r="E25" s="332">
        <f t="shared" si="1"/>
        <v>641.90000000000009</v>
      </c>
      <c r="F25" s="332">
        <f t="shared" si="1"/>
        <v>641.90000000000009</v>
      </c>
      <c r="G25" s="333">
        <f t="shared" si="1"/>
        <v>631.40000000000009</v>
      </c>
      <c r="H25" s="331">
        <f t="shared" si="1"/>
        <v>618.09999999999991</v>
      </c>
      <c r="I25" s="332">
        <f t="shared" si="1"/>
        <v>717.5</v>
      </c>
      <c r="J25" s="332">
        <f t="shared" si="1"/>
        <v>226.8</v>
      </c>
      <c r="K25" s="332">
        <f t="shared" si="1"/>
        <v>628.30000000000007</v>
      </c>
      <c r="L25" s="332">
        <f t="shared" si="1"/>
        <v>654.99999999999989</v>
      </c>
      <c r="M25" s="333">
        <f t="shared" si="1"/>
        <v>644.70000000000005</v>
      </c>
      <c r="N25" s="335">
        <f t="shared" si="1"/>
        <v>636.29999999999995</v>
      </c>
      <c r="O25" s="332">
        <f t="shared" si="1"/>
        <v>673.80000000000007</v>
      </c>
      <c r="P25" s="332">
        <f t="shared" si="1"/>
        <v>275.5</v>
      </c>
      <c r="Q25" s="332">
        <f t="shared" si="1"/>
        <v>674.8</v>
      </c>
      <c r="R25" s="332">
        <f t="shared" si="1"/>
        <v>662.90000000000009</v>
      </c>
      <c r="S25" s="333">
        <f t="shared" si="1"/>
        <v>684.59999999999991</v>
      </c>
      <c r="T25" s="320">
        <f t="shared" si="0"/>
        <v>10485.599999999999</v>
      </c>
    </row>
    <row r="26" spans="1:30" s="2" customFormat="1" ht="36.75" customHeight="1" x14ac:dyDescent="0.25">
      <c r="A26" s="321" t="s">
        <v>12</v>
      </c>
      <c r="B26" s="326">
        <v>151.4</v>
      </c>
      <c r="C26" s="327">
        <v>151.4</v>
      </c>
      <c r="D26" s="327">
        <v>151.4</v>
      </c>
      <c r="E26" s="327">
        <v>151.4</v>
      </c>
      <c r="F26" s="327">
        <v>151.4</v>
      </c>
      <c r="G26" s="328">
        <v>151.4</v>
      </c>
      <c r="H26" s="326">
        <v>151.4</v>
      </c>
      <c r="I26" s="327">
        <v>151.4</v>
      </c>
      <c r="J26" s="327">
        <v>151.4</v>
      </c>
      <c r="K26" s="327">
        <v>151.4</v>
      </c>
      <c r="L26" s="327">
        <v>151.4</v>
      </c>
      <c r="M26" s="328">
        <v>151.4</v>
      </c>
      <c r="N26" s="336">
        <v>151.4</v>
      </c>
      <c r="O26" s="327">
        <v>151.4</v>
      </c>
      <c r="P26" s="327">
        <v>151.4</v>
      </c>
      <c r="Q26" s="327">
        <v>151.4</v>
      </c>
      <c r="R26" s="327">
        <v>151.4</v>
      </c>
      <c r="S26" s="328">
        <v>151.4</v>
      </c>
      <c r="T26" s="325">
        <f>+((T25/T27)/7)*1000</f>
        <v>151.33793262708193</v>
      </c>
    </row>
    <row r="27" spans="1:30" s="2" customFormat="1" ht="33" customHeight="1" x14ac:dyDescent="0.25">
      <c r="A27" s="125" t="s">
        <v>13</v>
      </c>
      <c r="B27" s="423">
        <v>598</v>
      </c>
      <c r="C27" s="424">
        <v>595</v>
      </c>
      <c r="D27" s="424">
        <v>196</v>
      </c>
      <c r="E27" s="424">
        <v>606</v>
      </c>
      <c r="F27" s="424">
        <v>606</v>
      </c>
      <c r="G27" s="425">
        <v>596</v>
      </c>
      <c r="H27" s="423">
        <v>584</v>
      </c>
      <c r="I27" s="424">
        <v>677</v>
      </c>
      <c r="J27" s="424">
        <v>214</v>
      </c>
      <c r="K27" s="424">
        <v>593</v>
      </c>
      <c r="L27" s="424">
        <v>618</v>
      </c>
      <c r="M27" s="425">
        <v>609</v>
      </c>
      <c r="N27" s="427">
        <v>601</v>
      </c>
      <c r="O27" s="424">
        <v>636</v>
      </c>
      <c r="P27" s="424">
        <v>260</v>
      </c>
      <c r="Q27" s="424">
        <v>637</v>
      </c>
      <c r="R27" s="424">
        <v>626</v>
      </c>
      <c r="S27" s="425">
        <v>646</v>
      </c>
      <c r="T27" s="37">
        <f>SUM(B27:S27)</f>
        <v>9898</v>
      </c>
      <c r="U27" s="2">
        <f>((T25*1000)/T27)/7</f>
        <v>151.33793262708193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90.192080000000004</v>
      </c>
      <c r="C28" s="39">
        <f t="shared" si="2"/>
        <v>89.996200000000016</v>
      </c>
      <c r="D28" s="39">
        <f t="shared" si="2"/>
        <v>29.504160000000006</v>
      </c>
      <c r="E28" s="39">
        <f t="shared" si="2"/>
        <v>91.76776000000001</v>
      </c>
      <c r="F28" s="39">
        <f t="shared" si="2"/>
        <v>91.76776000000001</v>
      </c>
      <c r="G28" s="40">
        <f t="shared" si="2"/>
        <v>90.248159999999999</v>
      </c>
      <c r="H28" s="38">
        <f t="shared" si="2"/>
        <v>88.464640000000017</v>
      </c>
      <c r="I28" s="39">
        <f t="shared" si="2"/>
        <v>102.49692</v>
      </c>
      <c r="J28" s="39">
        <f t="shared" si="2"/>
        <v>32.399439999999998</v>
      </c>
      <c r="K28" s="39">
        <f t="shared" si="2"/>
        <v>89.732280000000017</v>
      </c>
      <c r="L28" s="39">
        <f t="shared" si="2"/>
        <v>93.391280000000009</v>
      </c>
      <c r="M28" s="40">
        <f t="shared" si="2"/>
        <v>92.243639999999999</v>
      </c>
      <c r="N28" s="80">
        <f t="shared" si="2"/>
        <v>91.027960000000007</v>
      </c>
      <c r="O28" s="39">
        <f t="shared" si="2"/>
        <v>96.246560000000017</v>
      </c>
      <c r="P28" s="39">
        <f t="shared" si="2"/>
        <v>39.309600000000003</v>
      </c>
      <c r="Q28" s="39">
        <f t="shared" si="2"/>
        <v>96.458519999999993</v>
      </c>
      <c r="R28" s="39">
        <f t="shared" si="2"/>
        <v>94.806959999999989</v>
      </c>
      <c r="S28" s="40">
        <f t="shared" si="2"/>
        <v>97.806160000000006</v>
      </c>
      <c r="T28" s="41"/>
    </row>
    <row r="29" spans="1:30" ht="33.75" customHeight="1" x14ac:dyDescent="0.25">
      <c r="A29" s="127" t="s">
        <v>15</v>
      </c>
      <c r="B29" s="42">
        <f>((B27*B26)*7)/1000</f>
        <v>633.7604</v>
      </c>
      <c r="C29" s="43">
        <f>((C27*C26)*7)/1000</f>
        <v>630.58100000000002</v>
      </c>
      <c r="D29" s="43">
        <f t="shared" ref="D29:S29" si="3">((D27*D26)*7)/1000</f>
        <v>207.72080000000003</v>
      </c>
      <c r="E29" s="43">
        <f t="shared" si="3"/>
        <v>642.23880000000008</v>
      </c>
      <c r="F29" s="43">
        <f t="shared" si="3"/>
        <v>642.23880000000008</v>
      </c>
      <c r="G29" s="83">
        <f t="shared" si="3"/>
        <v>631.64080000000001</v>
      </c>
      <c r="H29" s="42">
        <f t="shared" si="3"/>
        <v>618.92320000000007</v>
      </c>
      <c r="I29" s="43">
        <f t="shared" si="3"/>
        <v>717.4846</v>
      </c>
      <c r="J29" s="43">
        <f t="shared" si="3"/>
        <v>226.7972</v>
      </c>
      <c r="K29" s="43">
        <f t="shared" si="3"/>
        <v>628.46140000000003</v>
      </c>
      <c r="L29" s="43">
        <f t="shared" si="3"/>
        <v>654.95640000000003</v>
      </c>
      <c r="M29" s="83">
        <f t="shared" si="3"/>
        <v>645.41820000000007</v>
      </c>
      <c r="N29" s="81">
        <f t="shared" si="3"/>
        <v>636.93979999999999</v>
      </c>
      <c r="O29" s="44">
        <f t="shared" si="3"/>
        <v>674.03280000000007</v>
      </c>
      <c r="P29" s="44">
        <f t="shared" si="3"/>
        <v>275.548</v>
      </c>
      <c r="Q29" s="44">
        <f t="shared" si="3"/>
        <v>675.09259999999995</v>
      </c>
      <c r="R29" s="44">
        <f t="shared" si="3"/>
        <v>663.4348</v>
      </c>
      <c r="S29" s="45">
        <f t="shared" si="3"/>
        <v>684.63080000000002</v>
      </c>
      <c r="T29" s="46"/>
    </row>
    <row r="30" spans="1:30" ht="33.75" customHeight="1" thickBot="1" x14ac:dyDescent="0.3">
      <c r="A30" s="128" t="s">
        <v>16</v>
      </c>
      <c r="B30" s="47">
        <f>+(B25/B27)/7*1000</f>
        <v>151.40946010511232</v>
      </c>
      <c r="C30" s="48">
        <f t="shared" ref="C30:E30" si="4">+(C25/C27)/7*1000</f>
        <v>151.40456182472991</v>
      </c>
      <c r="D30" s="48">
        <f t="shared" si="4"/>
        <v>151.38483965014575</v>
      </c>
      <c r="E30" s="48">
        <f t="shared" si="4"/>
        <v>151.32013201320134</v>
      </c>
      <c r="F30" s="48">
        <f>+(F25/F27)/7*1000</f>
        <v>151.32013201320134</v>
      </c>
      <c r="G30" s="49">
        <f t="shared" ref="G30" si="5">+(G25/G27)/7*1000</f>
        <v>151.34228187919464</v>
      </c>
      <c r="H30" s="47">
        <f>+(H25/H27)/7*1000</f>
        <v>151.19863013698628</v>
      </c>
      <c r="I30" s="48">
        <f t="shared" ref="I30:K30" si="6">+(I25/I27)/7*1000</f>
        <v>151.40324963072379</v>
      </c>
      <c r="J30" s="48">
        <f t="shared" si="6"/>
        <v>151.40186915887853</v>
      </c>
      <c r="K30" s="48">
        <f t="shared" si="6"/>
        <v>151.36111780293908</v>
      </c>
      <c r="L30" s="48">
        <f>+(L25/L27)/7*1000</f>
        <v>151.41007859454461</v>
      </c>
      <c r="M30" s="49">
        <f t="shared" ref="M30:S30" si="7">+(M25/M27)/7*1000</f>
        <v>151.23152709359604</v>
      </c>
      <c r="N30" s="82">
        <f t="shared" si="7"/>
        <v>151.24792013311145</v>
      </c>
      <c r="O30" s="48">
        <f t="shared" si="7"/>
        <v>151.34770889487874</v>
      </c>
      <c r="P30" s="48">
        <f t="shared" si="7"/>
        <v>151.37362637362637</v>
      </c>
      <c r="Q30" s="48">
        <f t="shared" si="7"/>
        <v>151.33437990580848</v>
      </c>
      <c r="R30" s="48">
        <f t="shared" si="7"/>
        <v>151.2779552715655</v>
      </c>
      <c r="S30" s="49">
        <f t="shared" si="7"/>
        <v>151.39318885448913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664" t="s">
        <v>118</v>
      </c>
      <c r="C33" s="664"/>
      <c r="D33" s="664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49">
        <v>1</v>
      </c>
      <c r="C34" s="550">
        <v>2</v>
      </c>
      <c r="D34" s="551">
        <v>3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3"/>
      <c r="I36" s="134"/>
      <c r="J36" s="135"/>
      <c r="K36" s="112" t="s">
        <v>19</v>
      </c>
      <c r="L36" s="641" t="s">
        <v>8</v>
      </c>
      <c r="M36" s="642"/>
      <c r="N36" s="642"/>
      <c r="O36" s="642"/>
      <c r="P36" s="642"/>
      <c r="Q36" s="642"/>
      <c r="R36" s="643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9" t="s">
        <v>10</v>
      </c>
      <c r="I37" s="136"/>
      <c r="J37" s="136"/>
      <c r="K37" s="103"/>
      <c r="L37" s="200"/>
      <c r="M37" s="193"/>
      <c r="N37" s="193"/>
      <c r="O37" s="193"/>
      <c r="P37" s="193"/>
      <c r="Q37" s="193"/>
      <c r="R37" s="199" t="s">
        <v>10</v>
      </c>
      <c r="S37" s="58"/>
      <c r="T37" s="55"/>
      <c r="U37" s="56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57">
        <v>6</v>
      </c>
      <c r="R38" s="96"/>
      <c r="S38" s="58"/>
      <c r="T38" s="55"/>
      <c r="U38" s="56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420">
        <v>88.9</v>
      </c>
      <c r="C39" s="426">
        <v>89.3</v>
      </c>
      <c r="D39" s="426">
        <v>25.6</v>
      </c>
      <c r="E39" s="426">
        <v>86.8</v>
      </c>
      <c r="F39" s="426">
        <v>86.2</v>
      </c>
      <c r="G39" s="426">
        <v>83.1</v>
      </c>
      <c r="H39" s="97">
        <f t="shared" ref="H39:H46" si="8">SUM(B39:G39)</f>
        <v>459.9</v>
      </c>
      <c r="I39" s="138"/>
      <c r="J39" s="137"/>
      <c r="K39" s="87" t="s">
        <v>35</v>
      </c>
      <c r="L39" s="426">
        <v>7.1</v>
      </c>
      <c r="M39" s="426">
        <v>7</v>
      </c>
      <c r="N39" s="426">
        <v>2</v>
      </c>
      <c r="O39" s="426">
        <v>6.6</v>
      </c>
      <c r="P39" s="426">
        <v>6.4</v>
      </c>
      <c r="Q39" s="426">
        <v>6.3</v>
      </c>
      <c r="R39" s="97">
        <f t="shared" ref="R39:R46" si="9">SUM(L39:Q39)</f>
        <v>35.4</v>
      </c>
      <c r="S39" s="2"/>
      <c r="T39" s="55"/>
      <c r="U39" s="56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420">
        <v>88.9</v>
      </c>
      <c r="C40" s="426">
        <v>89.3</v>
      </c>
      <c r="D40" s="426">
        <v>25.6</v>
      </c>
      <c r="E40" s="426">
        <v>86.8</v>
      </c>
      <c r="F40" s="426">
        <v>86.2</v>
      </c>
      <c r="G40" s="426">
        <v>83.1</v>
      </c>
      <c r="H40" s="97">
        <f t="shared" si="8"/>
        <v>459.9</v>
      </c>
      <c r="I40" s="133"/>
      <c r="J40" s="137"/>
      <c r="K40" s="88" t="s">
        <v>36</v>
      </c>
      <c r="L40" s="426">
        <v>7.1</v>
      </c>
      <c r="M40" s="426">
        <v>7</v>
      </c>
      <c r="N40" s="426">
        <v>2</v>
      </c>
      <c r="O40" s="426">
        <v>6.6</v>
      </c>
      <c r="P40" s="426">
        <v>6.4</v>
      </c>
      <c r="Q40" s="426">
        <v>6.3</v>
      </c>
      <c r="R40" s="97">
        <f t="shared" si="9"/>
        <v>35.4</v>
      </c>
      <c r="S40" s="2"/>
      <c r="T40" s="55"/>
      <c r="U40" s="56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420">
        <v>88.9</v>
      </c>
      <c r="C41" s="426">
        <v>89.3</v>
      </c>
      <c r="D41" s="426">
        <v>25.6</v>
      </c>
      <c r="E41" s="426">
        <v>86.8</v>
      </c>
      <c r="F41" s="426">
        <v>86.2</v>
      </c>
      <c r="G41" s="426">
        <v>83.1</v>
      </c>
      <c r="H41" s="97">
        <f t="shared" si="8"/>
        <v>459.9</v>
      </c>
      <c r="I41" s="133"/>
      <c r="J41" s="137"/>
      <c r="K41" s="87" t="s">
        <v>37</v>
      </c>
      <c r="L41" s="426">
        <v>6.9</v>
      </c>
      <c r="M41" s="426">
        <v>7</v>
      </c>
      <c r="N41" s="426">
        <v>2</v>
      </c>
      <c r="O41" s="426">
        <v>6.6</v>
      </c>
      <c r="P41" s="426">
        <v>6.4</v>
      </c>
      <c r="Q41" s="426">
        <v>6.2</v>
      </c>
      <c r="R41" s="97">
        <f t="shared" si="9"/>
        <v>35.1</v>
      </c>
      <c r="S41" s="2"/>
      <c r="T41" s="55"/>
      <c r="U41" s="56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420">
        <v>88.9</v>
      </c>
      <c r="C42" s="426">
        <v>89.3</v>
      </c>
      <c r="D42" s="426">
        <v>25.6</v>
      </c>
      <c r="E42" s="426">
        <v>86.8</v>
      </c>
      <c r="F42" s="426">
        <v>86.2</v>
      </c>
      <c r="G42" s="426">
        <v>83.1</v>
      </c>
      <c r="H42" s="97">
        <f t="shared" si="8"/>
        <v>459.9</v>
      </c>
      <c r="I42" s="133"/>
      <c r="J42" s="137"/>
      <c r="K42" s="87" t="s">
        <v>38</v>
      </c>
      <c r="L42" s="426">
        <v>6.9</v>
      </c>
      <c r="M42" s="426">
        <v>7</v>
      </c>
      <c r="N42" s="426">
        <v>2</v>
      </c>
      <c r="O42" s="426">
        <v>6.6</v>
      </c>
      <c r="P42" s="426">
        <v>6.5</v>
      </c>
      <c r="Q42" s="426">
        <v>6.3</v>
      </c>
      <c r="R42" s="97">
        <f t="shared" si="9"/>
        <v>35.299999999999997</v>
      </c>
      <c r="S42" s="2"/>
      <c r="T42" s="55"/>
      <c r="U42" s="56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420">
        <v>88.9</v>
      </c>
      <c r="C43" s="426">
        <v>89.3</v>
      </c>
      <c r="D43" s="426">
        <v>25.6</v>
      </c>
      <c r="E43" s="426">
        <v>86.8</v>
      </c>
      <c r="F43" s="426">
        <v>86.2</v>
      </c>
      <c r="G43" s="426">
        <v>83.1</v>
      </c>
      <c r="H43" s="97">
        <f t="shared" si="8"/>
        <v>459.9</v>
      </c>
      <c r="I43" s="133"/>
      <c r="J43" s="137"/>
      <c r="K43" s="88" t="s">
        <v>33</v>
      </c>
      <c r="L43" s="426">
        <v>6.9</v>
      </c>
      <c r="M43" s="426">
        <v>7.1</v>
      </c>
      <c r="N43" s="426">
        <v>2</v>
      </c>
      <c r="O43" s="426">
        <v>6.7</v>
      </c>
      <c r="P43" s="426">
        <v>6.5</v>
      </c>
      <c r="Q43" s="426">
        <v>6.3</v>
      </c>
      <c r="R43" s="97">
        <f t="shared" si="9"/>
        <v>35.5</v>
      </c>
      <c r="S43" s="2"/>
      <c r="T43" s="55"/>
      <c r="U43" s="56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420">
        <v>88.9</v>
      </c>
      <c r="C44" s="426">
        <v>89.3</v>
      </c>
      <c r="D44" s="426">
        <v>25.6</v>
      </c>
      <c r="E44" s="426">
        <v>86.8</v>
      </c>
      <c r="F44" s="426">
        <v>86.2</v>
      </c>
      <c r="G44" s="426">
        <v>83.1</v>
      </c>
      <c r="H44" s="97">
        <f t="shared" si="8"/>
        <v>459.9</v>
      </c>
      <c r="I44" s="133"/>
      <c r="J44" s="137"/>
      <c r="K44" s="87" t="s">
        <v>46</v>
      </c>
      <c r="L44" s="426">
        <v>6.9</v>
      </c>
      <c r="M44" s="426">
        <v>7.1</v>
      </c>
      <c r="N44" s="426">
        <v>2</v>
      </c>
      <c r="O44" s="426">
        <v>6.7</v>
      </c>
      <c r="P44" s="426">
        <v>6.5</v>
      </c>
      <c r="Q44" s="426">
        <v>6.3</v>
      </c>
      <c r="R44" s="97">
        <f t="shared" si="9"/>
        <v>35.5</v>
      </c>
      <c r="S44" s="2"/>
      <c r="T44" s="55"/>
      <c r="U44" s="56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420">
        <v>88.9</v>
      </c>
      <c r="C45" s="426">
        <v>89.3</v>
      </c>
      <c r="D45" s="426">
        <v>25.6</v>
      </c>
      <c r="E45" s="426">
        <v>86.8</v>
      </c>
      <c r="F45" s="426">
        <v>86.2</v>
      </c>
      <c r="G45" s="426">
        <v>83.1</v>
      </c>
      <c r="H45" s="97">
        <f t="shared" si="8"/>
        <v>459.9</v>
      </c>
      <c r="I45" s="133"/>
      <c r="J45" s="137"/>
      <c r="K45" s="87" t="s">
        <v>34</v>
      </c>
      <c r="L45" s="426">
        <v>6.9</v>
      </c>
      <c r="M45" s="426">
        <v>7.1</v>
      </c>
      <c r="N45" s="426">
        <v>2.1</v>
      </c>
      <c r="O45" s="426">
        <v>6.7</v>
      </c>
      <c r="P45" s="426">
        <v>6.5</v>
      </c>
      <c r="Q45" s="426">
        <v>6.3</v>
      </c>
      <c r="R45" s="97">
        <f t="shared" si="9"/>
        <v>35.6</v>
      </c>
      <c r="S45" s="2"/>
      <c r="T45" s="55"/>
      <c r="U45" s="56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27">
        <f t="shared" ref="B46:G46" si="10">SUM(B39:B45)</f>
        <v>622.29999999999995</v>
      </c>
      <c r="C46" s="77">
        <f t="shared" si="10"/>
        <v>625.09999999999991</v>
      </c>
      <c r="D46" s="28">
        <f t="shared" si="10"/>
        <v>179.2</v>
      </c>
      <c r="E46" s="28">
        <f t="shared" si="10"/>
        <v>607.59999999999991</v>
      </c>
      <c r="F46" s="28">
        <f t="shared" si="10"/>
        <v>603.40000000000009</v>
      </c>
      <c r="G46" s="28">
        <f t="shared" si="10"/>
        <v>581.70000000000005</v>
      </c>
      <c r="H46" s="97">
        <f t="shared" si="8"/>
        <v>3219.3</v>
      </c>
      <c r="I46" s="60"/>
      <c r="K46" s="73" t="s">
        <v>10</v>
      </c>
      <c r="L46" s="77">
        <f t="shared" ref="L46:Q46" si="11">SUM(L39:L45)</f>
        <v>48.699999999999996</v>
      </c>
      <c r="M46" s="28">
        <f t="shared" si="11"/>
        <v>49.300000000000004</v>
      </c>
      <c r="N46" s="28">
        <f>SUM(N39:N45)</f>
        <v>14.1</v>
      </c>
      <c r="O46" s="28">
        <f t="shared" si="11"/>
        <v>46.500000000000007</v>
      </c>
      <c r="P46" s="28">
        <f t="shared" si="11"/>
        <v>45.2</v>
      </c>
      <c r="Q46" s="28">
        <f t="shared" si="11"/>
        <v>44</v>
      </c>
      <c r="R46" s="97">
        <f t="shared" si="9"/>
        <v>247.8</v>
      </c>
      <c r="S46" s="60"/>
      <c r="T46" s="55"/>
      <c r="U46" s="56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30">
        <v>153.69999999999999</v>
      </c>
      <c r="C47" s="78">
        <v>153.69999999999999</v>
      </c>
      <c r="D47" s="31">
        <v>153.69999999999999</v>
      </c>
      <c r="E47" s="31">
        <v>153.69999999999999</v>
      </c>
      <c r="F47" s="31">
        <v>153.69999999999999</v>
      </c>
      <c r="G47" s="31">
        <v>153.69999999999999</v>
      </c>
      <c r="H47" s="98">
        <f>+((H46/H48)/7)*1000</f>
        <v>153.35111703901299</v>
      </c>
      <c r="I47" s="60"/>
      <c r="K47" s="129" t="s">
        <v>12</v>
      </c>
      <c r="L47" s="78">
        <v>154.5</v>
      </c>
      <c r="M47" s="31">
        <v>153</v>
      </c>
      <c r="N47" s="31">
        <v>155</v>
      </c>
      <c r="O47" s="31">
        <v>151</v>
      </c>
      <c r="P47" s="31">
        <v>150</v>
      </c>
      <c r="Q47" s="31">
        <v>149.5</v>
      </c>
      <c r="R47" s="98">
        <f>+((R46/R48)/7)*1000</f>
        <v>151.93133047210301</v>
      </c>
      <c r="S47" s="61"/>
      <c r="T47" s="61"/>
    </row>
    <row r="48" spans="1:30" ht="33.75" customHeight="1" x14ac:dyDescent="0.25">
      <c r="A48" s="90" t="s">
        <v>13</v>
      </c>
      <c r="B48" s="423">
        <v>579</v>
      </c>
      <c r="C48" s="427">
        <v>582</v>
      </c>
      <c r="D48" s="424">
        <v>168</v>
      </c>
      <c r="E48" s="424">
        <v>566</v>
      </c>
      <c r="F48" s="424">
        <v>562</v>
      </c>
      <c r="G48" s="424">
        <v>542</v>
      </c>
      <c r="H48" s="99">
        <f>SUM(B48:G48)</f>
        <v>2999</v>
      </c>
      <c r="I48" s="60"/>
      <c r="J48" s="62"/>
      <c r="K48" s="90" t="s">
        <v>13</v>
      </c>
      <c r="L48" s="428">
        <v>45</v>
      </c>
      <c r="M48" s="428">
        <v>46</v>
      </c>
      <c r="N48" s="428">
        <v>13</v>
      </c>
      <c r="O48" s="428">
        <v>44</v>
      </c>
      <c r="P48" s="428">
        <v>43</v>
      </c>
      <c r="Q48" s="428">
        <v>42</v>
      </c>
      <c r="R48" s="106">
        <f>SUM(L48:Q48)</f>
        <v>233</v>
      </c>
      <c r="S48" s="63"/>
      <c r="T48" s="63"/>
      <c r="U48" s="63"/>
      <c r="V48" s="63"/>
      <c r="W48" s="63"/>
      <c r="X48" s="63"/>
      <c r="Y48" s="63"/>
    </row>
    <row r="49" spans="1:43" ht="33.75" customHeight="1" x14ac:dyDescent="0.25">
      <c r="A49" s="91" t="s">
        <v>14</v>
      </c>
      <c r="B49" s="38">
        <f t="shared" ref="B49:G49" si="12">((B48*B47)*7/1000-B40-B39)/5</f>
        <v>89.029219999999981</v>
      </c>
      <c r="C49" s="80">
        <f t="shared" si="12"/>
        <v>89.514759999999995</v>
      </c>
      <c r="D49" s="80">
        <f t="shared" si="12"/>
        <v>25.910239999999998</v>
      </c>
      <c r="E49" s="80">
        <f t="shared" si="12"/>
        <v>87.071880000000021</v>
      </c>
      <c r="F49" s="80">
        <f t="shared" si="12"/>
        <v>86.451159999999973</v>
      </c>
      <c r="G49" s="80">
        <f t="shared" si="12"/>
        <v>83.387559999999979</v>
      </c>
      <c r="H49" s="100">
        <f>((H46*1000)/H48)/7</f>
        <v>153.35111703901299</v>
      </c>
      <c r="I49" s="60"/>
      <c r="K49" s="91" t="s">
        <v>14</v>
      </c>
      <c r="L49" s="80">
        <f t="shared" ref="L49:Q49" si="13">((L48*L47)*7/1000-L40-L39)/5</f>
        <v>6.8934999999999986</v>
      </c>
      <c r="M49" s="39">
        <f t="shared" si="13"/>
        <v>7.0531999999999995</v>
      </c>
      <c r="N49" s="39">
        <f t="shared" si="13"/>
        <v>2.0209999999999999</v>
      </c>
      <c r="O49" s="39">
        <f t="shared" si="13"/>
        <v>6.6616</v>
      </c>
      <c r="P49" s="39">
        <f t="shared" si="13"/>
        <v>6.4700000000000006</v>
      </c>
      <c r="Q49" s="39">
        <f t="shared" si="13"/>
        <v>6.2706000000000008</v>
      </c>
      <c r="R49" s="107">
        <f>((R46*1000)/R48)/7</f>
        <v>151.93133047210299</v>
      </c>
      <c r="S49" s="63"/>
      <c r="T49" s="63"/>
    </row>
    <row r="50" spans="1:43" ht="33.75" customHeight="1" x14ac:dyDescent="0.25">
      <c r="A50" s="92" t="s">
        <v>15</v>
      </c>
      <c r="B50" s="42">
        <f t="shared" ref="B50:G50" si="14">((B48*B47)*7)/1000</f>
        <v>622.94609999999989</v>
      </c>
      <c r="C50" s="81">
        <f t="shared" si="14"/>
        <v>626.17379999999991</v>
      </c>
      <c r="D50" s="43">
        <f t="shared" si="14"/>
        <v>180.75119999999998</v>
      </c>
      <c r="E50" s="43">
        <f t="shared" si="14"/>
        <v>608.95940000000007</v>
      </c>
      <c r="F50" s="43">
        <f t="shared" si="14"/>
        <v>604.65579999999989</v>
      </c>
      <c r="G50" s="43">
        <f t="shared" si="14"/>
        <v>583.13779999999997</v>
      </c>
      <c r="H50" s="83"/>
      <c r="I50" s="60"/>
      <c r="K50" s="92" t="s">
        <v>15</v>
      </c>
      <c r="L50" s="81">
        <f t="shared" ref="L50:Q50" si="15">((L48*L47)*7)/1000</f>
        <v>48.667499999999997</v>
      </c>
      <c r="M50" s="43">
        <f t="shared" si="15"/>
        <v>49.265999999999998</v>
      </c>
      <c r="N50" s="43">
        <f t="shared" si="15"/>
        <v>14.105</v>
      </c>
      <c r="O50" s="43">
        <f t="shared" si="15"/>
        <v>46.508000000000003</v>
      </c>
      <c r="P50" s="43">
        <f t="shared" si="15"/>
        <v>45.15</v>
      </c>
      <c r="Q50" s="43">
        <f t="shared" si="15"/>
        <v>43.953000000000003</v>
      </c>
      <c r="R50" s="108"/>
    </row>
    <row r="51" spans="1:43" ht="33.75" customHeight="1" thickBot="1" x14ac:dyDescent="0.3">
      <c r="A51" s="93" t="s">
        <v>16</v>
      </c>
      <c r="B51" s="47">
        <f t="shared" ref="B51:G51" si="16">+(B46/B48)/7*1000</f>
        <v>153.54058721934368</v>
      </c>
      <c r="C51" s="82">
        <f t="shared" si="16"/>
        <v>153.43642611683845</v>
      </c>
      <c r="D51" s="48">
        <f t="shared" si="16"/>
        <v>152.38095238095238</v>
      </c>
      <c r="E51" s="48">
        <f t="shared" si="16"/>
        <v>153.35689045936394</v>
      </c>
      <c r="F51" s="48">
        <f t="shared" si="16"/>
        <v>153.38078291814949</v>
      </c>
      <c r="G51" s="48">
        <f t="shared" si="16"/>
        <v>153.3210332103321</v>
      </c>
      <c r="H51" s="101"/>
      <c r="I51" s="60"/>
      <c r="J51" s="51"/>
      <c r="K51" s="93" t="s">
        <v>16</v>
      </c>
      <c r="L51" s="82">
        <f t="shared" ref="L51:Q51" si="17">+(L46/L48)/7*1000</f>
        <v>154.60317460317461</v>
      </c>
      <c r="M51" s="48">
        <f t="shared" si="17"/>
        <v>153.10559006211182</v>
      </c>
      <c r="N51" s="48">
        <f t="shared" si="17"/>
        <v>154.94505494505492</v>
      </c>
      <c r="O51" s="48">
        <f t="shared" si="17"/>
        <v>150.97402597402598</v>
      </c>
      <c r="P51" s="48">
        <f t="shared" si="17"/>
        <v>150.16611295681062</v>
      </c>
      <c r="Q51" s="48">
        <f t="shared" si="17"/>
        <v>149.65986394557822</v>
      </c>
      <c r="R51" s="49"/>
      <c r="S51" s="52"/>
      <c r="T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2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2"/>
      <c r="W55" s="2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2"/>
      <c r="W56" s="2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2"/>
      <c r="W57" s="2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420">
        <v>7.5</v>
      </c>
      <c r="C58" s="426">
        <v>7.5</v>
      </c>
      <c r="D58" s="426">
        <v>2.1</v>
      </c>
      <c r="E58" s="426">
        <v>7.5</v>
      </c>
      <c r="F58" s="426">
        <v>7.4</v>
      </c>
      <c r="G58" s="429">
        <v>7.3</v>
      </c>
      <c r="H58" s="420">
        <v>7.6</v>
      </c>
      <c r="I58" s="426">
        <v>8.6</v>
      </c>
      <c r="J58" s="426">
        <v>2.2000000000000002</v>
      </c>
      <c r="K58" s="426">
        <v>7.3</v>
      </c>
      <c r="L58" s="426">
        <v>7.6</v>
      </c>
      <c r="M58" s="429">
        <v>7.6</v>
      </c>
      <c r="N58" s="420">
        <v>7.7</v>
      </c>
      <c r="O58" s="426">
        <v>8</v>
      </c>
      <c r="P58" s="426">
        <v>2</v>
      </c>
      <c r="Q58" s="426">
        <v>7.9</v>
      </c>
      <c r="R58" s="426">
        <v>7.8</v>
      </c>
      <c r="S58" s="429">
        <v>8</v>
      </c>
      <c r="T58" s="26">
        <f t="shared" ref="T58:T65" si="18">SUM(B58:S58)</f>
        <v>121.6</v>
      </c>
      <c r="U58" s="71"/>
      <c r="V58" s="2"/>
      <c r="W58" s="2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420">
        <v>7.5</v>
      </c>
      <c r="C59" s="426">
        <v>7.5</v>
      </c>
      <c r="D59" s="426">
        <v>2.1</v>
      </c>
      <c r="E59" s="426">
        <v>7.5</v>
      </c>
      <c r="F59" s="426">
        <v>7.4</v>
      </c>
      <c r="G59" s="429">
        <v>7.3</v>
      </c>
      <c r="H59" s="420">
        <v>7.6</v>
      </c>
      <c r="I59" s="426">
        <v>8.6</v>
      </c>
      <c r="J59" s="426">
        <v>2.2000000000000002</v>
      </c>
      <c r="K59" s="426">
        <v>7.3</v>
      </c>
      <c r="L59" s="426">
        <v>7.6</v>
      </c>
      <c r="M59" s="429">
        <v>7.6</v>
      </c>
      <c r="N59" s="420">
        <v>7.7</v>
      </c>
      <c r="O59" s="426">
        <v>8</v>
      </c>
      <c r="P59" s="426">
        <v>2</v>
      </c>
      <c r="Q59" s="426">
        <v>7.9</v>
      </c>
      <c r="R59" s="426">
        <v>7.8</v>
      </c>
      <c r="S59" s="429">
        <v>8</v>
      </c>
      <c r="T59" s="26">
        <f t="shared" si="18"/>
        <v>121.6</v>
      </c>
      <c r="U59" s="71"/>
      <c r="V59" s="2"/>
      <c r="W59" s="2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420">
        <v>7.4</v>
      </c>
      <c r="C60" s="426">
        <v>7.3</v>
      </c>
      <c r="D60" s="426">
        <v>1.9</v>
      </c>
      <c r="E60" s="426">
        <v>7.5</v>
      </c>
      <c r="F60" s="426">
        <v>7.4</v>
      </c>
      <c r="G60" s="429">
        <v>7.2</v>
      </c>
      <c r="H60" s="420">
        <v>7.4</v>
      </c>
      <c r="I60" s="426">
        <v>8.4</v>
      </c>
      <c r="J60" s="426">
        <v>2.1</v>
      </c>
      <c r="K60" s="426">
        <v>7.2</v>
      </c>
      <c r="L60" s="426">
        <v>7.6</v>
      </c>
      <c r="M60" s="429">
        <v>7.6</v>
      </c>
      <c r="N60" s="420">
        <v>7.6</v>
      </c>
      <c r="O60" s="426">
        <v>8.1</v>
      </c>
      <c r="P60" s="426">
        <v>2</v>
      </c>
      <c r="Q60" s="426">
        <v>8</v>
      </c>
      <c r="R60" s="426">
        <v>7.8</v>
      </c>
      <c r="S60" s="429">
        <v>8</v>
      </c>
      <c r="T60" s="26">
        <f t="shared" si="18"/>
        <v>120.49999999999999</v>
      </c>
      <c r="U60" s="71"/>
      <c r="V60" s="2"/>
      <c r="W60" s="2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420">
        <v>7.4</v>
      </c>
      <c r="C61" s="426">
        <v>7.3</v>
      </c>
      <c r="D61" s="426">
        <v>1.9</v>
      </c>
      <c r="E61" s="426">
        <v>7.5</v>
      </c>
      <c r="F61" s="426">
        <v>7.5</v>
      </c>
      <c r="G61" s="429">
        <v>7.2</v>
      </c>
      <c r="H61" s="420">
        <v>7.4</v>
      </c>
      <c r="I61" s="426">
        <v>8.5</v>
      </c>
      <c r="J61" s="426">
        <v>2.1</v>
      </c>
      <c r="K61" s="426">
        <v>7.2</v>
      </c>
      <c r="L61" s="426">
        <v>7.7</v>
      </c>
      <c r="M61" s="429">
        <v>7.6</v>
      </c>
      <c r="N61" s="420">
        <v>7.6</v>
      </c>
      <c r="O61" s="426">
        <v>8.1</v>
      </c>
      <c r="P61" s="426">
        <v>2</v>
      </c>
      <c r="Q61" s="426">
        <v>8</v>
      </c>
      <c r="R61" s="426">
        <v>7.8</v>
      </c>
      <c r="S61" s="429">
        <v>8</v>
      </c>
      <c r="T61" s="26">
        <f t="shared" si="18"/>
        <v>120.79999999999998</v>
      </c>
      <c r="U61" s="71"/>
      <c r="V61" s="2"/>
      <c r="W61" s="2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420">
        <v>7.4</v>
      </c>
      <c r="C62" s="426">
        <v>7.4</v>
      </c>
      <c r="D62" s="426">
        <v>1.9</v>
      </c>
      <c r="E62" s="426">
        <v>7.5</v>
      </c>
      <c r="F62" s="426">
        <v>7.5</v>
      </c>
      <c r="G62" s="429">
        <v>7.3</v>
      </c>
      <c r="H62" s="420">
        <v>7.5</v>
      </c>
      <c r="I62" s="426">
        <v>8.5</v>
      </c>
      <c r="J62" s="426">
        <v>2.1</v>
      </c>
      <c r="K62" s="426">
        <v>7.2</v>
      </c>
      <c r="L62" s="426">
        <v>7.7</v>
      </c>
      <c r="M62" s="429">
        <v>7.6</v>
      </c>
      <c r="N62" s="420">
        <v>7.6</v>
      </c>
      <c r="O62" s="426">
        <v>8.1999999999999993</v>
      </c>
      <c r="P62" s="426">
        <v>2</v>
      </c>
      <c r="Q62" s="426">
        <v>8</v>
      </c>
      <c r="R62" s="426">
        <v>7.8</v>
      </c>
      <c r="S62" s="429">
        <v>8.1</v>
      </c>
      <c r="T62" s="26">
        <f t="shared" si="18"/>
        <v>121.29999999999998</v>
      </c>
      <c r="U62" s="71"/>
      <c r="V62" s="60"/>
      <c r="W62" s="383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420">
        <v>7.4</v>
      </c>
      <c r="C63" s="426">
        <v>7.4</v>
      </c>
      <c r="D63" s="426">
        <v>2</v>
      </c>
      <c r="E63" s="426">
        <v>7.5</v>
      </c>
      <c r="F63" s="426">
        <v>7.5</v>
      </c>
      <c r="G63" s="429">
        <v>7.3</v>
      </c>
      <c r="H63" s="420">
        <v>7.5</v>
      </c>
      <c r="I63" s="426">
        <v>8.5</v>
      </c>
      <c r="J63" s="426">
        <v>2.2000000000000002</v>
      </c>
      <c r="K63" s="426">
        <v>7.2</v>
      </c>
      <c r="L63" s="426">
        <v>7.7</v>
      </c>
      <c r="M63" s="429">
        <v>7.6</v>
      </c>
      <c r="N63" s="420">
        <v>7.7</v>
      </c>
      <c r="O63" s="426">
        <v>8.1999999999999993</v>
      </c>
      <c r="P63" s="426">
        <v>2</v>
      </c>
      <c r="Q63" s="426">
        <v>8.1</v>
      </c>
      <c r="R63" s="426">
        <v>7.8</v>
      </c>
      <c r="S63" s="429">
        <v>8.1</v>
      </c>
      <c r="T63" s="26">
        <f t="shared" si="18"/>
        <v>121.69999999999999</v>
      </c>
      <c r="U63" s="71"/>
      <c r="V63" s="60"/>
      <c r="W63" s="383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420">
        <v>7.5</v>
      </c>
      <c r="C64" s="426">
        <v>7.4</v>
      </c>
      <c r="D64" s="426">
        <v>2</v>
      </c>
      <c r="E64" s="426">
        <v>7.5</v>
      </c>
      <c r="F64" s="426">
        <v>7.5</v>
      </c>
      <c r="G64" s="429">
        <v>7.3</v>
      </c>
      <c r="H64" s="420">
        <v>7.5</v>
      </c>
      <c r="I64" s="426">
        <v>8.5</v>
      </c>
      <c r="J64" s="426">
        <v>2.2000000000000002</v>
      </c>
      <c r="K64" s="426">
        <v>7.3</v>
      </c>
      <c r="L64" s="426">
        <v>7.7</v>
      </c>
      <c r="M64" s="429">
        <v>7.6</v>
      </c>
      <c r="N64" s="420">
        <v>7.7</v>
      </c>
      <c r="O64" s="426">
        <v>8.1999999999999993</v>
      </c>
      <c r="P64" s="426">
        <v>2</v>
      </c>
      <c r="Q64" s="426">
        <v>8.1</v>
      </c>
      <c r="R64" s="426">
        <v>7.8</v>
      </c>
      <c r="S64" s="429">
        <v>8.1</v>
      </c>
      <c r="T64" s="26">
        <f t="shared" si="18"/>
        <v>121.89999999999999</v>
      </c>
      <c r="U64" s="71"/>
      <c r="V64" s="60"/>
      <c r="W64" s="383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52.099999999999994</v>
      </c>
      <c r="C65" s="28">
        <f>SUM(C58:C64)</f>
        <v>51.8</v>
      </c>
      <c r="D65" s="28">
        <f>SUM(D58:D64)</f>
        <v>13.9</v>
      </c>
      <c r="E65" s="28">
        <f>SUM(E58:E64)</f>
        <v>52.5</v>
      </c>
      <c r="F65" s="28">
        <f t="shared" ref="F65:Q65" si="19">SUM(F58:F64)</f>
        <v>52.2</v>
      </c>
      <c r="G65" s="29">
        <f t="shared" si="19"/>
        <v>50.899999999999991</v>
      </c>
      <c r="H65" s="27">
        <f t="shared" si="19"/>
        <v>52.5</v>
      </c>
      <c r="I65" s="28">
        <f t="shared" si="19"/>
        <v>59.6</v>
      </c>
      <c r="J65" s="28">
        <f t="shared" si="19"/>
        <v>15.099999999999998</v>
      </c>
      <c r="K65" s="28">
        <f t="shared" si="19"/>
        <v>50.7</v>
      </c>
      <c r="L65" s="28">
        <f t="shared" si="19"/>
        <v>53.6</v>
      </c>
      <c r="M65" s="29">
        <f t="shared" si="19"/>
        <v>53.2</v>
      </c>
      <c r="N65" s="27">
        <f t="shared" si="19"/>
        <v>53.600000000000009</v>
      </c>
      <c r="O65" s="28">
        <f t="shared" si="19"/>
        <v>56.800000000000011</v>
      </c>
      <c r="P65" s="28">
        <f t="shared" si="19"/>
        <v>14</v>
      </c>
      <c r="Q65" s="28">
        <f t="shared" si="19"/>
        <v>56</v>
      </c>
      <c r="R65" s="28">
        <f>SUM(R58:R64)</f>
        <v>54.599999999999994</v>
      </c>
      <c r="S65" s="29">
        <f>SUM(S58:S64)</f>
        <v>56.300000000000004</v>
      </c>
      <c r="T65" s="26">
        <f t="shared" si="18"/>
        <v>849.4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152</v>
      </c>
      <c r="C66" s="31">
        <v>151</v>
      </c>
      <c r="D66" s="31">
        <v>153</v>
      </c>
      <c r="E66" s="31">
        <v>150</v>
      </c>
      <c r="F66" s="31">
        <v>149</v>
      </c>
      <c r="G66" s="32">
        <v>148.5</v>
      </c>
      <c r="H66" s="30">
        <v>153</v>
      </c>
      <c r="I66" s="31">
        <v>152</v>
      </c>
      <c r="J66" s="31">
        <v>154</v>
      </c>
      <c r="K66" s="31">
        <v>151</v>
      </c>
      <c r="L66" s="31">
        <v>150</v>
      </c>
      <c r="M66" s="32">
        <v>149</v>
      </c>
      <c r="N66" s="30">
        <v>153</v>
      </c>
      <c r="O66" s="31">
        <v>153</v>
      </c>
      <c r="P66" s="31">
        <v>154</v>
      </c>
      <c r="Q66" s="31">
        <v>151</v>
      </c>
      <c r="R66" s="31">
        <v>150</v>
      </c>
      <c r="S66" s="32">
        <v>149</v>
      </c>
      <c r="T66" s="261">
        <f>+((T65/T67)/7)*1000</f>
        <v>150.92395167022033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430">
        <v>49</v>
      </c>
      <c r="C67" s="428">
        <v>49</v>
      </c>
      <c r="D67" s="428">
        <v>13</v>
      </c>
      <c r="E67" s="428">
        <v>50</v>
      </c>
      <c r="F67" s="428">
        <v>50</v>
      </c>
      <c r="G67" s="431">
        <v>49</v>
      </c>
      <c r="H67" s="430">
        <v>49</v>
      </c>
      <c r="I67" s="428">
        <v>56</v>
      </c>
      <c r="J67" s="428">
        <v>14</v>
      </c>
      <c r="K67" s="428">
        <v>48</v>
      </c>
      <c r="L67" s="428">
        <v>51</v>
      </c>
      <c r="M67" s="431">
        <v>51</v>
      </c>
      <c r="N67" s="430">
        <v>50</v>
      </c>
      <c r="O67" s="428">
        <v>53</v>
      </c>
      <c r="P67" s="428">
        <v>13</v>
      </c>
      <c r="Q67" s="428">
        <v>53</v>
      </c>
      <c r="R67" s="428">
        <v>52</v>
      </c>
      <c r="S67" s="431">
        <v>54</v>
      </c>
      <c r="T67" s="262">
        <f>SUM(B67:S67)</f>
        <v>804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7.4272000000000009</v>
      </c>
      <c r="C68" s="80">
        <f t="shared" si="20"/>
        <v>7.3586</v>
      </c>
      <c r="D68" s="80">
        <f t="shared" si="20"/>
        <v>1.9446000000000001</v>
      </c>
      <c r="E68" s="80">
        <f t="shared" si="20"/>
        <v>7.5</v>
      </c>
      <c r="F68" s="80">
        <f t="shared" si="20"/>
        <v>7.4700000000000006</v>
      </c>
      <c r="G68" s="154">
        <f t="shared" si="20"/>
        <v>7.267100000000001</v>
      </c>
      <c r="H68" s="38">
        <f t="shared" si="20"/>
        <v>7.4557999999999991</v>
      </c>
      <c r="I68" s="80">
        <f t="shared" si="20"/>
        <v>8.4768000000000008</v>
      </c>
      <c r="J68" s="80">
        <f t="shared" si="20"/>
        <v>2.1383999999999999</v>
      </c>
      <c r="K68" s="80">
        <f t="shared" si="20"/>
        <v>7.2272000000000007</v>
      </c>
      <c r="L68" s="80">
        <f t="shared" si="20"/>
        <v>7.669999999999999</v>
      </c>
      <c r="M68" s="154">
        <f t="shared" si="20"/>
        <v>7.5985999999999994</v>
      </c>
      <c r="N68" s="38">
        <f t="shared" si="20"/>
        <v>7.6299999999999981</v>
      </c>
      <c r="O68" s="80">
        <f t="shared" si="20"/>
        <v>8.1525999999999996</v>
      </c>
      <c r="P68" s="80">
        <f t="shared" si="20"/>
        <v>2.0027999999999997</v>
      </c>
      <c r="Q68" s="80">
        <f t="shared" si="20"/>
        <v>8.0442</v>
      </c>
      <c r="R68" s="80">
        <f t="shared" si="20"/>
        <v>7.8000000000000016</v>
      </c>
      <c r="S68" s="154">
        <f t="shared" si="20"/>
        <v>8.0644000000000009</v>
      </c>
      <c r="T68" s="263">
        <f>((T65*1000)/T67)/7</f>
        <v>150.92395167022033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52.136000000000003</v>
      </c>
      <c r="C69" s="43">
        <f t="shared" si="21"/>
        <v>51.792999999999999</v>
      </c>
      <c r="D69" s="43">
        <f t="shared" si="21"/>
        <v>13.923</v>
      </c>
      <c r="E69" s="43">
        <f t="shared" si="21"/>
        <v>52.5</v>
      </c>
      <c r="F69" s="43">
        <f t="shared" si="21"/>
        <v>52.15</v>
      </c>
      <c r="G69" s="83">
        <f t="shared" si="21"/>
        <v>50.935499999999998</v>
      </c>
      <c r="H69" s="42">
        <f t="shared" si="21"/>
        <v>52.478999999999999</v>
      </c>
      <c r="I69" s="43">
        <f t="shared" si="21"/>
        <v>59.584000000000003</v>
      </c>
      <c r="J69" s="43">
        <f t="shared" si="21"/>
        <v>15.092000000000001</v>
      </c>
      <c r="K69" s="43">
        <f t="shared" si="21"/>
        <v>50.735999999999997</v>
      </c>
      <c r="L69" s="43">
        <f t="shared" si="21"/>
        <v>53.55</v>
      </c>
      <c r="M69" s="83">
        <f t="shared" si="21"/>
        <v>53.192999999999998</v>
      </c>
      <c r="N69" s="42">
        <f t="shared" si="21"/>
        <v>53.55</v>
      </c>
      <c r="O69" s="43">
        <f t="shared" si="21"/>
        <v>56.762999999999998</v>
      </c>
      <c r="P69" s="43">
        <f t="shared" si="21"/>
        <v>14.013999999999999</v>
      </c>
      <c r="Q69" s="43">
        <f t="shared" si="21"/>
        <v>56.021000000000001</v>
      </c>
      <c r="R69" s="43">
        <f t="shared" si="21"/>
        <v>54.6</v>
      </c>
      <c r="S69" s="83">
        <f t="shared" si="21"/>
        <v>56.322000000000003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>+(B65/B67)/7*1000</f>
        <v>151.8950437317784</v>
      </c>
      <c r="C70" s="48">
        <f t="shared" ref="C70:S70" si="22">+(C65/C67)/7*1000</f>
        <v>151.0204081632653</v>
      </c>
      <c r="D70" s="48">
        <f t="shared" si="22"/>
        <v>152.74725274725273</v>
      </c>
      <c r="E70" s="48">
        <f t="shared" si="22"/>
        <v>150</v>
      </c>
      <c r="F70" s="48">
        <f t="shared" si="22"/>
        <v>149.14285714285717</v>
      </c>
      <c r="G70" s="49">
        <f t="shared" si="22"/>
        <v>148.39650145772592</v>
      </c>
      <c r="H70" s="47">
        <f t="shared" si="22"/>
        <v>153.06122448979593</v>
      </c>
      <c r="I70" s="48">
        <f t="shared" si="22"/>
        <v>152.0408163265306</v>
      </c>
      <c r="J70" s="48">
        <f t="shared" si="22"/>
        <v>154.08163265306121</v>
      </c>
      <c r="K70" s="48">
        <f t="shared" si="22"/>
        <v>150.89285714285717</v>
      </c>
      <c r="L70" s="48">
        <f t="shared" si="22"/>
        <v>150.14005602240897</v>
      </c>
      <c r="M70" s="49">
        <f t="shared" si="22"/>
        <v>149.01960784313727</v>
      </c>
      <c r="N70" s="47">
        <f t="shared" si="22"/>
        <v>153.14285714285717</v>
      </c>
      <c r="O70" s="48">
        <f t="shared" si="22"/>
        <v>153.09973045822107</v>
      </c>
      <c r="P70" s="48">
        <f t="shared" si="22"/>
        <v>153.84615384615384</v>
      </c>
      <c r="Q70" s="48">
        <f t="shared" si="22"/>
        <v>150.94339622641508</v>
      </c>
      <c r="R70" s="48">
        <f t="shared" si="22"/>
        <v>149.99999999999997</v>
      </c>
      <c r="S70" s="49">
        <f t="shared" si="22"/>
        <v>148.94179894179896</v>
      </c>
      <c r="T70" s="50"/>
      <c r="AD70" s="3"/>
    </row>
    <row r="71" spans="1:41" s="337" customFormat="1" ht="33.75" customHeight="1" x14ac:dyDescent="0.25">
      <c r="B71" s="399"/>
      <c r="C71" s="399"/>
      <c r="D71" s="399"/>
      <c r="E71" s="399"/>
      <c r="F71" s="399"/>
      <c r="G71" s="399"/>
      <c r="H71" s="399"/>
      <c r="I71" s="399"/>
      <c r="J71" s="399"/>
      <c r="K71" s="399"/>
      <c r="L71" s="399"/>
      <c r="M71" s="399"/>
      <c r="N71" s="399"/>
      <c r="O71" s="399"/>
      <c r="P71" s="399"/>
      <c r="Q71" s="399"/>
      <c r="R71" s="399"/>
      <c r="S71" s="399"/>
    </row>
    <row r="72" spans="1:41" ht="33.75" customHeight="1" x14ac:dyDescent="0.25"/>
    <row r="73" spans="1:41" s="531" customFormat="1" ht="33.75" customHeight="1" x14ac:dyDescent="0.25">
      <c r="A73" s="55"/>
      <c r="B73" s="70"/>
      <c r="C73" s="70"/>
      <c r="D73" s="70"/>
      <c r="E73" s="70"/>
      <c r="F73" s="70"/>
      <c r="G73" s="70"/>
      <c r="H73" s="55"/>
      <c r="I73" s="55"/>
      <c r="J73" s="55"/>
    </row>
    <row r="74" spans="1:41" ht="33.75" customHeight="1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4">
    <mergeCell ref="A3:C3"/>
    <mergeCell ref="E9:G9"/>
    <mergeCell ref="R9:S9"/>
    <mergeCell ref="K11:L11"/>
    <mergeCell ref="B15:G15"/>
    <mergeCell ref="H15:M15"/>
    <mergeCell ref="N15:S15"/>
    <mergeCell ref="B33:D33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8"/>
  <sheetViews>
    <sheetView topLeftCell="A23" zoomScale="30" zoomScaleNormal="30" workbookViewId="0">
      <selection activeCell="E65" sqref="E65"/>
    </sheetView>
  </sheetViews>
  <sheetFormatPr baseColWidth="10" defaultRowHeight="15" x14ac:dyDescent="0.25"/>
  <cols>
    <col min="1" max="1" width="52.42578125" style="19" bestFit="1" customWidth="1"/>
    <col min="2" max="10" width="22.42578125" style="19" customWidth="1"/>
    <col min="11" max="11" width="33.42578125" style="19" bestFit="1" customWidth="1"/>
    <col min="1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543"/>
      <c r="E3" s="543"/>
      <c r="F3" s="543"/>
      <c r="G3" s="543"/>
      <c r="H3" s="543"/>
      <c r="I3" s="543"/>
      <c r="J3" s="543"/>
      <c r="K3" s="543"/>
      <c r="L3" s="543"/>
      <c r="M3" s="543"/>
      <c r="N3" s="543"/>
      <c r="O3" s="543"/>
      <c r="P3" s="543"/>
      <c r="Q3" s="543"/>
      <c r="R3" s="543"/>
      <c r="S3" s="543"/>
      <c r="T3" s="543"/>
      <c r="U3" s="543"/>
      <c r="V3" s="543"/>
      <c r="W3" s="543"/>
      <c r="X3" s="543"/>
      <c r="Y3" s="2"/>
      <c r="Z3" s="2"/>
      <c r="AA3" s="2"/>
      <c r="AB3" s="2"/>
      <c r="AC3" s="2"/>
      <c r="AD3" s="5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43" t="s">
        <v>1</v>
      </c>
      <c r="B9" s="543"/>
      <c r="C9" s="543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43"/>
      <c r="B10" s="543"/>
      <c r="C10" s="5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43" t="s">
        <v>4</v>
      </c>
      <c r="B11" s="543"/>
      <c r="C11" s="543"/>
      <c r="D11" s="1"/>
      <c r="E11" s="541">
        <v>2</v>
      </c>
      <c r="F11" s="1"/>
      <c r="G11" s="1"/>
      <c r="H11" s="1"/>
      <c r="I11" s="1"/>
      <c r="J11" s="1"/>
      <c r="K11" s="628" t="s">
        <v>119</v>
      </c>
      <c r="L11" s="628"/>
      <c r="M11" s="542"/>
      <c r="N11" s="5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43"/>
      <c r="B12" s="543"/>
      <c r="C12" s="543"/>
      <c r="D12" s="1"/>
      <c r="E12" s="5"/>
      <c r="F12" s="1"/>
      <c r="G12" s="1"/>
      <c r="H12" s="1"/>
      <c r="I12" s="1"/>
      <c r="J12" s="1"/>
      <c r="K12" s="542"/>
      <c r="L12" s="542"/>
      <c r="M12" s="542"/>
      <c r="N12" s="5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43"/>
      <c r="B13" s="543"/>
      <c r="C13" s="543"/>
      <c r="D13" s="543"/>
      <c r="E13" s="543"/>
      <c r="F13" s="543"/>
      <c r="G13" s="543"/>
      <c r="H13" s="543"/>
      <c r="I13" s="543"/>
      <c r="J13" s="543"/>
      <c r="K13" s="543"/>
      <c r="L13" s="542"/>
      <c r="M13" s="542"/>
      <c r="N13" s="542"/>
      <c r="O13" s="542"/>
      <c r="P13" s="542"/>
      <c r="Q13" s="542"/>
      <c r="R13" s="542"/>
      <c r="S13" s="542"/>
      <c r="T13" s="542"/>
      <c r="U13" s="542"/>
      <c r="V13" s="542"/>
      <c r="W13" s="1"/>
      <c r="X13" s="1"/>
      <c r="Y13" s="1"/>
    </row>
    <row r="14" spans="1:30" s="3" customFormat="1" ht="27" thickBot="1" x14ac:dyDescent="0.3">
      <c r="A14" s="5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544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420">
        <v>90.2</v>
      </c>
      <c r="C18" s="421">
        <v>90</v>
      </c>
      <c r="D18" s="421">
        <v>29.5</v>
      </c>
      <c r="E18" s="421">
        <v>91.7</v>
      </c>
      <c r="F18" s="421">
        <v>91.7</v>
      </c>
      <c r="G18" s="422">
        <v>90.2</v>
      </c>
      <c r="H18" s="420">
        <v>88.3</v>
      </c>
      <c r="I18" s="421">
        <v>102.5</v>
      </c>
      <c r="J18" s="421">
        <v>32.4</v>
      </c>
      <c r="K18" s="421">
        <v>89.7</v>
      </c>
      <c r="L18" s="421">
        <v>93.4</v>
      </c>
      <c r="M18" s="422">
        <v>92.1</v>
      </c>
      <c r="N18" s="426">
        <v>90.9</v>
      </c>
      <c r="O18" s="421">
        <v>96.2</v>
      </c>
      <c r="P18" s="421">
        <v>39.299999999999997</v>
      </c>
      <c r="Q18" s="421">
        <v>96.4</v>
      </c>
      <c r="R18" s="421">
        <v>94.7</v>
      </c>
      <c r="S18" s="422">
        <v>97.8</v>
      </c>
      <c r="T18" s="26">
        <f t="shared" ref="T18:T25" si="0">SUM(B18:S18)</f>
        <v>1497</v>
      </c>
      <c r="V18" s="2"/>
      <c r="W18" s="20"/>
    </row>
    <row r="19" spans="1:30" ht="39.950000000000003" customHeight="1" x14ac:dyDescent="0.25">
      <c r="A19" s="123" t="s">
        <v>36</v>
      </c>
      <c r="B19" s="420">
        <v>90.2</v>
      </c>
      <c r="C19" s="421">
        <v>90</v>
      </c>
      <c r="D19" s="421">
        <v>29.5</v>
      </c>
      <c r="E19" s="421">
        <v>91.7</v>
      </c>
      <c r="F19" s="421">
        <v>91.7</v>
      </c>
      <c r="G19" s="422">
        <v>90.2</v>
      </c>
      <c r="H19" s="420">
        <v>88.3</v>
      </c>
      <c r="I19" s="421">
        <v>102.5</v>
      </c>
      <c r="J19" s="421">
        <v>32.4</v>
      </c>
      <c r="K19" s="421">
        <v>89.7</v>
      </c>
      <c r="L19" s="421">
        <v>93.4</v>
      </c>
      <c r="M19" s="422">
        <v>92.1</v>
      </c>
      <c r="N19" s="426">
        <v>90.9</v>
      </c>
      <c r="O19" s="421">
        <v>96.2</v>
      </c>
      <c r="P19" s="421">
        <v>39.299999999999997</v>
      </c>
      <c r="Q19" s="421">
        <v>96.4</v>
      </c>
      <c r="R19" s="421">
        <v>94.7</v>
      </c>
      <c r="S19" s="422">
        <v>97.8</v>
      </c>
      <c r="T19" s="26">
        <f t="shared" si="0"/>
        <v>1497</v>
      </c>
      <c r="V19" s="2"/>
      <c r="W19" s="20"/>
    </row>
    <row r="20" spans="1:30" ht="39.75" customHeight="1" x14ac:dyDescent="0.25">
      <c r="A20" s="122" t="s">
        <v>37</v>
      </c>
      <c r="B20" s="420">
        <v>90.2</v>
      </c>
      <c r="C20" s="421">
        <v>89.1</v>
      </c>
      <c r="D20" s="421">
        <v>29.1</v>
      </c>
      <c r="E20" s="421">
        <v>91.7</v>
      </c>
      <c r="F20" s="421">
        <v>91.7</v>
      </c>
      <c r="G20" s="422">
        <v>90.2</v>
      </c>
      <c r="H20" s="420">
        <v>88.3</v>
      </c>
      <c r="I20" s="421">
        <v>102.5</v>
      </c>
      <c r="J20" s="421">
        <v>31.8</v>
      </c>
      <c r="K20" s="421">
        <v>89.7</v>
      </c>
      <c r="L20" s="421">
        <v>93.4</v>
      </c>
      <c r="M20" s="422">
        <v>92</v>
      </c>
      <c r="N20" s="426">
        <v>90.8</v>
      </c>
      <c r="O20" s="421">
        <v>96.2</v>
      </c>
      <c r="P20" s="421">
        <v>39.200000000000003</v>
      </c>
      <c r="Q20" s="421">
        <v>96.4</v>
      </c>
      <c r="R20" s="421">
        <v>94.7</v>
      </c>
      <c r="S20" s="422">
        <v>97.8</v>
      </c>
      <c r="T20" s="26">
        <f t="shared" si="0"/>
        <v>1494.8000000000002</v>
      </c>
      <c r="V20" s="2"/>
      <c r="W20" s="20"/>
    </row>
    <row r="21" spans="1:30" ht="39.950000000000003" customHeight="1" x14ac:dyDescent="0.25">
      <c r="A21" s="122" t="s">
        <v>38</v>
      </c>
      <c r="B21" s="420">
        <v>90.2</v>
      </c>
      <c r="C21" s="421">
        <v>89.1</v>
      </c>
      <c r="D21" s="421">
        <v>29.1</v>
      </c>
      <c r="E21" s="421">
        <v>91.7</v>
      </c>
      <c r="F21" s="421">
        <v>91.7</v>
      </c>
      <c r="G21" s="422">
        <v>90.2</v>
      </c>
      <c r="H21" s="420">
        <v>88.3</v>
      </c>
      <c r="I21" s="421">
        <v>102.5</v>
      </c>
      <c r="J21" s="421">
        <v>31.8</v>
      </c>
      <c r="K21" s="421">
        <v>89.7</v>
      </c>
      <c r="L21" s="421">
        <v>93.4</v>
      </c>
      <c r="M21" s="422">
        <v>92</v>
      </c>
      <c r="N21" s="426">
        <v>90.8</v>
      </c>
      <c r="O21" s="421">
        <v>96.2</v>
      </c>
      <c r="P21" s="421">
        <v>39.200000000000003</v>
      </c>
      <c r="Q21" s="421">
        <v>96.4</v>
      </c>
      <c r="R21" s="421">
        <v>94.7</v>
      </c>
      <c r="S21" s="422">
        <v>97.8</v>
      </c>
      <c r="T21" s="26">
        <f t="shared" si="0"/>
        <v>1494.8000000000002</v>
      </c>
      <c r="V21" s="2"/>
      <c r="W21" s="20"/>
    </row>
    <row r="22" spans="1:30" ht="39.950000000000003" customHeight="1" x14ac:dyDescent="0.25">
      <c r="A22" s="123" t="s">
        <v>33</v>
      </c>
      <c r="B22" s="420">
        <v>90.2</v>
      </c>
      <c r="C22" s="421">
        <v>89.1</v>
      </c>
      <c r="D22" s="421">
        <v>29.1</v>
      </c>
      <c r="E22" s="421">
        <v>91.7</v>
      </c>
      <c r="F22" s="421">
        <v>91.7</v>
      </c>
      <c r="G22" s="422">
        <v>90.2</v>
      </c>
      <c r="H22" s="420">
        <v>88.3</v>
      </c>
      <c r="I22" s="421">
        <v>102.5</v>
      </c>
      <c r="J22" s="421">
        <v>31.8</v>
      </c>
      <c r="K22" s="421">
        <v>89.7</v>
      </c>
      <c r="L22" s="421">
        <v>93.4</v>
      </c>
      <c r="M22" s="422">
        <v>92</v>
      </c>
      <c r="N22" s="426">
        <v>90.8</v>
      </c>
      <c r="O22" s="421">
        <v>96.2</v>
      </c>
      <c r="P22" s="421">
        <v>39.200000000000003</v>
      </c>
      <c r="Q22" s="421">
        <v>96.4</v>
      </c>
      <c r="R22" s="421">
        <v>94.7</v>
      </c>
      <c r="S22" s="422">
        <v>97.8</v>
      </c>
      <c r="T22" s="26">
        <f t="shared" si="0"/>
        <v>1494.8000000000002</v>
      </c>
      <c r="V22" s="2"/>
      <c r="W22" s="20"/>
    </row>
    <row r="23" spans="1:30" ht="39.950000000000003" customHeight="1" x14ac:dyDescent="0.25">
      <c r="A23" s="122" t="s">
        <v>46</v>
      </c>
      <c r="B23" s="420">
        <v>90.2</v>
      </c>
      <c r="C23" s="421">
        <v>89.1</v>
      </c>
      <c r="D23" s="421">
        <v>29.1</v>
      </c>
      <c r="E23" s="421">
        <v>91.7</v>
      </c>
      <c r="F23" s="421">
        <v>91.7</v>
      </c>
      <c r="G23" s="422">
        <v>90.2</v>
      </c>
      <c r="H23" s="420">
        <v>88.3</v>
      </c>
      <c r="I23" s="421">
        <v>102.5</v>
      </c>
      <c r="J23" s="421">
        <v>31.8</v>
      </c>
      <c r="K23" s="421">
        <v>89.7</v>
      </c>
      <c r="L23" s="421">
        <v>93.4</v>
      </c>
      <c r="M23" s="422">
        <v>92</v>
      </c>
      <c r="N23" s="426">
        <v>90.8</v>
      </c>
      <c r="O23" s="421">
        <v>96.2</v>
      </c>
      <c r="P23" s="421">
        <v>39.200000000000003</v>
      </c>
      <c r="Q23" s="421">
        <v>96.4</v>
      </c>
      <c r="R23" s="421">
        <v>94.7</v>
      </c>
      <c r="S23" s="422">
        <v>97.8</v>
      </c>
      <c r="T23" s="26">
        <f t="shared" si="0"/>
        <v>1494.8000000000002</v>
      </c>
      <c r="V23" s="2"/>
      <c r="W23" s="20"/>
    </row>
    <row r="24" spans="1:30" ht="39.950000000000003" customHeight="1" x14ac:dyDescent="0.25">
      <c r="A24" s="122" t="s">
        <v>34</v>
      </c>
      <c r="B24" s="420">
        <v>90.2</v>
      </c>
      <c r="C24" s="421">
        <v>89.1</v>
      </c>
      <c r="D24" s="421">
        <v>29.1</v>
      </c>
      <c r="E24" s="421">
        <v>91.7</v>
      </c>
      <c r="F24" s="421">
        <v>91.7</v>
      </c>
      <c r="G24" s="422">
        <v>90.2</v>
      </c>
      <c r="H24" s="420">
        <v>88.3</v>
      </c>
      <c r="I24" s="421">
        <v>102.5</v>
      </c>
      <c r="J24" s="421">
        <v>31.8</v>
      </c>
      <c r="K24" s="421">
        <v>89.7</v>
      </c>
      <c r="L24" s="421">
        <v>93.4</v>
      </c>
      <c r="M24" s="422">
        <v>92</v>
      </c>
      <c r="N24" s="426">
        <v>90.8</v>
      </c>
      <c r="O24" s="421">
        <v>96.2</v>
      </c>
      <c r="P24" s="421">
        <v>39.200000000000003</v>
      </c>
      <c r="Q24" s="421">
        <v>96.4</v>
      </c>
      <c r="R24" s="421">
        <v>94.7</v>
      </c>
      <c r="S24" s="422">
        <v>97.8</v>
      </c>
      <c r="T24" s="26">
        <f t="shared" si="0"/>
        <v>1494.8000000000002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631.40000000000009</v>
      </c>
      <c r="C25" s="332">
        <f t="shared" si="1"/>
        <v>625.50000000000011</v>
      </c>
      <c r="D25" s="332">
        <f t="shared" si="1"/>
        <v>204.49999999999997</v>
      </c>
      <c r="E25" s="332">
        <f t="shared" si="1"/>
        <v>641.90000000000009</v>
      </c>
      <c r="F25" s="332">
        <f t="shared" si="1"/>
        <v>641.90000000000009</v>
      </c>
      <c r="G25" s="333">
        <f t="shared" si="1"/>
        <v>631.40000000000009</v>
      </c>
      <c r="H25" s="331">
        <f t="shared" si="1"/>
        <v>618.09999999999991</v>
      </c>
      <c r="I25" s="332">
        <f t="shared" si="1"/>
        <v>717.5</v>
      </c>
      <c r="J25" s="332">
        <f t="shared" si="1"/>
        <v>223.80000000000004</v>
      </c>
      <c r="K25" s="332">
        <f t="shared" si="1"/>
        <v>627.90000000000009</v>
      </c>
      <c r="L25" s="332">
        <f t="shared" si="1"/>
        <v>653.79999999999995</v>
      </c>
      <c r="M25" s="333">
        <f t="shared" si="1"/>
        <v>644.20000000000005</v>
      </c>
      <c r="N25" s="335">
        <f t="shared" si="1"/>
        <v>635.79999999999995</v>
      </c>
      <c r="O25" s="332">
        <f t="shared" si="1"/>
        <v>673.40000000000009</v>
      </c>
      <c r="P25" s="332">
        <f t="shared" si="1"/>
        <v>274.59999999999997</v>
      </c>
      <c r="Q25" s="332">
        <f t="shared" si="1"/>
        <v>674.8</v>
      </c>
      <c r="R25" s="332">
        <f t="shared" si="1"/>
        <v>662.90000000000009</v>
      </c>
      <c r="S25" s="333">
        <f t="shared" si="1"/>
        <v>684.59999999999991</v>
      </c>
      <c r="T25" s="320">
        <f t="shared" si="0"/>
        <v>10468.000000000002</v>
      </c>
    </row>
    <row r="26" spans="1:30" s="2" customFormat="1" ht="36.75" customHeight="1" x14ac:dyDescent="0.25">
      <c r="A26" s="321" t="s">
        <v>12</v>
      </c>
      <c r="B26" s="326">
        <v>151.4</v>
      </c>
      <c r="C26" s="327">
        <v>151.4</v>
      </c>
      <c r="D26" s="327">
        <v>151.4</v>
      </c>
      <c r="E26" s="327">
        <v>151.4</v>
      </c>
      <c r="F26" s="327">
        <v>151.4</v>
      </c>
      <c r="G26" s="328">
        <v>151.4</v>
      </c>
      <c r="H26" s="326">
        <v>151.4</v>
      </c>
      <c r="I26" s="327">
        <v>151.4</v>
      </c>
      <c r="J26" s="327">
        <v>151.4</v>
      </c>
      <c r="K26" s="327">
        <v>151.4</v>
      </c>
      <c r="L26" s="327">
        <v>151.4</v>
      </c>
      <c r="M26" s="328">
        <v>151.4</v>
      </c>
      <c r="N26" s="336">
        <v>151.4</v>
      </c>
      <c r="O26" s="327">
        <v>151.4</v>
      </c>
      <c r="P26" s="327">
        <v>151.4</v>
      </c>
      <c r="Q26" s="327">
        <v>151.4</v>
      </c>
      <c r="R26" s="327">
        <v>151.4</v>
      </c>
      <c r="S26" s="328">
        <v>151.4</v>
      </c>
      <c r="T26" s="325">
        <f>+((T25/T27)/7)*1000</f>
        <v>151.34384894530632</v>
      </c>
    </row>
    <row r="27" spans="1:30" s="2" customFormat="1" ht="33" customHeight="1" x14ac:dyDescent="0.25">
      <c r="A27" s="125" t="s">
        <v>13</v>
      </c>
      <c r="B27" s="423">
        <v>596</v>
      </c>
      <c r="C27" s="424">
        <v>590</v>
      </c>
      <c r="D27" s="424">
        <v>193</v>
      </c>
      <c r="E27" s="424">
        <v>606</v>
      </c>
      <c r="F27" s="424">
        <v>606</v>
      </c>
      <c r="G27" s="425">
        <v>596</v>
      </c>
      <c r="H27" s="423">
        <v>584</v>
      </c>
      <c r="I27" s="424">
        <v>677</v>
      </c>
      <c r="J27" s="424">
        <v>211</v>
      </c>
      <c r="K27" s="424">
        <v>593</v>
      </c>
      <c r="L27" s="424">
        <v>617</v>
      </c>
      <c r="M27" s="425">
        <v>608</v>
      </c>
      <c r="N27" s="427">
        <v>600</v>
      </c>
      <c r="O27" s="424">
        <v>636</v>
      </c>
      <c r="P27" s="424">
        <v>259</v>
      </c>
      <c r="Q27" s="424">
        <v>637</v>
      </c>
      <c r="R27" s="424">
        <v>626</v>
      </c>
      <c r="S27" s="425">
        <v>646</v>
      </c>
      <c r="T27" s="37">
        <f>SUM(B27:S27)</f>
        <v>9881</v>
      </c>
      <c r="U27" s="2">
        <f>((T25*1000)/T27)/7</f>
        <v>151.34384894530632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90.248159999999999</v>
      </c>
      <c r="C28" s="39">
        <f t="shared" si="2"/>
        <v>89.056400000000011</v>
      </c>
      <c r="D28" s="39">
        <f t="shared" si="2"/>
        <v>29.108279999999997</v>
      </c>
      <c r="E28" s="39">
        <f t="shared" si="2"/>
        <v>91.76776000000001</v>
      </c>
      <c r="F28" s="39">
        <f t="shared" si="2"/>
        <v>91.76776000000001</v>
      </c>
      <c r="G28" s="40">
        <f t="shared" si="2"/>
        <v>90.248159999999999</v>
      </c>
      <c r="H28" s="38">
        <f t="shared" si="2"/>
        <v>88.464640000000017</v>
      </c>
      <c r="I28" s="39">
        <f t="shared" si="2"/>
        <v>102.49692</v>
      </c>
      <c r="J28" s="39">
        <f t="shared" si="2"/>
        <v>31.763560000000002</v>
      </c>
      <c r="K28" s="39">
        <f t="shared" si="2"/>
        <v>89.812280000000001</v>
      </c>
      <c r="L28" s="39">
        <f t="shared" si="2"/>
        <v>93.419319999999999</v>
      </c>
      <c r="M28" s="40">
        <f t="shared" si="2"/>
        <v>92.031680000000009</v>
      </c>
      <c r="N28" s="80">
        <f t="shared" si="2"/>
        <v>90.816000000000003</v>
      </c>
      <c r="O28" s="39">
        <f t="shared" si="2"/>
        <v>96.326560000000001</v>
      </c>
      <c r="P28" s="39">
        <f t="shared" si="2"/>
        <v>39.177639999999997</v>
      </c>
      <c r="Q28" s="39">
        <f t="shared" si="2"/>
        <v>96.458519999999993</v>
      </c>
      <c r="R28" s="39">
        <f t="shared" si="2"/>
        <v>94.806959999999989</v>
      </c>
      <c r="S28" s="40">
        <f t="shared" si="2"/>
        <v>97.806160000000006</v>
      </c>
      <c r="T28" s="41"/>
    </row>
    <row r="29" spans="1:30" ht="33.75" customHeight="1" x14ac:dyDescent="0.25">
      <c r="A29" s="127" t="s">
        <v>15</v>
      </c>
      <c r="B29" s="42">
        <f>((B27*B26)*7)/1000</f>
        <v>631.64080000000001</v>
      </c>
      <c r="C29" s="43">
        <f>((C27*C26)*7)/1000</f>
        <v>625.28200000000004</v>
      </c>
      <c r="D29" s="43">
        <f t="shared" ref="D29:S29" si="3">((D27*D26)*7)/1000</f>
        <v>204.54139999999998</v>
      </c>
      <c r="E29" s="43">
        <f t="shared" si="3"/>
        <v>642.23880000000008</v>
      </c>
      <c r="F29" s="43">
        <f t="shared" si="3"/>
        <v>642.23880000000008</v>
      </c>
      <c r="G29" s="83">
        <f t="shared" si="3"/>
        <v>631.64080000000001</v>
      </c>
      <c r="H29" s="42">
        <f t="shared" si="3"/>
        <v>618.92320000000007</v>
      </c>
      <c r="I29" s="43">
        <f t="shared" si="3"/>
        <v>717.4846</v>
      </c>
      <c r="J29" s="43">
        <f t="shared" si="3"/>
        <v>223.61780000000002</v>
      </c>
      <c r="K29" s="43">
        <f t="shared" si="3"/>
        <v>628.46140000000003</v>
      </c>
      <c r="L29" s="43">
        <f t="shared" si="3"/>
        <v>653.89659999999992</v>
      </c>
      <c r="M29" s="83">
        <f t="shared" si="3"/>
        <v>644.35840000000007</v>
      </c>
      <c r="N29" s="81">
        <f t="shared" si="3"/>
        <v>635.88</v>
      </c>
      <c r="O29" s="44">
        <f t="shared" si="3"/>
        <v>674.03280000000007</v>
      </c>
      <c r="P29" s="44">
        <f t="shared" si="3"/>
        <v>274.48820000000001</v>
      </c>
      <c r="Q29" s="44">
        <f t="shared" si="3"/>
        <v>675.09259999999995</v>
      </c>
      <c r="R29" s="44">
        <f t="shared" si="3"/>
        <v>663.4348</v>
      </c>
      <c r="S29" s="45">
        <f t="shared" si="3"/>
        <v>684.63080000000002</v>
      </c>
      <c r="T29" s="46"/>
    </row>
    <row r="30" spans="1:30" ht="33.75" customHeight="1" thickBot="1" x14ac:dyDescent="0.3">
      <c r="A30" s="128" t="s">
        <v>16</v>
      </c>
      <c r="B30" s="47">
        <f>+(B25/B27)/7*1000</f>
        <v>151.34228187919464</v>
      </c>
      <c r="C30" s="48">
        <f t="shared" ref="C30:E30" si="4">+(C25/C27)/7*1000</f>
        <v>151.45278450363199</v>
      </c>
      <c r="D30" s="48">
        <f t="shared" si="4"/>
        <v>151.36935603256842</v>
      </c>
      <c r="E30" s="48">
        <f t="shared" si="4"/>
        <v>151.32013201320134</v>
      </c>
      <c r="F30" s="48">
        <f>+(F25/F27)/7*1000</f>
        <v>151.32013201320134</v>
      </c>
      <c r="G30" s="49">
        <f t="shared" ref="G30" si="5">+(G25/G27)/7*1000</f>
        <v>151.34228187919464</v>
      </c>
      <c r="H30" s="47">
        <f>+(H25/H27)/7*1000</f>
        <v>151.19863013698628</v>
      </c>
      <c r="I30" s="48">
        <f t="shared" ref="I30:K30" si="6">+(I25/I27)/7*1000</f>
        <v>151.40324963072379</v>
      </c>
      <c r="J30" s="48">
        <f t="shared" si="6"/>
        <v>151.52335815842926</v>
      </c>
      <c r="K30" s="48">
        <f t="shared" si="6"/>
        <v>151.26475548060708</v>
      </c>
      <c r="L30" s="48">
        <f>+(L25/L27)/7*1000</f>
        <v>151.37763371150729</v>
      </c>
      <c r="M30" s="49">
        <f t="shared" ref="M30:S30" si="7">+(M25/M27)/7*1000</f>
        <v>151.36278195488723</v>
      </c>
      <c r="N30" s="82">
        <f t="shared" si="7"/>
        <v>151.38095238095238</v>
      </c>
      <c r="O30" s="48">
        <f t="shared" si="7"/>
        <v>151.25786163522011</v>
      </c>
      <c r="P30" s="48">
        <f t="shared" si="7"/>
        <v>151.46166574738001</v>
      </c>
      <c r="Q30" s="48">
        <f t="shared" si="7"/>
        <v>151.33437990580848</v>
      </c>
      <c r="R30" s="48">
        <f t="shared" si="7"/>
        <v>151.2779552715655</v>
      </c>
      <c r="S30" s="49">
        <f t="shared" si="7"/>
        <v>151.39318885448913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664" t="s">
        <v>118</v>
      </c>
      <c r="C33" s="664"/>
      <c r="D33" s="664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49">
        <v>1</v>
      </c>
      <c r="C34" s="550">
        <v>2</v>
      </c>
      <c r="D34" s="551">
        <v>3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3"/>
      <c r="I36" s="134"/>
      <c r="J36" s="135"/>
      <c r="K36" s="112" t="s">
        <v>19</v>
      </c>
      <c r="L36" s="641" t="s">
        <v>8</v>
      </c>
      <c r="M36" s="642"/>
      <c r="N36" s="642"/>
      <c r="O36" s="642"/>
      <c r="P36" s="642"/>
      <c r="Q36" s="642"/>
      <c r="R36" s="643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9" t="s">
        <v>10</v>
      </c>
      <c r="I37" s="136"/>
      <c r="J37" s="136"/>
      <c r="K37" s="103"/>
      <c r="L37" s="200"/>
      <c r="M37" s="193"/>
      <c r="N37" s="193"/>
      <c r="O37" s="193"/>
      <c r="P37" s="193"/>
      <c r="Q37" s="193"/>
      <c r="R37" s="199" t="s">
        <v>10</v>
      </c>
      <c r="S37" s="58"/>
      <c r="T37" s="55"/>
      <c r="U37" s="56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57">
        <v>6</v>
      </c>
      <c r="R38" s="96"/>
      <c r="S38" s="58"/>
      <c r="T38" s="55"/>
      <c r="U38" s="56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420">
        <v>88.7</v>
      </c>
      <c r="C39" s="426">
        <v>88.9</v>
      </c>
      <c r="D39" s="426">
        <v>24.8</v>
      </c>
      <c r="E39" s="426">
        <v>86.4</v>
      </c>
      <c r="F39" s="426">
        <v>86.2</v>
      </c>
      <c r="G39" s="426">
        <v>82</v>
      </c>
      <c r="H39" s="97">
        <f t="shared" ref="H39:H46" si="8">SUM(B39:G39)</f>
        <v>457.00000000000006</v>
      </c>
      <c r="I39" s="138"/>
      <c r="J39" s="137"/>
      <c r="K39" s="87" t="s">
        <v>35</v>
      </c>
      <c r="L39" s="426">
        <v>6.3</v>
      </c>
      <c r="M39" s="426">
        <v>6.4</v>
      </c>
      <c r="N39" s="426">
        <v>1.8</v>
      </c>
      <c r="O39" s="426">
        <v>6</v>
      </c>
      <c r="P39" s="426">
        <v>6</v>
      </c>
      <c r="Q39" s="426">
        <v>5.6</v>
      </c>
      <c r="R39" s="97">
        <f t="shared" ref="R39:R46" si="9">SUM(L39:Q39)</f>
        <v>32.1</v>
      </c>
      <c r="S39" s="2"/>
      <c r="T39" s="55"/>
      <c r="U39" s="56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420">
        <v>88.7</v>
      </c>
      <c r="C40" s="426">
        <v>88.9</v>
      </c>
      <c r="D40" s="426">
        <v>24.8</v>
      </c>
      <c r="E40" s="426">
        <v>86.4</v>
      </c>
      <c r="F40" s="426">
        <v>86.2</v>
      </c>
      <c r="G40" s="426">
        <v>82</v>
      </c>
      <c r="H40" s="97">
        <f t="shared" si="8"/>
        <v>457.00000000000006</v>
      </c>
      <c r="I40" s="133"/>
      <c r="J40" s="137"/>
      <c r="K40" s="88" t="s">
        <v>36</v>
      </c>
      <c r="L40" s="426">
        <v>6.3</v>
      </c>
      <c r="M40" s="426">
        <v>6.4</v>
      </c>
      <c r="N40" s="426">
        <v>1.8</v>
      </c>
      <c r="O40" s="426">
        <v>6</v>
      </c>
      <c r="P40" s="426">
        <v>6</v>
      </c>
      <c r="Q40" s="426">
        <v>5.7</v>
      </c>
      <c r="R40" s="97">
        <f t="shared" si="9"/>
        <v>32.200000000000003</v>
      </c>
      <c r="S40" s="2"/>
      <c r="T40" s="55"/>
      <c r="U40" s="56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420">
        <v>88.7</v>
      </c>
      <c r="C41" s="426">
        <v>88.9</v>
      </c>
      <c r="D41" s="426">
        <v>24.8</v>
      </c>
      <c r="E41" s="426">
        <v>86.4</v>
      </c>
      <c r="F41" s="426">
        <v>86.2</v>
      </c>
      <c r="G41" s="426">
        <v>82</v>
      </c>
      <c r="H41" s="97">
        <f t="shared" si="8"/>
        <v>457.00000000000006</v>
      </c>
      <c r="I41" s="133"/>
      <c r="J41" s="137"/>
      <c r="K41" s="87" t="s">
        <v>37</v>
      </c>
      <c r="L41" s="426">
        <v>6.3</v>
      </c>
      <c r="M41" s="426">
        <v>6.4</v>
      </c>
      <c r="N41" s="426">
        <v>1.8</v>
      </c>
      <c r="O41" s="426">
        <v>6</v>
      </c>
      <c r="P41" s="426">
        <v>6</v>
      </c>
      <c r="Q41" s="426">
        <v>5.7</v>
      </c>
      <c r="R41" s="97">
        <f t="shared" si="9"/>
        <v>32.200000000000003</v>
      </c>
      <c r="S41" s="2"/>
      <c r="T41" s="55"/>
      <c r="U41" s="56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420">
        <v>88.7</v>
      </c>
      <c r="C42" s="426">
        <v>88.9</v>
      </c>
      <c r="D42" s="426">
        <v>24.8</v>
      </c>
      <c r="E42" s="426">
        <v>86.4</v>
      </c>
      <c r="F42" s="426">
        <v>86.2</v>
      </c>
      <c r="G42" s="426">
        <v>82</v>
      </c>
      <c r="H42" s="97">
        <f t="shared" si="8"/>
        <v>457.00000000000006</v>
      </c>
      <c r="I42" s="133"/>
      <c r="J42" s="137"/>
      <c r="K42" s="87" t="s">
        <v>38</v>
      </c>
      <c r="L42" s="426">
        <v>6.3</v>
      </c>
      <c r="M42" s="426">
        <v>6.4</v>
      </c>
      <c r="N42" s="426">
        <v>1.9</v>
      </c>
      <c r="O42" s="426">
        <v>6</v>
      </c>
      <c r="P42" s="426">
        <v>6</v>
      </c>
      <c r="Q42" s="426">
        <v>5.7</v>
      </c>
      <c r="R42" s="97">
        <f t="shared" si="9"/>
        <v>32.300000000000004</v>
      </c>
      <c r="S42" s="2"/>
      <c r="T42" s="55"/>
      <c r="U42" s="56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420">
        <v>88.7</v>
      </c>
      <c r="C43" s="426">
        <v>88.9</v>
      </c>
      <c r="D43" s="426">
        <v>24.8</v>
      </c>
      <c r="E43" s="426">
        <v>86.4</v>
      </c>
      <c r="F43" s="426">
        <v>86.2</v>
      </c>
      <c r="G43" s="426">
        <v>82</v>
      </c>
      <c r="H43" s="97">
        <f t="shared" si="8"/>
        <v>457.00000000000006</v>
      </c>
      <c r="I43" s="133"/>
      <c r="J43" s="137"/>
      <c r="K43" s="88" t="s">
        <v>33</v>
      </c>
      <c r="L43" s="426">
        <v>6.3</v>
      </c>
      <c r="M43" s="426">
        <v>6.4</v>
      </c>
      <c r="N43" s="426">
        <v>1.9</v>
      </c>
      <c r="O43" s="426">
        <v>6.1</v>
      </c>
      <c r="P43" s="426">
        <v>6</v>
      </c>
      <c r="Q43" s="426">
        <v>5.7</v>
      </c>
      <c r="R43" s="97">
        <f t="shared" si="9"/>
        <v>32.4</v>
      </c>
      <c r="S43" s="2"/>
      <c r="T43" s="55"/>
      <c r="U43" s="56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420">
        <v>88.7</v>
      </c>
      <c r="C44" s="426">
        <v>88.9</v>
      </c>
      <c r="D44" s="426">
        <v>24.8</v>
      </c>
      <c r="E44" s="426">
        <v>86.4</v>
      </c>
      <c r="F44" s="426">
        <v>86.2</v>
      </c>
      <c r="G44" s="426">
        <v>82</v>
      </c>
      <c r="H44" s="97">
        <f t="shared" si="8"/>
        <v>457.00000000000006</v>
      </c>
      <c r="I44" s="133"/>
      <c r="J44" s="137"/>
      <c r="K44" s="87" t="s">
        <v>46</v>
      </c>
      <c r="L44" s="426">
        <v>6.4</v>
      </c>
      <c r="M44" s="426">
        <v>6.5</v>
      </c>
      <c r="N44" s="426">
        <v>1.9</v>
      </c>
      <c r="O44" s="426">
        <v>6.1</v>
      </c>
      <c r="P44" s="426">
        <v>6</v>
      </c>
      <c r="Q44" s="426">
        <v>5.7</v>
      </c>
      <c r="R44" s="97">
        <f t="shared" si="9"/>
        <v>32.6</v>
      </c>
      <c r="S44" s="2"/>
      <c r="T44" s="55"/>
      <c r="U44" s="56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420">
        <v>88.7</v>
      </c>
      <c r="C45" s="426">
        <v>88.9</v>
      </c>
      <c r="D45" s="426">
        <v>24.8</v>
      </c>
      <c r="E45" s="426">
        <v>86.4</v>
      </c>
      <c r="F45" s="426">
        <v>86.2</v>
      </c>
      <c r="G45" s="426">
        <v>82</v>
      </c>
      <c r="H45" s="97">
        <f t="shared" si="8"/>
        <v>457.00000000000006</v>
      </c>
      <c r="I45" s="133"/>
      <c r="J45" s="137"/>
      <c r="K45" s="87" t="s">
        <v>34</v>
      </c>
      <c r="L45" s="426">
        <v>6.4</v>
      </c>
      <c r="M45" s="426">
        <v>6.5</v>
      </c>
      <c r="N45" s="426">
        <v>1.9</v>
      </c>
      <c r="O45" s="426">
        <v>6.1</v>
      </c>
      <c r="P45" s="426">
        <v>6</v>
      </c>
      <c r="Q45" s="426">
        <v>5.7</v>
      </c>
      <c r="R45" s="97">
        <f t="shared" si="9"/>
        <v>32.6</v>
      </c>
      <c r="S45" s="2"/>
      <c r="T45" s="55"/>
      <c r="U45" s="56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27">
        <f t="shared" ref="B46:G46" si="10">SUM(B39:B45)</f>
        <v>620.90000000000009</v>
      </c>
      <c r="C46" s="77">
        <f t="shared" si="10"/>
        <v>622.29999999999995</v>
      </c>
      <c r="D46" s="28">
        <f t="shared" si="10"/>
        <v>173.60000000000002</v>
      </c>
      <c r="E46" s="28">
        <f t="shared" si="10"/>
        <v>604.79999999999995</v>
      </c>
      <c r="F46" s="28">
        <f t="shared" si="10"/>
        <v>603.40000000000009</v>
      </c>
      <c r="G46" s="28">
        <f t="shared" si="10"/>
        <v>574</v>
      </c>
      <c r="H46" s="97">
        <f t="shared" si="8"/>
        <v>3199</v>
      </c>
      <c r="I46" s="60"/>
      <c r="K46" s="73" t="s">
        <v>10</v>
      </c>
      <c r="L46" s="77">
        <f t="shared" ref="L46:Q46" si="11">SUM(L39:L45)</f>
        <v>44.3</v>
      </c>
      <c r="M46" s="28">
        <f t="shared" si="11"/>
        <v>45</v>
      </c>
      <c r="N46" s="28">
        <f>SUM(N39:N45)</f>
        <v>13.000000000000002</v>
      </c>
      <c r="O46" s="28">
        <f t="shared" si="11"/>
        <v>42.300000000000004</v>
      </c>
      <c r="P46" s="28">
        <f t="shared" si="11"/>
        <v>42</v>
      </c>
      <c r="Q46" s="28">
        <f t="shared" si="11"/>
        <v>39.800000000000004</v>
      </c>
      <c r="R46" s="97">
        <f t="shared" si="9"/>
        <v>226.4</v>
      </c>
      <c r="S46" s="60"/>
      <c r="T46" s="55"/>
      <c r="U46" s="56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30">
        <v>153.69999999999999</v>
      </c>
      <c r="C47" s="78">
        <v>153.69999999999999</v>
      </c>
      <c r="D47" s="31">
        <v>153.69999999999999</v>
      </c>
      <c r="E47" s="31">
        <v>153.69999999999999</v>
      </c>
      <c r="F47" s="31">
        <v>153.69999999999999</v>
      </c>
      <c r="G47" s="31">
        <v>153.69999999999999</v>
      </c>
      <c r="H47" s="98">
        <f>+((H46/H48)/7)*1000</f>
        <v>153.20147502514249</v>
      </c>
      <c r="I47" s="60"/>
      <c r="K47" s="129" t="s">
        <v>12</v>
      </c>
      <c r="L47" s="78">
        <v>154.5</v>
      </c>
      <c r="M47" s="31">
        <v>153</v>
      </c>
      <c r="N47" s="31">
        <v>155</v>
      </c>
      <c r="O47" s="31">
        <v>151</v>
      </c>
      <c r="P47" s="31">
        <v>150</v>
      </c>
      <c r="Q47" s="31">
        <v>149.5</v>
      </c>
      <c r="R47" s="98">
        <f>+((R46/R48)/7)*1000</f>
        <v>151.84439973172368</v>
      </c>
      <c r="S47" s="61"/>
      <c r="T47" s="61"/>
    </row>
    <row r="48" spans="1:30" ht="33.75" customHeight="1" x14ac:dyDescent="0.25">
      <c r="A48" s="90" t="s">
        <v>13</v>
      </c>
      <c r="B48" s="423">
        <v>578</v>
      </c>
      <c r="C48" s="427">
        <v>580</v>
      </c>
      <c r="D48" s="424">
        <v>164</v>
      </c>
      <c r="E48" s="424">
        <v>564</v>
      </c>
      <c r="F48" s="424">
        <v>562</v>
      </c>
      <c r="G48" s="424">
        <v>535</v>
      </c>
      <c r="H48" s="99">
        <f>SUM(B48:G48)</f>
        <v>2983</v>
      </c>
      <c r="I48" s="60"/>
      <c r="J48" s="62"/>
      <c r="K48" s="90" t="s">
        <v>13</v>
      </c>
      <c r="L48" s="428">
        <v>41</v>
      </c>
      <c r="M48" s="428">
        <v>42</v>
      </c>
      <c r="N48" s="428">
        <v>12</v>
      </c>
      <c r="O48" s="428">
        <v>40</v>
      </c>
      <c r="P48" s="428">
        <v>40</v>
      </c>
      <c r="Q48" s="428">
        <v>38</v>
      </c>
      <c r="R48" s="106">
        <f>SUM(L48:Q48)</f>
        <v>213</v>
      </c>
      <c r="S48" s="63"/>
      <c r="T48" s="63"/>
      <c r="U48" s="63"/>
      <c r="V48" s="63"/>
      <c r="W48" s="63"/>
      <c r="X48" s="63"/>
      <c r="Y48" s="63"/>
    </row>
    <row r="49" spans="1:43" ht="33.75" customHeight="1" x14ac:dyDescent="0.25">
      <c r="A49" s="91" t="s">
        <v>14</v>
      </c>
      <c r="B49" s="38">
        <f t="shared" ref="B49:G49" si="12">((B48*B47)*7/1000-B40-B39)/5</f>
        <v>88.89403999999999</v>
      </c>
      <c r="C49" s="80">
        <f t="shared" si="12"/>
        <v>89.244400000000013</v>
      </c>
      <c r="D49" s="80">
        <f t="shared" si="12"/>
        <v>25.369519999999998</v>
      </c>
      <c r="E49" s="80">
        <f t="shared" si="12"/>
        <v>86.801519999999982</v>
      </c>
      <c r="F49" s="80">
        <f t="shared" si="12"/>
        <v>86.451159999999973</v>
      </c>
      <c r="G49" s="80">
        <f t="shared" si="12"/>
        <v>82.321299999999994</v>
      </c>
      <c r="H49" s="100">
        <f>((H46*1000)/H48)/7</f>
        <v>153.20147502514246</v>
      </c>
      <c r="I49" s="60"/>
      <c r="K49" s="91" t="s">
        <v>14</v>
      </c>
      <c r="L49" s="80">
        <f t="shared" ref="L49:Q49" si="13">((L48*L47)*7/1000-L40-L39)/5</f>
        <v>6.3483000000000009</v>
      </c>
      <c r="M49" s="39">
        <f t="shared" si="13"/>
        <v>6.4364000000000008</v>
      </c>
      <c r="N49" s="39">
        <f t="shared" si="13"/>
        <v>1.8839999999999997</v>
      </c>
      <c r="O49" s="39">
        <f t="shared" si="13"/>
        <v>6.056</v>
      </c>
      <c r="P49" s="39">
        <f t="shared" si="13"/>
        <v>6</v>
      </c>
      <c r="Q49" s="39">
        <f t="shared" si="13"/>
        <v>5.6933999999999996</v>
      </c>
      <c r="R49" s="107">
        <f>((R46*1000)/R48)/7</f>
        <v>151.84439973172366</v>
      </c>
      <c r="S49" s="63"/>
      <c r="T49" s="63"/>
    </row>
    <row r="50" spans="1:43" ht="33.75" customHeight="1" x14ac:dyDescent="0.25">
      <c r="A50" s="92" t="s">
        <v>15</v>
      </c>
      <c r="B50" s="42">
        <f t="shared" ref="B50:G50" si="14">((B48*B47)*7)/1000</f>
        <v>621.87019999999995</v>
      </c>
      <c r="C50" s="81">
        <f t="shared" si="14"/>
        <v>624.02200000000005</v>
      </c>
      <c r="D50" s="43">
        <f t="shared" si="14"/>
        <v>176.44759999999999</v>
      </c>
      <c r="E50" s="43">
        <f t="shared" si="14"/>
        <v>606.80759999999987</v>
      </c>
      <c r="F50" s="43">
        <f t="shared" si="14"/>
        <v>604.65579999999989</v>
      </c>
      <c r="G50" s="43">
        <f t="shared" si="14"/>
        <v>575.60649999999998</v>
      </c>
      <c r="H50" s="83"/>
      <c r="I50" s="60"/>
      <c r="K50" s="92" t="s">
        <v>15</v>
      </c>
      <c r="L50" s="81">
        <f t="shared" ref="L50:Q50" si="15">((L48*L47)*7)/1000</f>
        <v>44.341500000000003</v>
      </c>
      <c r="M50" s="43">
        <f t="shared" si="15"/>
        <v>44.981999999999999</v>
      </c>
      <c r="N50" s="43">
        <f t="shared" si="15"/>
        <v>13.02</v>
      </c>
      <c r="O50" s="43">
        <f t="shared" si="15"/>
        <v>42.28</v>
      </c>
      <c r="P50" s="43">
        <f t="shared" si="15"/>
        <v>42</v>
      </c>
      <c r="Q50" s="43">
        <f t="shared" si="15"/>
        <v>39.767000000000003</v>
      </c>
      <c r="R50" s="108"/>
    </row>
    <row r="51" spans="1:43" ht="33.75" customHeight="1" thickBot="1" x14ac:dyDescent="0.3">
      <c r="A51" s="93" t="s">
        <v>16</v>
      </c>
      <c r="B51" s="47">
        <f t="shared" ref="B51:G51" si="16">+(B46/B48)/7*1000</f>
        <v>153.46020761245677</v>
      </c>
      <c r="C51" s="82">
        <f t="shared" si="16"/>
        <v>153.27586206896552</v>
      </c>
      <c r="D51" s="48">
        <f t="shared" si="16"/>
        <v>151.21951219512195</v>
      </c>
      <c r="E51" s="48">
        <f t="shared" si="16"/>
        <v>153.19148936170214</v>
      </c>
      <c r="F51" s="48">
        <f t="shared" si="16"/>
        <v>153.38078291814949</v>
      </c>
      <c r="G51" s="48">
        <f t="shared" si="16"/>
        <v>153.27102803738319</v>
      </c>
      <c r="H51" s="101"/>
      <c r="I51" s="60"/>
      <c r="J51" s="51"/>
      <c r="K51" s="93" t="s">
        <v>16</v>
      </c>
      <c r="L51" s="82">
        <f t="shared" ref="L51:Q51" si="17">+(L46/L48)/7*1000</f>
        <v>154.35540069686411</v>
      </c>
      <c r="M51" s="48">
        <f t="shared" si="17"/>
        <v>153.06122448979593</v>
      </c>
      <c r="N51" s="48">
        <f t="shared" si="17"/>
        <v>154.76190476190479</v>
      </c>
      <c r="O51" s="48">
        <f t="shared" si="17"/>
        <v>151.07142857142858</v>
      </c>
      <c r="P51" s="48">
        <f t="shared" si="17"/>
        <v>150</v>
      </c>
      <c r="Q51" s="48">
        <f t="shared" si="17"/>
        <v>149.62406015037595</v>
      </c>
      <c r="R51" s="49"/>
      <c r="S51" s="52"/>
      <c r="T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2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2"/>
      <c r="W55" s="2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2"/>
      <c r="W56" s="2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2"/>
      <c r="W57" s="2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420">
        <v>6.9</v>
      </c>
      <c r="C58" s="426">
        <v>6.9</v>
      </c>
      <c r="D58" s="426">
        <v>1.8</v>
      </c>
      <c r="E58" s="426">
        <v>6.9</v>
      </c>
      <c r="F58" s="426">
        <v>7</v>
      </c>
      <c r="G58" s="429">
        <v>6.8</v>
      </c>
      <c r="H58" s="420">
        <v>6.8</v>
      </c>
      <c r="I58" s="426">
        <v>7.9</v>
      </c>
      <c r="J58" s="426">
        <v>1.8</v>
      </c>
      <c r="K58" s="426">
        <v>6.8</v>
      </c>
      <c r="L58" s="426">
        <v>7</v>
      </c>
      <c r="M58" s="429">
        <v>7</v>
      </c>
      <c r="N58" s="420">
        <v>7</v>
      </c>
      <c r="O58" s="426">
        <v>7.5</v>
      </c>
      <c r="P58" s="426">
        <v>1.8</v>
      </c>
      <c r="Q58" s="426">
        <v>7.4</v>
      </c>
      <c r="R58" s="426">
        <v>7.2</v>
      </c>
      <c r="S58" s="429">
        <v>7.4</v>
      </c>
      <c r="T58" s="26">
        <f t="shared" ref="T58:T65" si="18">SUM(B58:S58)</f>
        <v>111.9</v>
      </c>
      <c r="U58" s="71"/>
      <c r="V58" s="2"/>
      <c r="W58" s="2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420">
        <v>7</v>
      </c>
      <c r="C59" s="426">
        <v>6.9</v>
      </c>
      <c r="D59" s="426">
        <v>1.8</v>
      </c>
      <c r="E59" s="426">
        <v>6.9</v>
      </c>
      <c r="F59" s="426">
        <v>7</v>
      </c>
      <c r="G59" s="429">
        <v>6.8</v>
      </c>
      <c r="H59" s="420">
        <v>6.9</v>
      </c>
      <c r="I59" s="426">
        <v>7.9</v>
      </c>
      <c r="J59" s="426">
        <v>1.8</v>
      </c>
      <c r="K59" s="426">
        <v>6.8</v>
      </c>
      <c r="L59" s="426">
        <v>7</v>
      </c>
      <c r="M59" s="429">
        <v>7</v>
      </c>
      <c r="N59" s="420">
        <v>7</v>
      </c>
      <c r="O59" s="426">
        <v>7.5</v>
      </c>
      <c r="P59" s="426">
        <v>1.8</v>
      </c>
      <c r="Q59" s="426">
        <v>7.4</v>
      </c>
      <c r="R59" s="426">
        <v>7.2</v>
      </c>
      <c r="S59" s="429">
        <v>7.4</v>
      </c>
      <c r="T59" s="26">
        <f t="shared" si="18"/>
        <v>112.1</v>
      </c>
      <c r="U59" s="71"/>
      <c r="V59" s="2"/>
      <c r="W59" s="2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420">
        <v>7</v>
      </c>
      <c r="C60" s="426">
        <v>6.9</v>
      </c>
      <c r="D60" s="426">
        <v>1.8</v>
      </c>
      <c r="E60" s="426">
        <v>6.9</v>
      </c>
      <c r="F60" s="426">
        <v>7</v>
      </c>
      <c r="G60" s="429">
        <v>6.8</v>
      </c>
      <c r="H60" s="420">
        <v>6.9</v>
      </c>
      <c r="I60" s="426">
        <v>7.9</v>
      </c>
      <c r="J60" s="426">
        <v>1.8</v>
      </c>
      <c r="K60" s="426">
        <v>6.8</v>
      </c>
      <c r="L60" s="426">
        <v>7</v>
      </c>
      <c r="M60" s="429">
        <v>7</v>
      </c>
      <c r="N60" s="420">
        <v>7</v>
      </c>
      <c r="O60" s="426">
        <v>7.5</v>
      </c>
      <c r="P60" s="426">
        <v>1.8</v>
      </c>
      <c r="Q60" s="426">
        <v>7.4</v>
      </c>
      <c r="R60" s="426">
        <v>7.2</v>
      </c>
      <c r="S60" s="429">
        <v>7.4</v>
      </c>
      <c r="T60" s="26">
        <f t="shared" si="18"/>
        <v>112.1</v>
      </c>
      <c r="U60" s="71"/>
      <c r="V60" s="2"/>
      <c r="W60" s="2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420">
        <v>7</v>
      </c>
      <c r="C61" s="426">
        <v>6.9</v>
      </c>
      <c r="D61" s="426">
        <v>1.8</v>
      </c>
      <c r="E61" s="426">
        <v>6.9</v>
      </c>
      <c r="F61" s="426">
        <v>7</v>
      </c>
      <c r="G61" s="429">
        <v>6.8</v>
      </c>
      <c r="H61" s="420">
        <v>6.9</v>
      </c>
      <c r="I61" s="426">
        <v>7.9</v>
      </c>
      <c r="J61" s="426">
        <v>1.8</v>
      </c>
      <c r="K61" s="426">
        <v>6.8</v>
      </c>
      <c r="L61" s="426">
        <v>7.1</v>
      </c>
      <c r="M61" s="429">
        <v>7</v>
      </c>
      <c r="N61" s="420">
        <v>7</v>
      </c>
      <c r="O61" s="426">
        <v>7.5</v>
      </c>
      <c r="P61" s="426">
        <v>1.8</v>
      </c>
      <c r="Q61" s="426">
        <v>7.4</v>
      </c>
      <c r="R61" s="426">
        <v>7.2</v>
      </c>
      <c r="S61" s="429">
        <v>7.5</v>
      </c>
      <c r="T61" s="26">
        <f t="shared" si="18"/>
        <v>112.3</v>
      </c>
      <c r="U61" s="71"/>
      <c r="V61" s="2"/>
      <c r="W61" s="2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420">
        <v>7</v>
      </c>
      <c r="C62" s="426">
        <v>7</v>
      </c>
      <c r="D62" s="426">
        <v>1.9</v>
      </c>
      <c r="E62" s="426">
        <v>6.9</v>
      </c>
      <c r="F62" s="426">
        <v>7</v>
      </c>
      <c r="G62" s="429">
        <v>6.8</v>
      </c>
      <c r="H62" s="420">
        <v>6.9</v>
      </c>
      <c r="I62" s="426">
        <v>7.9</v>
      </c>
      <c r="J62" s="426">
        <v>1.9</v>
      </c>
      <c r="K62" s="426">
        <v>6.8</v>
      </c>
      <c r="L62" s="426">
        <v>7.1</v>
      </c>
      <c r="M62" s="429">
        <v>7</v>
      </c>
      <c r="N62" s="420">
        <v>7.1</v>
      </c>
      <c r="O62" s="426">
        <v>7.5</v>
      </c>
      <c r="P62" s="426">
        <v>1.9</v>
      </c>
      <c r="Q62" s="426">
        <v>7.4</v>
      </c>
      <c r="R62" s="426">
        <v>7.2</v>
      </c>
      <c r="S62" s="429">
        <v>7.5</v>
      </c>
      <c r="T62" s="26">
        <f t="shared" si="18"/>
        <v>112.8</v>
      </c>
      <c r="U62" s="71"/>
      <c r="V62" s="60"/>
      <c r="W62" s="383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420">
        <v>7</v>
      </c>
      <c r="C63" s="426">
        <v>7</v>
      </c>
      <c r="D63" s="426">
        <v>1.9</v>
      </c>
      <c r="E63" s="426">
        <v>6.9</v>
      </c>
      <c r="F63" s="426">
        <v>7</v>
      </c>
      <c r="G63" s="429">
        <v>6.9</v>
      </c>
      <c r="H63" s="420">
        <v>6.9</v>
      </c>
      <c r="I63" s="426">
        <v>7.9</v>
      </c>
      <c r="J63" s="426">
        <v>1.9</v>
      </c>
      <c r="K63" s="426">
        <v>6.8</v>
      </c>
      <c r="L63" s="426">
        <v>7.1</v>
      </c>
      <c r="M63" s="429">
        <v>7</v>
      </c>
      <c r="N63" s="420">
        <v>7.1</v>
      </c>
      <c r="O63" s="426">
        <v>7.5</v>
      </c>
      <c r="P63" s="426">
        <v>1.9</v>
      </c>
      <c r="Q63" s="426">
        <v>7.4</v>
      </c>
      <c r="R63" s="426">
        <v>7.2</v>
      </c>
      <c r="S63" s="429">
        <v>7.5</v>
      </c>
      <c r="T63" s="26">
        <f t="shared" si="18"/>
        <v>112.9</v>
      </c>
      <c r="U63" s="71"/>
      <c r="V63" s="60"/>
      <c r="W63" s="383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420">
        <v>7</v>
      </c>
      <c r="C64" s="426">
        <v>7</v>
      </c>
      <c r="D64" s="426">
        <v>1.9</v>
      </c>
      <c r="E64" s="426">
        <v>6.7</v>
      </c>
      <c r="F64" s="426">
        <v>7</v>
      </c>
      <c r="G64" s="429">
        <v>6.9</v>
      </c>
      <c r="H64" s="420">
        <v>6.9</v>
      </c>
      <c r="I64" s="426">
        <v>7.9</v>
      </c>
      <c r="J64" s="426">
        <v>1.9</v>
      </c>
      <c r="K64" s="426">
        <v>6.8</v>
      </c>
      <c r="L64" s="426">
        <v>7.1</v>
      </c>
      <c r="M64" s="429">
        <v>7</v>
      </c>
      <c r="N64" s="420">
        <v>7.1</v>
      </c>
      <c r="O64" s="426">
        <v>7.5</v>
      </c>
      <c r="P64" s="426">
        <v>1.9</v>
      </c>
      <c r="Q64" s="426">
        <v>7.4</v>
      </c>
      <c r="R64" s="426">
        <v>7.2</v>
      </c>
      <c r="S64" s="429">
        <v>7.5</v>
      </c>
      <c r="T64" s="26">
        <f t="shared" si="18"/>
        <v>112.7</v>
      </c>
      <c r="U64" s="71"/>
      <c r="V64" s="60"/>
      <c r="W64" s="383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48.9</v>
      </c>
      <c r="C65" s="28">
        <f>SUM(C58:C64)</f>
        <v>48.6</v>
      </c>
      <c r="D65" s="28">
        <f>SUM(D58:D64)</f>
        <v>12.9</v>
      </c>
      <c r="E65" s="28">
        <f>SUM(E58:E64)</f>
        <v>48.1</v>
      </c>
      <c r="F65" s="28">
        <f t="shared" ref="F65:Q65" si="19">SUM(F58:F64)</f>
        <v>49</v>
      </c>
      <c r="G65" s="29">
        <f t="shared" si="19"/>
        <v>47.8</v>
      </c>
      <c r="H65" s="27">
        <f t="shared" si="19"/>
        <v>48.199999999999996</v>
      </c>
      <c r="I65" s="28">
        <f t="shared" si="19"/>
        <v>55.3</v>
      </c>
      <c r="J65" s="28">
        <f t="shared" si="19"/>
        <v>12.9</v>
      </c>
      <c r="K65" s="28">
        <f t="shared" si="19"/>
        <v>47.599999999999994</v>
      </c>
      <c r="L65" s="28">
        <f t="shared" si="19"/>
        <v>49.400000000000006</v>
      </c>
      <c r="M65" s="29">
        <f t="shared" si="19"/>
        <v>49</v>
      </c>
      <c r="N65" s="27">
        <f t="shared" si="19"/>
        <v>49.300000000000004</v>
      </c>
      <c r="O65" s="28">
        <f t="shared" si="19"/>
        <v>52.5</v>
      </c>
      <c r="P65" s="28">
        <f t="shared" si="19"/>
        <v>12.9</v>
      </c>
      <c r="Q65" s="28">
        <f t="shared" si="19"/>
        <v>51.8</v>
      </c>
      <c r="R65" s="28">
        <f>SUM(R58:R64)</f>
        <v>50.400000000000006</v>
      </c>
      <c r="S65" s="29">
        <f>SUM(S58:S64)</f>
        <v>52.2</v>
      </c>
      <c r="T65" s="26">
        <f t="shared" si="18"/>
        <v>786.79999999999984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152</v>
      </c>
      <c r="C66" s="31">
        <v>151</v>
      </c>
      <c r="D66" s="31">
        <v>153</v>
      </c>
      <c r="E66" s="31">
        <v>150</v>
      </c>
      <c r="F66" s="31">
        <v>149</v>
      </c>
      <c r="G66" s="32">
        <v>148.5</v>
      </c>
      <c r="H66" s="30">
        <v>153</v>
      </c>
      <c r="I66" s="31">
        <v>152</v>
      </c>
      <c r="J66" s="31">
        <v>154</v>
      </c>
      <c r="K66" s="31">
        <v>151</v>
      </c>
      <c r="L66" s="31">
        <v>150</v>
      </c>
      <c r="M66" s="32">
        <v>149</v>
      </c>
      <c r="N66" s="30">
        <v>153</v>
      </c>
      <c r="O66" s="31">
        <v>153</v>
      </c>
      <c r="P66" s="31">
        <v>154</v>
      </c>
      <c r="Q66" s="31">
        <v>151</v>
      </c>
      <c r="R66" s="31">
        <v>150</v>
      </c>
      <c r="S66" s="32">
        <v>149</v>
      </c>
      <c r="T66" s="261">
        <f>+((T65/T67)/7)*1000</f>
        <v>150.87248322147647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430">
        <v>46</v>
      </c>
      <c r="C67" s="428">
        <v>46</v>
      </c>
      <c r="D67" s="428">
        <v>12</v>
      </c>
      <c r="E67" s="428">
        <v>46</v>
      </c>
      <c r="F67" s="428">
        <v>47</v>
      </c>
      <c r="G67" s="431">
        <v>46</v>
      </c>
      <c r="H67" s="430">
        <v>45</v>
      </c>
      <c r="I67" s="428">
        <v>52</v>
      </c>
      <c r="J67" s="428">
        <v>12</v>
      </c>
      <c r="K67" s="428">
        <v>45</v>
      </c>
      <c r="L67" s="428">
        <v>47</v>
      </c>
      <c r="M67" s="431">
        <v>47</v>
      </c>
      <c r="N67" s="430">
        <v>46</v>
      </c>
      <c r="O67" s="428">
        <v>49</v>
      </c>
      <c r="P67" s="428">
        <v>12</v>
      </c>
      <c r="Q67" s="428">
        <v>49</v>
      </c>
      <c r="R67" s="428">
        <v>48</v>
      </c>
      <c r="S67" s="431">
        <v>50</v>
      </c>
      <c r="T67" s="262">
        <f>SUM(B67:S67)</f>
        <v>745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7.0088000000000008</v>
      </c>
      <c r="C68" s="80">
        <f t="shared" si="20"/>
        <v>6.9644000000000004</v>
      </c>
      <c r="D68" s="80">
        <f t="shared" si="20"/>
        <v>1.8503999999999998</v>
      </c>
      <c r="E68" s="80">
        <f t="shared" si="20"/>
        <v>6.9</v>
      </c>
      <c r="F68" s="80">
        <f t="shared" si="20"/>
        <v>7.0042</v>
      </c>
      <c r="G68" s="154">
        <f t="shared" si="20"/>
        <v>6.8434000000000008</v>
      </c>
      <c r="H68" s="38">
        <f t="shared" si="20"/>
        <v>6.8990000000000009</v>
      </c>
      <c r="I68" s="80">
        <f t="shared" si="20"/>
        <v>7.9056000000000015</v>
      </c>
      <c r="J68" s="80">
        <f t="shared" si="20"/>
        <v>1.8671999999999997</v>
      </c>
      <c r="K68" s="80">
        <f t="shared" si="20"/>
        <v>6.793000000000001</v>
      </c>
      <c r="L68" s="80">
        <f t="shared" si="20"/>
        <v>7.07</v>
      </c>
      <c r="M68" s="154">
        <f t="shared" si="20"/>
        <v>7.0042</v>
      </c>
      <c r="N68" s="38">
        <f t="shared" si="20"/>
        <v>7.0531999999999995</v>
      </c>
      <c r="O68" s="80">
        <f t="shared" si="20"/>
        <v>7.4958</v>
      </c>
      <c r="P68" s="80">
        <f t="shared" si="20"/>
        <v>1.8671999999999997</v>
      </c>
      <c r="Q68" s="80">
        <f t="shared" si="20"/>
        <v>7.3986000000000001</v>
      </c>
      <c r="R68" s="80">
        <f t="shared" si="20"/>
        <v>7.1999999999999984</v>
      </c>
      <c r="S68" s="154">
        <f t="shared" si="20"/>
        <v>7.4700000000000006</v>
      </c>
      <c r="T68" s="263">
        <f>((T65*1000)/T67)/7</f>
        <v>150.87248322147647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48.944000000000003</v>
      </c>
      <c r="C69" s="43">
        <f t="shared" si="21"/>
        <v>48.622</v>
      </c>
      <c r="D69" s="43">
        <f t="shared" si="21"/>
        <v>12.852</v>
      </c>
      <c r="E69" s="43">
        <f t="shared" si="21"/>
        <v>48.3</v>
      </c>
      <c r="F69" s="43">
        <f t="shared" si="21"/>
        <v>49.021000000000001</v>
      </c>
      <c r="G69" s="83">
        <f t="shared" si="21"/>
        <v>47.817</v>
      </c>
      <c r="H69" s="42">
        <f t="shared" si="21"/>
        <v>48.195</v>
      </c>
      <c r="I69" s="43">
        <f t="shared" si="21"/>
        <v>55.328000000000003</v>
      </c>
      <c r="J69" s="43">
        <f t="shared" si="21"/>
        <v>12.936</v>
      </c>
      <c r="K69" s="43">
        <f t="shared" si="21"/>
        <v>47.564999999999998</v>
      </c>
      <c r="L69" s="43">
        <f t="shared" si="21"/>
        <v>49.35</v>
      </c>
      <c r="M69" s="83">
        <f t="shared" si="21"/>
        <v>49.021000000000001</v>
      </c>
      <c r="N69" s="42">
        <f t="shared" si="21"/>
        <v>49.265999999999998</v>
      </c>
      <c r="O69" s="43">
        <f t="shared" si="21"/>
        <v>52.478999999999999</v>
      </c>
      <c r="P69" s="43">
        <f t="shared" si="21"/>
        <v>12.936</v>
      </c>
      <c r="Q69" s="43">
        <f t="shared" si="21"/>
        <v>51.792999999999999</v>
      </c>
      <c r="R69" s="43">
        <f t="shared" si="21"/>
        <v>50.4</v>
      </c>
      <c r="S69" s="83">
        <f t="shared" si="21"/>
        <v>52.15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>+(B65/B67)/7*1000</f>
        <v>151.86335403726707</v>
      </c>
      <c r="C70" s="48">
        <f t="shared" ref="C70:S70" si="22">+(C65/C67)/7*1000</f>
        <v>150.93167701863356</v>
      </c>
      <c r="D70" s="48">
        <f t="shared" si="22"/>
        <v>153.57142857142856</v>
      </c>
      <c r="E70" s="48">
        <f t="shared" si="22"/>
        <v>149.37888198757764</v>
      </c>
      <c r="F70" s="48">
        <f t="shared" si="22"/>
        <v>148.93617021276597</v>
      </c>
      <c r="G70" s="49">
        <f t="shared" si="22"/>
        <v>148.44720496894408</v>
      </c>
      <c r="H70" s="47">
        <f t="shared" si="22"/>
        <v>153.01587301587301</v>
      </c>
      <c r="I70" s="48">
        <f t="shared" si="22"/>
        <v>151.92307692307691</v>
      </c>
      <c r="J70" s="48">
        <f t="shared" si="22"/>
        <v>153.57142857142856</v>
      </c>
      <c r="K70" s="48">
        <f t="shared" si="22"/>
        <v>151.11111111111111</v>
      </c>
      <c r="L70" s="48">
        <f t="shared" si="22"/>
        <v>150.15197568389058</v>
      </c>
      <c r="M70" s="49">
        <f t="shared" si="22"/>
        <v>148.93617021276597</v>
      </c>
      <c r="N70" s="47">
        <f t="shared" si="22"/>
        <v>153.10559006211182</v>
      </c>
      <c r="O70" s="48">
        <f t="shared" si="22"/>
        <v>153.06122448979593</v>
      </c>
      <c r="P70" s="48">
        <f t="shared" si="22"/>
        <v>153.57142857142856</v>
      </c>
      <c r="Q70" s="48">
        <f t="shared" si="22"/>
        <v>151.0204081632653</v>
      </c>
      <c r="R70" s="48">
        <f t="shared" si="22"/>
        <v>150</v>
      </c>
      <c r="S70" s="49">
        <f t="shared" si="22"/>
        <v>149.14285714285717</v>
      </c>
      <c r="T70" s="50"/>
      <c r="AD70" s="3"/>
    </row>
    <row r="71" spans="1:41" s="337" customFormat="1" ht="33.75" customHeight="1" x14ac:dyDescent="0.25">
      <c r="B71" s="399"/>
      <c r="C71" s="399"/>
      <c r="D71" s="399"/>
      <c r="E71" s="399"/>
      <c r="F71" s="399"/>
      <c r="G71" s="399"/>
      <c r="H71" s="399"/>
      <c r="I71" s="399"/>
      <c r="J71" s="399"/>
      <c r="K71" s="399"/>
      <c r="L71" s="399"/>
      <c r="M71" s="399"/>
      <c r="N71" s="399"/>
      <c r="O71" s="399"/>
      <c r="P71" s="399"/>
      <c r="Q71" s="399"/>
      <c r="R71" s="399"/>
      <c r="S71" s="399"/>
    </row>
    <row r="72" spans="1:41" ht="33.75" customHeight="1" x14ac:dyDescent="0.25"/>
    <row r="73" spans="1:41" s="531" customFormat="1" ht="33.75" customHeight="1" x14ac:dyDescent="0.25">
      <c r="A73" s="55"/>
      <c r="B73" s="70"/>
      <c r="C73" s="70"/>
      <c r="D73" s="70"/>
      <c r="E73" s="70"/>
      <c r="F73" s="70"/>
      <c r="G73" s="70"/>
      <c r="H73" s="55"/>
      <c r="I73" s="55"/>
      <c r="J73" s="55"/>
    </row>
    <row r="74" spans="1:41" ht="33.75" customHeight="1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4">
    <mergeCell ref="B33:D33"/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8"/>
  <sheetViews>
    <sheetView topLeftCell="A22" zoomScale="30" zoomScaleNormal="30" workbookViewId="0">
      <selection activeCell="J65" sqref="J65"/>
    </sheetView>
  </sheetViews>
  <sheetFormatPr baseColWidth="10" defaultRowHeight="15" x14ac:dyDescent="0.25"/>
  <cols>
    <col min="1" max="1" width="52.42578125" style="19" bestFit="1" customWidth="1"/>
    <col min="2" max="10" width="22.42578125" style="19" customWidth="1"/>
    <col min="11" max="11" width="33.42578125" style="19" bestFit="1" customWidth="1"/>
    <col min="1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2"/>
      <c r="Z3" s="2"/>
      <c r="AA3" s="2"/>
      <c r="AB3" s="2"/>
      <c r="AC3" s="2"/>
      <c r="AD3" s="5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4" t="s">
        <v>1</v>
      </c>
      <c r="B9" s="554"/>
      <c r="C9" s="554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4"/>
      <c r="B10" s="554"/>
      <c r="C10" s="5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4" t="s">
        <v>4</v>
      </c>
      <c r="B11" s="554"/>
      <c r="C11" s="554"/>
      <c r="D11" s="1"/>
      <c r="E11" s="552">
        <v>2</v>
      </c>
      <c r="F11" s="1"/>
      <c r="G11" s="1"/>
      <c r="H11" s="1"/>
      <c r="I11" s="1"/>
      <c r="J11" s="1"/>
      <c r="K11" s="628" t="s">
        <v>120</v>
      </c>
      <c r="L11" s="628"/>
      <c r="M11" s="553"/>
      <c r="N11" s="55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4"/>
      <c r="B12" s="554"/>
      <c r="C12" s="554"/>
      <c r="D12" s="1"/>
      <c r="E12" s="5"/>
      <c r="F12" s="1"/>
      <c r="G12" s="1"/>
      <c r="H12" s="1"/>
      <c r="I12" s="1"/>
      <c r="J12" s="1"/>
      <c r="K12" s="553"/>
      <c r="L12" s="553"/>
      <c r="M12" s="553"/>
      <c r="N12" s="55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4"/>
      <c r="B13" s="554"/>
      <c r="C13" s="554"/>
      <c r="D13" s="554"/>
      <c r="E13" s="554"/>
      <c r="F13" s="554"/>
      <c r="G13" s="554"/>
      <c r="H13" s="554"/>
      <c r="I13" s="554"/>
      <c r="J13" s="554"/>
      <c r="K13" s="554"/>
      <c r="L13" s="553"/>
      <c r="M13" s="553"/>
      <c r="N13" s="553"/>
      <c r="O13" s="553"/>
      <c r="P13" s="553"/>
      <c r="Q13" s="553"/>
      <c r="R13" s="553"/>
      <c r="S13" s="553"/>
      <c r="T13" s="553"/>
      <c r="U13" s="553"/>
      <c r="V13" s="553"/>
      <c r="W13" s="1"/>
      <c r="X13" s="1"/>
      <c r="Y13" s="1"/>
    </row>
    <row r="14" spans="1:30" s="3" customFormat="1" ht="27" thickBot="1" x14ac:dyDescent="0.3">
      <c r="A14" s="5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555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420">
        <v>90.2</v>
      </c>
      <c r="C18" s="421">
        <v>89.1</v>
      </c>
      <c r="D18" s="421">
        <v>29.1</v>
      </c>
      <c r="E18" s="421">
        <v>91.7</v>
      </c>
      <c r="F18" s="421">
        <v>91.7</v>
      </c>
      <c r="G18" s="422">
        <v>90.2</v>
      </c>
      <c r="H18" s="420">
        <v>88.3</v>
      </c>
      <c r="I18" s="421">
        <v>102.5</v>
      </c>
      <c r="J18" s="421">
        <v>31.8</v>
      </c>
      <c r="K18" s="421">
        <v>89.7</v>
      </c>
      <c r="L18" s="421">
        <v>93.4</v>
      </c>
      <c r="M18" s="422">
        <v>92</v>
      </c>
      <c r="N18" s="426">
        <v>90.8</v>
      </c>
      <c r="O18" s="421">
        <v>96.2</v>
      </c>
      <c r="P18" s="421">
        <v>39.200000000000003</v>
      </c>
      <c r="Q18" s="421">
        <v>96.4</v>
      </c>
      <c r="R18" s="421">
        <v>94.7</v>
      </c>
      <c r="S18" s="422">
        <v>97.8</v>
      </c>
      <c r="T18" s="26">
        <f t="shared" ref="T18:T25" si="0">SUM(B18:S18)</f>
        <v>1494.8000000000002</v>
      </c>
      <c r="V18" s="2"/>
      <c r="W18" s="20"/>
    </row>
    <row r="19" spans="1:30" ht="39.950000000000003" customHeight="1" x14ac:dyDescent="0.25">
      <c r="A19" s="123" t="s">
        <v>36</v>
      </c>
      <c r="B19" s="420">
        <v>90.2</v>
      </c>
      <c r="C19" s="421">
        <v>89.1</v>
      </c>
      <c r="D19" s="421">
        <v>29.1</v>
      </c>
      <c r="E19" s="421">
        <v>91.7</v>
      </c>
      <c r="F19" s="421">
        <v>91.7</v>
      </c>
      <c r="G19" s="422">
        <v>90.2</v>
      </c>
      <c r="H19" s="420">
        <v>88.3</v>
      </c>
      <c r="I19" s="421">
        <v>102.5</v>
      </c>
      <c r="J19" s="421">
        <v>31.8</v>
      </c>
      <c r="K19" s="421">
        <v>89.7</v>
      </c>
      <c r="L19" s="421">
        <v>93.4</v>
      </c>
      <c r="M19" s="422">
        <v>92</v>
      </c>
      <c r="N19" s="426">
        <v>90.8</v>
      </c>
      <c r="O19" s="421">
        <v>96.2</v>
      </c>
      <c r="P19" s="421">
        <v>39.200000000000003</v>
      </c>
      <c r="Q19" s="421">
        <v>96.4</v>
      </c>
      <c r="R19" s="421">
        <v>94.7</v>
      </c>
      <c r="S19" s="422">
        <v>97.8</v>
      </c>
      <c r="T19" s="26">
        <f t="shared" si="0"/>
        <v>1494.8000000000002</v>
      </c>
      <c r="V19" s="2"/>
      <c r="W19" s="20"/>
    </row>
    <row r="20" spans="1:30" ht="39.75" customHeight="1" x14ac:dyDescent="0.25">
      <c r="A20" s="122" t="s">
        <v>37</v>
      </c>
      <c r="B20" s="420">
        <v>89.6</v>
      </c>
      <c r="C20" s="421">
        <v>89.1</v>
      </c>
      <c r="D20" s="421">
        <v>28.8</v>
      </c>
      <c r="E20" s="421">
        <v>91.6</v>
      </c>
      <c r="F20" s="421">
        <v>91.6</v>
      </c>
      <c r="G20" s="422">
        <v>90.2</v>
      </c>
      <c r="H20" s="420">
        <v>87.6</v>
      </c>
      <c r="I20" s="421">
        <v>102.3</v>
      </c>
      <c r="J20" s="421">
        <v>31.4</v>
      </c>
      <c r="K20" s="421">
        <v>89.6</v>
      </c>
      <c r="L20" s="421">
        <v>93</v>
      </c>
      <c r="M20" s="422">
        <v>91.6</v>
      </c>
      <c r="N20" s="426">
        <v>90.8</v>
      </c>
      <c r="O20" s="421">
        <v>95.9</v>
      </c>
      <c r="P20" s="421">
        <v>38.799999999999997</v>
      </c>
      <c r="Q20" s="421">
        <v>96.2</v>
      </c>
      <c r="R20" s="421">
        <v>94.8</v>
      </c>
      <c r="S20" s="422">
        <v>97.4</v>
      </c>
      <c r="T20" s="26">
        <f t="shared" si="0"/>
        <v>1490.3000000000002</v>
      </c>
      <c r="V20" s="2"/>
      <c r="W20" s="20"/>
    </row>
    <row r="21" spans="1:30" ht="39.950000000000003" customHeight="1" x14ac:dyDescent="0.25">
      <c r="A21" s="122" t="s">
        <v>38</v>
      </c>
      <c r="B21" s="420">
        <v>89.6</v>
      </c>
      <c r="C21" s="421">
        <v>89.1</v>
      </c>
      <c r="D21" s="421">
        <v>28.8</v>
      </c>
      <c r="E21" s="421">
        <v>91.6</v>
      </c>
      <c r="F21" s="421">
        <v>91.6</v>
      </c>
      <c r="G21" s="422">
        <v>90.2</v>
      </c>
      <c r="H21" s="420">
        <v>87.6</v>
      </c>
      <c r="I21" s="421">
        <v>102.3</v>
      </c>
      <c r="J21" s="421">
        <v>31.4</v>
      </c>
      <c r="K21" s="421">
        <v>89.6</v>
      </c>
      <c r="L21" s="421">
        <v>93</v>
      </c>
      <c r="M21" s="422">
        <v>91.6</v>
      </c>
      <c r="N21" s="426">
        <v>90.8</v>
      </c>
      <c r="O21" s="421">
        <v>95.9</v>
      </c>
      <c r="P21" s="421">
        <v>38.799999999999997</v>
      </c>
      <c r="Q21" s="421">
        <v>96.2</v>
      </c>
      <c r="R21" s="421">
        <v>94.8</v>
      </c>
      <c r="S21" s="422">
        <v>97.4</v>
      </c>
      <c r="T21" s="26">
        <f t="shared" si="0"/>
        <v>1490.3000000000002</v>
      </c>
      <c r="V21" s="2"/>
      <c r="W21" s="20"/>
    </row>
    <row r="22" spans="1:30" ht="39.950000000000003" customHeight="1" x14ac:dyDescent="0.25">
      <c r="A22" s="123" t="s">
        <v>33</v>
      </c>
      <c r="B22" s="420">
        <v>89.6</v>
      </c>
      <c r="C22" s="421">
        <v>89.1</v>
      </c>
      <c r="D22" s="421">
        <v>28.8</v>
      </c>
      <c r="E22" s="421">
        <v>91.6</v>
      </c>
      <c r="F22" s="421">
        <v>91.6</v>
      </c>
      <c r="G22" s="422">
        <v>90.2</v>
      </c>
      <c r="H22" s="420">
        <v>87.6</v>
      </c>
      <c r="I22" s="421">
        <v>102.3</v>
      </c>
      <c r="J22" s="421">
        <v>31.4</v>
      </c>
      <c r="K22" s="421">
        <v>89.6</v>
      </c>
      <c r="L22" s="421">
        <v>93</v>
      </c>
      <c r="M22" s="422">
        <v>91.6</v>
      </c>
      <c r="N22" s="426">
        <v>90.8</v>
      </c>
      <c r="O22" s="421">
        <v>95.9</v>
      </c>
      <c r="P22" s="421">
        <v>38.799999999999997</v>
      </c>
      <c r="Q22" s="421">
        <v>96.2</v>
      </c>
      <c r="R22" s="421">
        <v>94.8</v>
      </c>
      <c r="S22" s="422">
        <v>97.4</v>
      </c>
      <c r="T22" s="26">
        <f t="shared" si="0"/>
        <v>1490.3000000000002</v>
      </c>
      <c r="V22" s="2"/>
      <c r="W22" s="20"/>
    </row>
    <row r="23" spans="1:30" ht="39.950000000000003" customHeight="1" x14ac:dyDescent="0.25">
      <c r="A23" s="122" t="s">
        <v>46</v>
      </c>
      <c r="B23" s="420">
        <v>89.6</v>
      </c>
      <c r="C23" s="421">
        <v>89.1</v>
      </c>
      <c r="D23" s="421">
        <v>28.8</v>
      </c>
      <c r="E23" s="421">
        <v>91.6</v>
      </c>
      <c r="F23" s="421">
        <v>91.6</v>
      </c>
      <c r="G23" s="422">
        <v>90.2</v>
      </c>
      <c r="H23" s="420">
        <v>87.6</v>
      </c>
      <c r="I23" s="421">
        <v>102.3</v>
      </c>
      <c r="J23" s="421">
        <v>31.4</v>
      </c>
      <c r="K23" s="421">
        <v>89.6</v>
      </c>
      <c r="L23" s="421">
        <v>93</v>
      </c>
      <c r="M23" s="422">
        <v>91.6</v>
      </c>
      <c r="N23" s="426">
        <v>90.8</v>
      </c>
      <c r="O23" s="421">
        <v>95.9</v>
      </c>
      <c r="P23" s="421">
        <v>38.799999999999997</v>
      </c>
      <c r="Q23" s="421">
        <v>96.2</v>
      </c>
      <c r="R23" s="421">
        <v>94.8</v>
      </c>
      <c r="S23" s="422">
        <v>97.4</v>
      </c>
      <c r="T23" s="26">
        <f t="shared" si="0"/>
        <v>1490.3000000000002</v>
      </c>
      <c r="V23" s="2"/>
      <c r="W23" s="20"/>
    </row>
    <row r="24" spans="1:30" ht="39.950000000000003" customHeight="1" x14ac:dyDescent="0.25">
      <c r="A24" s="122" t="s">
        <v>34</v>
      </c>
      <c r="B24" s="420">
        <v>89.6</v>
      </c>
      <c r="C24" s="421">
        <v>89.1</v>
      </c>
      <c r="D24" s="421">
        <v>28.8</v>
      </c>
      <c r="E24" s="421">
        <v>91.6</v>
      </c>
      <c r="F24" s="421">
        <v>91.6</v>
      </c>
      <c r="G24" s="422">
        <v>90.2</v>
      </c>
      <c r="H24" s="420">
        <v>87.6</v>
      </c>
      <c r="I24" s="421">
        <v>102.3</v>
      </c>
      <c r="J24" s="421">
        <v>31.4</v>
      </c>
      <c r="K24" s="421">
        <v>89.6</v>
      </c>
      <c r="L24" s="421">
        <v>93</v>
      </c>
      <c r="M24" s="422">
        <v>91.6</v>
      </c>
      <c r="N24" s="426">
        <v>90.8</v>
      </c>
      <c r="O24" s="421">
        <v>95.9</v>
      </c>
      <c r="P24" s="421">
        <v>38.799999999999997</v>
      </c>
      <c r="Q24" s="421">
        <v>96.2</v>
      </c>
      <c r="R24" s="421">
        <v>94.8</v>
      </c>
      <c r="S24" s="422">
        <v>97.4</v>
      </c>
      <c r="T24" s="26">
        <f t="shared" si="0"/>
        <v>1490.3000000000002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628.40000000000009</v>
      </c>
      <c r="C25" s="332">
        <f t="shared" si="1"/>
        <v>623.70000000000005</v>
      </c>
      <c r="D25" s="332">
        <f t="shared" si="1"/>
        <v>202.20000000000002</v>
      </c>
      <c r="E25" s="332">
        <f t="shared" si="1"/>
        <v>641.40000000000009</v>
      </c>
      <c r="F25" s="332">
        <f t="shared" si="1"/>
        <v>641.40000000000009</v>
      </c>
      <c r="G25" s="333">
        <f t="shared" si="1"/>
        <v>631.40000000000009</v>
      </c>
      <c r="H25" s="331">
        <f t="shared" si="1"/>
        <v>614.6</v>
      </c>
      <c r="I25" s="332">
        <f t="shared" si="1"/>
        <v>716.5</v>
      </c>
      <c r="J25" s="332">
        <f t="shared" si="1"/>
        <v>220.60000000000002</v>
      </c>
      <c r="K25" s="332">
        <f t="shared" si="1"/>
        <v>627.40000000000009</v>
      </c>
      <c r="L25" s="332">
        <f t="shared" si="1"/>
        <v>651.79999999999995</v>
      </c>
      <c r="M25" s="333">
        <f t="shared" si="1"/>
        <v>642.00000000000011</v>
      </c>
      <c r="N25" s="335">
        <f t="shared" si="1"/>
        <v>635.59999999999991</v>
      </c>
      <c r="O25" s="332">
        <f t="shared" si="1"/>
        <v>671.9</v>
      </c>
      <c r="P25" s="332">
        <f t="shared" si="1"/>
        <v>272.40000000000003</v>
      </c>
      <c r="Q25" s="332">
        <f t="shared" si="1"/>
        <v>673.80000000000007</v>
      </c>
      <c r="R25" s="332">
        <f t="shared" si="1"/>
        <v>663.4</v>
      </c>
      <c r="S25" s="333">
        <f t="shared" si="1"/>
        <v>682.59999999999991</v>
      </c>
      <c r="T25" s="320">
        <f t="shared" si="0"/>
        <v>10441.099999999999</v>
      </c>
    </row>
    <row r="26" spans="1:30" s="2" customFormat="1" ht="36.75" customHeight="1" x14ac:dyDescent="0.25">
      <c r="A26" s="321" t="s">
        <v>12</v>
      </c>
      <c r="B26" s="326">
        <v>151.4</v>
      </c>
      <c r="C26" s="327">
        <v>151.4</v>
      </c>
      <c r="D26" s="327">
        <v>151.4</v>
      </c>
      <c r="E26" s="327">
        <v>151.4</v>
      </c>
      <c r="F26" s="327">
        <v>151.4</v>
      </c>
      <c r="G26" s="328">
        <v>151.4</v>
      </c>
      <c r="H26" s="326">
        <v>151.4</v>
      </c>
      <c r="I26" s="327">
        <v>151.4</v>
      </c>
      <c r="J26" s="327">
        <v>151.4</v>
      </c>
      <c r="K26" s="327">
        <v>151.4</v>
      </c>
      <c r="L26" s="327">
        <v>151.4</v>
      </c>
      <c r="M26" s="328">
        <v>151.4</v>
      </c>
      <c r="N26" s="336">
        <v>151.4</v>
      </c>
      <c r="O26" s="327">
        <v>151.4</v>
      </c>
      <c r="P26" s="327">
        <v>151.4</v>
      </c>
      <c r="Q26" s="327">
        <v>151.4</v>
      </c>
      <c r="R26" s="327">
        <v>151.4</v>
      </c>
      <c r="S26" s="328">
        <v>151.4</v>
      </c>
      <c r="T26" s="325">
        <f>+((T25/T27)/7)*1000</f>
        <v>151.38391497875918</v>
      </c>
    </row>
    <row r="27" spans="1:30" s="2" customFormat="1" ht="33" customHeight="1" x14ac:dyDescent="0.25">
      <c r="A27" s="125" t="s">
        <v>13</v>
      </c>
      <c r="B27" s="423">
        <v>593</v>
      </c>
      <c r="C27" s="424">
        <v>589</v>
      </c>
      <c r="D27" s="424">
        <v>191</v>
      </c>
      <c r="E27" s="424">
        <v>605</v>
      </c>
      <c r="F27" s="424">
        <v>605</v>
      </c>
      <c r="G27" s="425">
        <v>596</v>
      </c>
      <c r="H27" s="423">
        <v>580</v>
      </c>
      <c r="I27" s="424">
        <v>676</v>
      </c>
      <c r="J27" s="424">
        <v>208</v>
      </c>
      <c r="K27" s="424">
        <v>592</v>
      </c>
      <c r="L27" s="424">
        <v>615</v>
      </c>
      <c r="M27" s="425">
        <v>606</v>
      </c>
      <c r="N27" s="427">
        <v>600</v>
      </c>
      <c r="O27" s="424">
        <v>634</v>
      </c>
      <c r="P27" s="424">
        <v>257</v>
      </c>
      <c r="Q27" s="424">
        <v>636</v>
      </c>
      <c r="R27" s="424">
        <v>626</v>
      </c>
      <c r="S27" s="425">
        <v>644</v>
      </c>
      <c r="T27" s="37">
        <f>SUM(B27:S27)</f>
        <v>9853</v>
      </c>
      <c r="U27" s="2">
        <f>((T25*1000)/T27)/7</f>
        <v>151.38391497875915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89.612279999999998</v>
      </c>
      <c r="C28" s="39">
        <f t="shared" si="2"/>
        <v>89.204440000000005</v>
      </c>
      <c r="D28" s="39">
        <f t="shared" si="2"/>
        <v>28.844360000000005</v>
      </c>
      <c r="E28" s="39">
        <f t="shared" si="2"/>
        <v>91.555799999999991</v>
      </c>
      <c r="F28" s="39">
        <f t="shared" si="2"/>
        <v>91.555799999999991</v>
      </c>
      <c r="G28" s="40">
        <f t="shared" si="2"/>
        <v>90.248159999999999</v>
      </c>
      <c r="H28" s="38">
        <f t="shared" si="2"/>
        <v>87.616799999999998</v>
      </c>
      <c r="I28" s="39">
        <f t="shared" si="2"/>
        <v>102.28496</v>
      </c>
      <c r="J28" s="39">
        <f t="shared" si="2"/>
        <v>31.367679999999996</v>
      </c>
      <c r="K28" s="39">
        <f t="shared" si="2"/>
        <v>89.600319999999996</v>
      </c>
      <c r="L28" s="39">
        <f t="shared" si="2"/>
        <v>92.995400000000018</v>
      </c>
      <c r="M28" s="40">
        <f t="shared" si="2"/>
        <v>91.647760000000019</v>
      </c>
      <c r="N28" s="80">
        <f t="shared" si="2"/>
        <v>90.856000000000009</v>
      </c>
      <c r="O28" s="39">
        <f t="shared" si="2"/>
        <v>95.902640000000005</v>
      </c>
      <c r="P28" s="39">
        <f t="shared" si="2"/>
        <v>38.793720000000008</v>
      </c>
      <c r="Q28" s="39">
        <f t="shared" si="2"/>
        <v>96.246560000000017</v>
      </c>
      <c r="R28" s="39">
        <f t="shared" si="2"/>
        <v>94.806959999999989</v>
      </c>
      <c r="S28" s="40">
        <f t="shared" si="2"/>
        <v>97.38224000000001</v>
      </c>
      <c r="T28" s="41"/>
    </row>
    <row r="29" spans="1:30" ht="33.75" customHeight="1" x14ac:dyDescent="0.25">
      <c r="A29" s="127" t="s">
        <v>15</v>
      </c>
      <c r="B29" s="42">
        <f>((B27*B26)*7)/1000</f>
        <v>628.46140000000003</v>
      </c>
      <c r="C29" s="43">
        <f>((C27*C26)*7)/1000</f>
        <v>624.22220000000004</v>
      </c>
      <c r="D29" s="43">
        <f t="shared" ref="D29:S29" si="3">((D27*D26)*7)/1000</f>
        <v>202.42180000000002</v>
      </c>
      <c r="E29" s="43">
        <f t="shared" si="3"/>
        <v>641.17899999999997</v>
      </c>
      <c r="F29" s="43">
        <f t="shared" si="3"/>
        <v>641.17899999999997</v>
      </c>
      <c r="G29" s="83">
        <f t="shared" si="3"/>
        <v>631.64080000000001</v>
      </c>
      <c r="H29" s="42">
        <f t="shared" si="3"/>
        <v>614.68399999999997</v>
      </c>
      <c r="I29" s="43">
        <f t="shared" si="3"/>
        <v>716.4248</v>
      </c>
      <c r="J29" s="43">
        <f t="shared" si="3"/>
        <v>220.4384</v>
      </c>
      <c r="K29" s="43">
        <f t="shared" si="3"/>
        <v>627.40160000000003</v>
      </c>
      <c r="L29" s="43">
        <f t="shared" si="3"/>
        <v>651.77700000000004</v>
      </c>
      <c r="M29" s="83">
        <f t="shared" si="3"/>
        <v>642.23880000000008</v>
      </c>
      <c r="N29" s="81">
        <f t="shared" si="3"/>
        <v>635.88</v>
      </c>
      <c r="O29" s="44">
        <f t="shared" si="3"/>
        <v>671.91320000000007</v>
      </c>
      <c r="P29" s="44">
        <f t="shared" si="3"/>
        <v>272.36860000000001</v>
      </c>
      <c r="Q29" s="44">
        <f t="shared" si="3"/>
        <v>674.03280000000007</v>
      </c>
      <c r="R29" s="44">
        <f t="shared" si="3"/>
        <v>663.4348</v>
      </c>
      <c r="S29" s="45">
        <f t="shared" si="3"/>
        <v>682.51120000000003</v>
      </c>
      <c r="T29" s="46"/>
    </row>
    <row r="30" spans="1:30" ht="33.75" customHeight="1" thickBot="1" x14ac:dyDescent="0.3">
      <c r="A30" s="128" t="s">
        <v>16</v>
      </c>
      <c r="B30" s="47">
        <f>+(B25/B27)/7*1000</f>
        <v>151.38520838352207</v>
      </c>
      <c r="C30" s="48">
        <f t="shared" ref="C30:E30" si="4">+(C25/C27)/7*1000</f>
        <v>151.27334465195247</v>
      </c>
      <c r="D30" s="48">
        <f t="shared" si="4"/>
        <v>151.23410620792825</v>
      </c>
      <c r="E30" s="48">
        <f t="shared" si="4"/>
        <v>151.45218417945694</v>
      </c>
      <c r="F30" s="48">
        <f>+(F25/F27)/7*1000</f>
        <v>151.45218417945694</v>
      </c>
      <c r="G30" s="49">
        <f t="shared" ref="G30" si="5">+(G25/G27)/7*1000</f>
        <v>151.34228187919464</v>
      </c>
      <c r="H30" s="47">
        <f>+(H25/H27)/7*1000</f>
        <v>151.37931034482756</v>
      </c>
      <c r="I30" s="48">
        <f t="shared" ref="I30:K30" si="6">+(I25/I27)/7*1000</f>
        <v>151.41589180050715</v>
      </c>
      <c r="J30" s="48">
        <f t="shared" si="6"/>
        <v>151.51098901098899</v>
      </c>
      <c r="K30" s="48">
        <f t="shared" si="6"/>
        <v>151.39961389961394</v>
      </c>
      <c r="L30" s="48">
        <f>+(L25/L27)/7*1000</f>
        <v>151.4053426248548</v>
      </c>
      <c r="M30" s="49">
        <f t="shared" ref="M30:S30" si="7">+(M25/M27)/7*1000</f>
        <v>151.34370579915137</v>
      </c>
      <c r="N30" s="82">
        <f t="shared" si="7"/>
        <v>151.33333333333331</v>
      </c>
      <c r="O30" s="48">
        <f t="shared" si="7"/>
        <v>151.3970256872465</v>
      </c>
      <c r="P30" s="48">
        <f t="shared" si="7"/>
        <v>151.41745414118961</v>
      </c>
      <c r="Q30" s="48">
        <f t="shared" si="7"/>
        <v>151.34770889487874</v>
      </c>
      <c r="R30" s="48">
        <f t="shared" si="7"/>
        <v>151.39205842081242</v>
      </c>
      <c r="S30" s="49">
        <f t="shared" si="7"/>
        <v>151.41969831410822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664" t="s">
        <v>118</v>
      </c>
      <c r="C33" s="664"/>
      <c r="D33" s="664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49">
        <v>1</v>
      </c>
      <c r="C34" s="550">
        <v>2</v>
      </c>
      <c r="D34" s="551">
        <v>3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3"/>
      <c r="I36" s="134"/>
      <c r="J36" s="135"/>
      <c r="K36" s="112" t="s">
        <v>19</v>
      </c>
      <c r="L36" s="641" t="s">
        <v>8</v>
      </c>
      <c r="M36" s="642"/>
      <c r="N36" s="642"/>
      <c r="O36" s="642"/>
      <c r="P36" s="642"/>
      <c r="Q36" s="642"/>
      <c r="R36" s="643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9" t="s">
        <v>10</v>
      </c>
      <c r="I37" s="136"/>
      <c r="J37" s="136"/>
      <c r="K37" s="103"/>
      <c r="L37" s="200"/>
      <c r="M37" s="193"/>
      <c r="N37" s="193"/>
      <c r="O37" s="193"/>
      <c r="P37" s="193"/>
      <c r="Q37" s="193"/>
      <c r="R37" s="199" t="s">
        <v>10</v>
      </c>
      <c r="S37" s="58"/>
      <c r="T37" s="55"/>
      <c r="U37" s="56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57">
        <v>6</v>
      </c>
      <c r="R38" s="96"/>
      <c r="S38" s="58"/>
      <c r="T38" s="55"/>
      <c r="U38" s="56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420">
        <v>87.9</v>
      </c>
      <c r="C39" s="426">
        <v>88.4</v>
      </c>
      <c r="D39" s="426">
        <v>24.2</v>
      </c>
      <c r="E39" s="426">
        <v>85.8</v>
      </c>
      <c r="F39" s="426">
        <v>85.1</v>
      </c>
      <c r="G39" s="426">
        <v>81.8</v>
      </c>
      <c r="H39" s="97">
        <f t="shared" ref="H39:H46" si="8">SUM(B39:G39)</f>
        <v>453.2</v>
      </c>
      <c r="I39" s="138"/>
      <c r="J39" s="137"/>
      <c r="K39" s="87" t="s">
        <v>35</v>
      </c>
      <c r="L39" s="426">
        <v>6.4</v>
      </c>
      <c r="M39" s="426">
        <v>6.5</v>
      </c>
      <c r="N39" s="426">
        <v>1.9</v>
      </c>
      <c r="O39" s="426">
        <v>5.9</v>
      </c>
      <c r="P39" s="426">
        <v>5.8</v>
      </c>
      <c r="Q39" s="426">
        <v>5.7</v>
      </c>
      <c r="R39" s="97">
        <f t="shared" ref="R39:R46" si="9">SUM(L39:Q39)</f>
        <v>32.200000000000003</v>
      </c>
      <c r="S39" s="2"/>
      <c r="T39" s="55"/>
      <c r="U39" s="56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420">
        <v>87.9</v>
      </c>
      <c r="C40" s="426">
        <v>88.4</v>
      </c>
      <c r="D40" s="426">
        <v>24.2</v>
      </c>
      <c r="E40" s="426">
        <v>85.8</v>
      </c>
      <c r="F40" s="426">
        <v>85.1</v>
      </c>
      <c r="G40" s="426">
        <v>81.8</v>
      </c>
      <c r="H40" s="97">
        <f t="shared" si="8"/>
        <v>453.2</v>
      </c>
      <c r="I40" s="133"/>
      <c r="J40" s="137"/>
      <c r="K40" s="88" t="s">
        <v>36</v>
      </c>
      <c r="L40" s="426">
        <v>6.4</v>
      </c>
      <c r="M40" s="426">
        <v>6.5</v>
      </c>
      <c r="N40" s="426">
        <v>1.9</v>
      </c>
      <c r="O40" s="426">
        <v>5.9</v>
      </c>
      <c r="P40" s="426">
        <v>5.8</v>
      </c>
      <c r="Q40" s="426">
        <v>5.7</v>
      </c>
      <c r="R40" s="97">
        <f t="shared" si="9"/>
        <v>32.200000000000003</v>
      </c>
      <c r="S40" s="2"/>
      <c r="T40" s="55"/>
      <c r="U40" s="56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420">
        <v>87.9</v>
      </c>
      <c r="C41" s="426">
        <v>88.4</v>
      </c>
      <c r="D41" s="426">
        <v>24.2</v>
      </c>
      <c r="E41" s="426">
        <v>85.8</v>
      </c>
      <c r="F41" s="426">
        <v>85.1</v>
      </c>
      <c r="G41" s="426">
        <v>81.8</v>
      </c>
      <c r="H41" s="97">
        <f t="shared" si="8"/>
        <v>453.2</v>
      </c>
      <c r="I41" s="133"/>
      <c r="J41" s="137"/>
      <c r="K41" s="87" t="s">
        <v>37</v>
      </c>
      <c r="L41" s="426">
        <v>6.3</v>
      </c>
      <c r="M41" s="426">
        <v>6.4</v>
      </c>
      <c r="N41" s="426">
        <v>1.8</v>
      </c>
      <c r="O41" s="426">
        <v>5.8</v>
      </c>
      <c r="P41" s="426">
        <v>5.8</v>
      </c>
      <c r="Q41" s="426">
        <v>5.6</v>
      </c>
      <c r="R41" s="97">
        <f t="shared" si="9"/>
        <v>31.700000000000003</v>
      </c>
      <c r="S41" s="2"/>
      <c r="T41" s="55"/>
      <c r="U41" s="56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420">
        <v>87.9</v>
      </c>
      <c r="C42" s="426">
        <v>88.4</v>
      </c>
      <c r="D42" s="426">
        <v>24.2</v>
      </c>
      <c r="E42" s="426">
        <v>85.8</v>
      </c>
      <c r="F42" s="426">
        <v>85.1</v>
      </c>
      <c r="G42" s="426">
        <v>81.8</v>
      </c>
      <c r="H42" s="97">
        <f t="shared" si="8"/>
        <v>453.2</v>
      </c>
      <c r="I42" s="133"/>
      <c r="J42" s="137"/>
      <c r="K42" s="87" t="s">
        <v>38</v>
      </c>
      <c r="L42" s="426">
        <v>6.3</v>
      </c>
      <c r="M42" s="426">
        <v>6.4</v>
      </c>
      <c r="N42" s="426">
        <v>1.8</v>
      </c>
      <c r="O42" s="426">
        <v>5.9</v>
      </c>
      <c r="P42" s="426">
        <v>5.9</v>
      </c>
      <c r="Q42" s="426">
        <v>5.7</v>
      </c>
      <c r="R42" s="97">
        <f t="shared" si="9"/>
        <v>31.999999999999996</v>
      </c>
      <c r="S42" s="2"/>
      <c r="T42" s="55"/>
      <c r="U42" s="56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420">
        <v>87.9</v>
      </c>
      <c r="C43" s="426">
        <v>88.4</v>
      </c>
      <c r="D43" s="426">
        <v>24.2</v>
      </c>
      <c r="E43" s="426">
        <v>85.8</v>
      </c>
      <c r="F43" s="426">
        <v>85.1</v>
      </c>
      <c r="G43" s="426">
        <v>81.8</v>
      </c>
      <c r="H43" s="97">
        <f t="shared" si="8"/>
        <v>453.2</v>
      </c>
      <c r="I43" s="133"/>
      <c r="J43" s="137"/>
      <c r="K43" s="88" t="s">
        <v>33</v>
      </c>
      <c r="L43" s="426">
        <v>6.3</v>
      </c>
      <c r="M43" s="426">
        <v>6.4</v>
      </c>
      <c r="N43" s="426">
        <v>1.8</v>
      </c>
      <c r="O43" s="426">
        <v>5.9</v>
      </c>
      <c r="P43" s="426">
        <v>5.9</v>
      </c>
      <c r="Q43" s="426">
        <v>5.7</v>
      </c>
      <c r="R43" s="97">
        <f t="shared" si="9"/>
        <v>31.999999999999996</v>
      </c>
      <c r="S43" s="2"/>
      <c r="T43" s="55"/>
      <c r="U43" s="56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420">
        <v>87.9</v>
      </c>
      <c r="C44" s="426">
        <v>88.4</v>
      </c>
      <c r="D44" s="426">
        <v>24.2</v>
      </c>
      <c r="E44" s="426">
        <v>85.8</v>
      </c>
      <c r="F44" s="426">
        <v>85.1</v>
      </c>
      <c r="G44" s="426">
        <v>81.8</v>
      </c>
      <c r="H44" s="97">
        <f t="shared" si="8"/>
        <v>453.2</v>
      </c>
      <c r="I44" s="133"/>
      <c r="J44" s="137"/>
      <c r="K44" s="87" t="s">
        <v>46</v>
      </c>
      <c r="L44" s="426">
        <v>6.3</v>
      </c>
      <c r="M44" s="426">
        <v>6.4</v>
      </c>
      <c r="N44" s="426">
        <v>1.9</v>
      </c>
      <c r="O44" s="426">
        <v>5.9</v>
      </c>
      <c r="P44" s="426">
        <v>5.9</v>
      </c>
      <c r="Q44" s="426">
        <v>5.7</v>
      </c>
      <c r="R44" s="97">
        <f t="shared" si="9"/>
        <v>32.1</v>
      </c>
      <c r="S44" s="2"/>
      <c r="T44" s="55"/>
      <c r="U44" s="56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420">
        <v>87.9</v>
      </c>
      <c r="C45" s="426">
        <v>88.4</v>
      </c>
      <c r="D45" s="426">
        <v>24.2</v>
      </c>
      <c r="E45" s="426">
        <v>85.8</v>
      </c>
      <c r="F45" s="426">
        <v>85.1</v>
      </c>
      <c r="G45" s="426">
        <v>81.8</v>
      </c>
      <c r="H45" s="97">
        <f t="shared" si="8"/>
        <v>453.2</v>
      </c>
      <c r="I45" s="133"/>
      <c r="J45" s="137"/>
      <c r="K45" s="87" t="s">
        <v>34</v>
      </c>
      <c r="L45" s="426">
        <v>6.3</v>
      </c>
      <c r="M45" s="426">
        <v>6.4</v>
      </c>
      <c r="N45" s="426">
        <v>1.9</v>
      </c>
      <c r="O45" s="426">
        <v>5.9</v>
      </c>
      <c r="P45" s="426">
        <v>5.9</v>
      </c>
      <c r="Q45" s="426">
        <v>5.7</v>
      </c>
      <c r="R45" s="97">
        <f t="shared" si="9"/>
        <v>32.1</v>
      </c>
      <c r="S45" s="2"/>
      <c r="T45" s="55"/>
      <c r="U45" s="56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27">
        <f t="shared" ref="B46:G46" si="10">SUM(B39:B45)</f>
        <v>615.29999999999995</v>
      </c>
      <c r="C46" s="77">
        <f t="shared" si="10"/>
        <v>618.79999999999995</v>
      </c>
      <c r="D46" s="28">
        <f t="shared" si="10"/>
        <v>169.39999999999998</v>
      </c>
      <c r="E46" s="28">
        <f t="shared" si="10"/>
        <v>600.59999999999991</v>
      </c>
      <c r="F46" s="28">
        <f t="shared" si="10"/>
        <v>595.70000000000005</v>
      </c>
      <c r="G46" s="28">
        <f t="shared" si="10"/>
        <v>572.6</v>
      </c>
      <c r="H46" s="97">
        <f t="shared" si="8"/>
        <v>3172.4</v>
      </c>
      <c r="I46" s="60"/>
      <c r="K46" s="73" t="s">
        <v>10</v>
      </c>
      <c r="L46" s="77">
        <f t="shared" ref="L46:Q46" si="11">SUM(L39:L45)</f>
        <v>44.3</v>
      </c>
      <c r="M46" s="28">
        <f t="shared" si="11"/>
        <v>44.999999999999993</v>
      </c>
      <c r="N46" s="28">
        <f>SUM(N39:N45)</f>
        <v>13</v>
      </c>
      <c r="O46" s="28">
        <f t="shared" si="11"/>
        <v>41.199999999999996</v>
      </c>
      <c r="P46" s="28">
        <f t="shared" si="11"/>
        <v>40.999999999999993</v>
      </c>
      <c r="Q46" s="28">
        <f t="shared" si="11"/>
        <v>39.800000000000004</v>
      </c>
      <c r="R46" s="97">
        <f t="shared" si="9"/>
        <v>224.29999999999998</v>
      </c>
      <c r="S46" s="60"/>
      <c r="T46" s="55"/>
      <c r="U46" s="56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30">
        <v>153.69999999999999</v>
      </c>
      <c r="C47" s="78">
        <v>153.69999999999999</v>
      </c>
      <c r="D47" s="31">
        <v>153.69999999999999</v>
      </c>
      <c r="E47" s="31">
        <v>153.69999999999999</v>
      </c>
      <c r="F47" s="31">
        <v>153.69999999999999</v>
      </c>
      <c r="G47" s="31">
        <v>153.69999999999999</v>
      </c>
      <c r="H47" s="98">
        <f>+((H46/H48)/7)*1000</f>
        <v>152.95308808639894</v>
      </c>
      <c r="I47" s="60"/>
      <c r="K47" s="129" t="s">
        <v>12</v>
      </c>
      <c r="L47" s="78">
        <v>154.5</v>
      </c>
      <c r="M47" s="31">
        <v>153</v>
      </c>
      <c r="N47" s="31">
        <v>155</v>
      </c>
      <c r="O47" s="31">
        <v>151</v>
      </c>
      <c r="P47" s="31">
        <v>150</v>
      </c>
      <c r="Q47" s="31">
        <v>149.5</v>
      </c>
      <c r="R47" s="98">
        <f>+((R46/R48)/7)*1000</f>
        <v>151.86188219363572</v>
      </c>
      <c r="S47" s="61"/>
      <c r="T47" s="61"/>
    </row>
    <row r="48" spans="1:30" ht="33.75" customHeight="1" x14ac:dyDescent="0.25">
      <c r="A48" s="90" t="s">
        <v>13</v>
      </c>
      <c r="B48" s="423">
        <v>574</v>
      </c>
      <c r="C48" s="427">
        <v>577</v>
      </c>
      <c r="D48" s="424">
        <v>161</v>
      </c>
      <c r="E48" s="424">
        <v>561</v>
      </c>
      <c r="F48" s="424">
        <v>556</v>
      </c>
      <c r="G48" s="424">
        <v>534</v>
      </c>
      <c r="H48" s="99">
        <f>SUM(B48:G48)</f>
        <v>2963</v>
      </c>
      <c r="I48" s="60"/>
      <c r="J48" s="62"/>
      <c r="K48" s="90" t="s">
        <v>13</v>
      </c>
      <c r="L48" s="428">
        <v>41</v>
      </c>
      <c r="M48" s="428">
        <v>42</v>
      </c>
      <c r="N48" s="428">
        <v>12</v>
      </c>
      <c r="O48" s="428">
        <v>39</v>
      </c>
      <c r="P48" s="428">
        <v>39</v>
      </c>
      <c r="Q48" s="428">
        <v>38</v>
      </c>
      <c r="R48" s="106">
        <f>SUM(L48:Q48)</f>
        <v>211</v>
      </c>
      <c r="S48" s="63"/>
      <c r="T48" s="63"/>
      <c r="U48" s="63"/>
      <c r="V48" s="63"/>
      <c r="W48" s="63"/>
      <c r="X48" s="63"/>
      <c r="Y48" s="63"/>
    </row>
    <row r="49" spans="1:43" ht="33.75" customHeight="1" x14ac:dyDescent="0.25">
      <c r="A49" s="91" t="s">
        <v>14</v>
      </c>
      <c r="B49" s="38">
        <f t="shared" ref="B49:G49" si="12">((B48*B47)*7/1000-B40-B39)/5</f>
        <v>88.353319999999982</v>
      </c>
      <c r="C49" s="80">
        <f t="shared" si="12"/>
        <v>88.798859999999991</v>
      </c>
      <c r="D49" s="80">
        <f t="shared" si="12"/>
        <v>24.963979999999996</v>
      </c>
      <c r="E49" s="80">
        <f t="shared" si="12"/>
        <v>86.395980000000023</v>
      </c>
      <c r="F49" s="80">
        <f t="shared" si="12"/>
        <v>85.600080000000005</v>
      </c>
      <c r="G49" s="80">
        <f t="shared" si="12"/>
        <v>82.18611999999996</v>
      </c>
      <c r="H49" s="100">
        <f>((H46*1000)/H48)/7</f>
        <v>152.95308808639894</v>
      </c>
      <c r="I49" s="60"/>
      <c r="K49" s="91" t="s">
        <v>14</v>
      </c>
      <c r="L49" s="80">
        <f t="shared" ref="L49:Q49" si="13">((L48*L47)*7/1000-L40-L39)/5</f>
        <v>6.3083000000000009</v>
      </c>
      <c r="M49" s="39">
        <f t="shared" si="13"/>
        <v>6.3963999999999999</v>
      </c>
      <c r="N49" s="39">
        <f t="shared" si="13"/>
        <v>1.8439999999999999</v>
      </c>
      <c r="O49" s="39">
        <f t="shared" si="13"/>
        <v>5.8846000000000007</v>
      </c>
      <c r="P49" s="39">
        <f t="shared" si="13"/>
        <v>5.870000000000001</v>
      </c>
      <c r="Q49" s="39">
        <f t="shared" si="13"/>
        <v>5.6734</v>
      </c>
      <c r="R49" s="107">
        <f>((R46*1000)/R48)/7</f>
        <v>151.86188219363572</v>
      </c>
      <c r="S49" s="63"/>
      <c r="T49" s="63"/>
    </row>
    <row r="50" spans="1:43" ht="33.75" customHeight="1" x14ac:dyDescent="0.25">
      <c r="A50" s="92" t="s">
        <v>15</v>
      </c>
      <c r="B50" s="42">
        <f t="shared" ref="B50:G50" si="14">((B48*B47)*7)/1000</f>
        <v>617.56659999999988</v>
      </c>
      <c r="C50" s="81">
        <f t="shared" si="14"/>
        <v>620.79429999999991</v>
      </c>
      <c r="D50" s="43">
        <f t="shared" si="14"/>
        <v>173.21989999999997</v>
      </c>
      <c r="E50" s="43">
        <f t="shared" si="14"/>
        <v>603.57990000000007</v>
      </c>
      <c r="F50" s="43">
        <f t="shared" si="14"/>
        <v>598.20040000000006</v>
      </c>
      <c r="G50" s="43">
        <f t="shared" si="14"/>
        <v>574.53059999999982</v>
      </c>
      <c r="H50" s="83"/>
      <c r="I50" s="60"/>
      <c r="K50" s="92" t="s">
        <v>15</v>
      </c>
      <c r="L50" s="81">
        <f t="shared" ref="L50:Q50" si="15">((L48*L47)*7)/1000</f>
        <v>44.341500000000003</v>
      </c>
      <c r="M50" s="43">
        <f t="shared" si="15"/>
        <v>44.981999999999999</v>
      </c>
      <c r="N50" s="43">
        <f t="shared" si="15"/>
        <v>13.02</v>
      </c>
      <c r="O50" s="43">
        <f t="shared" si="15"/>
        <v>41.222999999999999</v>
      </c>
      <c r="P50" s="43">
        <f t="shared" si="15"/>
        <v>40.950000000000003</v>
      </c>
      <c r="Q50" s="43">
        <f t="shared" si="15"/>
        <v>39.767000000000003</v>
      </c>
      <c r="R50" s="108"/>
    </row>
    <row r="51" spans="1:43" ht="33.75" customHeight="1" thickBot="1" x14ac:dyDescent="0.3">
      <c r="A51" s="93" t="s">
        <v>16</v>
      </c>
      <c r="B51" s="47">
        <f t="shared" ref="B51:G51" si="16">+(B46/B48)/7*1000</f>
        <v>153.13588850174216</v>
      </c>
      <c r="C51" s="82">
        <f t="shared" si="16"/>
        <v>153.2062391681109</v>
      </c>
      <c r="D51" s="48">
        <f t="shared" si="16"/>
        <v>150.31055900621118</v>
      </c>
      <c r="E51" s="48">
        <f t="shared" si="16"/>
        <v>152.9411764705882</v>
      </c>
      <c r="F51" s="48">
        <f t="shared" si="16"/>
        <v>153.05755395683454</v>
      </c>
      <c r="G51" s="48">
        <f t="shared" si="16"/>
        <v>153.18352059925095</v>
      </c>
      <c r="H51" s="101"/>
      <c r="I51" s="60"/>
      <c r="J51" s="51"/>
      <c r="K51" s="93" t="s">
        <v>16</v>
      </c>
      <c r="L51" s="82">
        <f t="shared" ref="L51:Q51" si="17">+(L46/L48)/7*1000</f>
        <v>154.35540069686411</v>
      </c>
      <c r="M51" s="48">
        <f t="shared" si="17"/>
        <v>153.0612244897959</v>
      </c>
      <c r="N51" s="48">
        <f t="shared" si="17"/>
        <v>154.76190476190473</v>
      </c>
      <c r="O51" s="48">
        <f t="shared" si="17"/>
        <v>150.91575091575089</v>
      </c>
      <c r="P51" s="48">
        <f t="shared" si="17"/>
        <v>150.18315018315016</v>
      </c>
      <c r="Q51" s="48">
        <f t="shared" si="17"/>
        <v>149.62406015037595</v>
      </c>
      <c r="R51" s="49"/>
      <c r="S51" s="52"/>
      <c r="T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2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2"/>
      <c r="W55" s="2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2"/>
      <c r="W56" s="2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2"/>
      <c r="W57" s="2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420">
        <v>7</v>
      </c>
      <c r="C58" s="426">
        <v>7</v>
      </c>
      <c r="D58" s="426">
        <v>1.9</v>
      </c>
      <c r="E58" s="426">
        <v>6.9</v>
      </c>
      <c r="F58" s="426">
        <v>7</v>
      </c>
      <c r="G58" s="429">
        <v>6.9</v>
      </c>
      <c r="H58" s="420">
        <v>6.9</v>
      </c>
      <c r="I58" s="426">
        <v>7.9</v>
      </c>
      <c r="J58" s="426">
        <v>1.9</v>
      </c>
      <c r="K58" s="426">
        <v>6.8</v>
      </c>
      <c r="L58" s="426">
        <v>7.1</v>
      </c>
      <c r="M58" s="429">
        <v>7</v>
      </c>
      <c r="N58" s="420">
        <v>7.1</v>
      </c>
      <c r="O58" s="426">
        <v>7.5</v>
      </c>
      <c r="P58" s="426">
        <v>1.9</v>
      </c>
      <c r="Q58" s="426">
        <v>7.4</v>
      </c>
      <c r="R58" s="426">
        <v>7.2</v>
      </c>
      <c r="S58" s="429">
        <v>7.5</v>
      </c>
      <c r="T58" s="26">
        <f t="shared" ref="T58:T65" si="18">SUM(B58:S58)</f>
        <v>112.9</v>
      </c>
      <c r="U58" s="71"/>
      <c r="V58" s="2"/>
      <c r="W58" s="2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420">
        <v>7</v>
      </c>
      <c r="C59" s="426">
        <v>7</v>
      </c>
      <c r="D59" s="426">
        <v>1.9</v>
      </c>
      <c r="E59" s="426">
        <v>6.9</v>
      </c>
      <c r="F59" s="426">
        <v>7</v>
      </c>
      <c r="G59" s="429">
        <v>6.9</v>
      </c>
      <c r="H59" s="420">
        <v>6.9</v>
      </c>
      <c r="I59" s="426">
        <v>7.9</v>
      </c>
      <c r="J59" s="426">
        <v>1.9</v>
      </c>
      <c r="K59" s="426">
        <v>6.8</v>
      </c>
      <c r="L59" s="426">
        <v>7.1</v>
      </c>
      <c r="M59" s="429">
        <v>7</v>
      </c>
      <c r="N59" s="420">
        <v>7.1</v>
      </c>
      <c r="O59" s="426">
        <v>7.5</v>
      </c>
      <c r="P59" s="426">
        <v>1.9</v>
      </c>
      <c r="Q59" s="426">
        <v>7.4</v>
      </c>
      <c r="R59" s="426">
        <v>7.2</v>
      </c>
      <c r="S59" s="429">
        <v>7.5</v>
      </c>
      <c r="T59" s="26">
        <f t="shared" si="18"/>
        <v>112.9</v>
      </c>
      <c r="U59" s="71"/>
      <c r="V59" s="2"/>
      <c r="W59" s="2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420">
        <v>6.9</v>
      </c>
      <c r="C60" s="426">
        <v>6.9</v>
      </c>
      <c r="D60" s="426">
        <v>1.8</v>
      </c>
      <c r="E60" s="426">
        <v>6.9</v>
      </c>
      <c r="F60" s="426">
        <v>7</v>
      </c>
      <c r="G60" s="429">
        <v>6.8</v>
      </c>
      <c r="H60" s="420">
        <v>6.8</v>
      </c>
      <c r="I60" s="426">
        <v>7.9</v>
      </c>
      <c r="J60" s="426">
        <v>1.8</v>
      </c>
      <c r="K60" s="426">
        <v>6.8</v>
      </c>
      <c r="L60" s="426">
        <v>7</v>
      </c>
      <c r="M60" s="429">
        <v>7</v>
      </c>
      <c r="N60" s="420">
        <v>7</v>
      </c>
      <c r="O60" s="426">
        <v>7.5</v>
      </c>
      <c r="P60" s="426">
        <v>1.8</v>
      </c>
      <c r="Q60" s="426">
        <v>7.4</v>
      </c>
      <c r="R60" s="426">
        <v>7.2</v>
      </c>
      <c r="S60" s="429">
        <v>7.4</v>
      </c>
      <c r="T60" s="26">
        <f t="shared" si="18"/>
        <v>111.9</v>
      </c>
      <c r="U60" s="71"/>
      <c r="V60" s="2"/>
      <c r="W60" s="2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420">
        <v>7</v>
      </c>
      <c r="C61" s="426">
        <v>6.9</v>
      </c>
      <c r="D61" s="426">
        <v>1.8</v>
      </c>
      <c r="E61" s="426">
        <v>6.9</v>
      </c>
      <c r="F61" s="426">
        <v>7</v>
      </c>
      <c r="G61" s="429">
        <v>6.8</v>
      </c>
      <c r="H61" s="420">
        <v>6.9</v>
      </c>
      <c r="I61" s="426">
        <v>7.9</v>
      </c>
      <c r="J61" s="426">
        <v>1.8</v>
      </c>
      <c r="K61" s="426">
        <v>6.8</v>
      </c>
      <c r="L61" s="426">
        <v>7</v>
      </c>
      <c r="M61" s="429">
        <v>7</v>
      </c>
      <c r="N61" s="420">
        <v>7</v>
      </c>
      <c r="O61" s="426">
        <v>7.5</v>
      </c>
      <c r="P61" s="426">
        <v>1.8</v>
      </c>
      <c r="Q61" s="426">
        <v>7.4</v>
      </c>
      <c r="R61" s="426">
        <v>7.2</v>
      </c>
      <c r="S61" s="429">
        <v>7.4</v>
      </c>
      <c r="T61" s="26">
        <f t="shared" si="18"/>
        <v>112.1</v>
      </c>
      <c r="U61" s="71"/>
      <c r="V61" s="2"/>
      <c r="W61" s="2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420">
        <v>7</v>
      </c>
      <c r="C62" s="426">
        <v>6.9</v>
      </c>
      <c r="D62" s="426">
        <v>1.8</v>
      </c>
      <c r="E62" s="426">
        <v>6.9</v>
      </c>
      <c r="F62" s="426">
        <v>7</v>
      </c>
      <c r="G62" s="429">
        <v>6.8</v>
      </c>
      <c r="H62" s="420">
        <v>6.9</v>
      </c>
      <c r="I62" s="426">
        <v>7.9</v>
      </c>
      <c r="J62" s="426">
        <v>1.8</v>
      </c>
      <c r="K62" s="426">
        <v>6.8</v>
      </c>
      <c r="L62" s="426">
        <v>7</v>
      </c>
      <c r="M62" s="429">
        <v>7</v>
      </c>
      <c r="N62" s="420">
        <v>7</v>
      </c>
      <c r="O62" s="426">
        <v>7.5</v>
      </c>
      <c r="P62" s="426">
        <v>1.8</v>
      </c>
      <c r="Q62" s="426">
        <v>7.4</v>
      </c>
      <c r="R62" s="426">
        <v>7.2</v>
      </c>
      <c r="S62" s="429">
        <v>7.4</v>
      </c>
      <c r="T62" s="26">
        <f t="shared" si="18"/>
        <v>112.1</v>
      </c>
      <c r="U62" s="71"/>
      <c r="V62" s="60"/>
      <c r="W62" s="383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420">
        <v>7</v>
      </c>
      <c r="C63" s="426">
        <v>6.9</v>
      </c>
      <c r="D63" s="426">
        <v>1.8</v>
      </c>
      <c r="E63" s="426">
        <v>6.9</v>
      </c>
      <c r="F63" s="426">
        <v>7</v>
      </c>
      <c r="G63" s="429">
        <v>6.8</v>
      </c>
      <c r="H63" s="420">
        <v>6.9</v>
      </c>
      <c r="I63" s="426">
        <v>7.9</v>
      </c>
      <c r="J63" s="426">
        <v>1.6</v>
      </c>
      <c r="K63" s="426">
        <v>6.8</v>
      </c>
      <c r="L63" s="426">
        <v>7.1</v>
      </c>
      <c r="M63" s="429">
        <v>7</v>
      </c>
      <c r="N63" s="420">
        <v>7</v>
      </c>
      <c r="O63" s="426">
        <v>7.5</v>
      </c>
      <c r="P63" s="426">
        <v>1.8</v>
      </c>
      <c r="Q63" s="426">
        <v>7.4</v>
      </c>
      <c r="R63" s="426">
        <v>7.2</v>
      </c>
      <c r="S63" s="429">
        <v>7.4</v>
      </c>
      <c r="T63" s="26">
        <f t="shared" si="18"/>
        <v>112</v>
      </c>
      <c r="U63" s="71"/>
      <c r="V63" s="60"/>
      <c r="W63" s="383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420">
        <v>7</v>
      </c>
      <c r="C64" s="426">
        <v>7</v>
      </c>
      <c r="D64" s="426">
        <v>1.9</v>
      </c>
      <c r="E64" s="426">
        <v>6.7</v>
      </c>
      <c r="F64" s="426">
        <v>7</v>
      </c>
      <c r="G64" s="429">
        <v>6.8</v>
      </c>
      <c r="H64" s="420">
        <v>6.9</v>
      </c>
      <c r="I64" s="426">
        <v>7.9</v>
      </c>
      <c r="J64" s="426">
        <v>1.7</v>
      </c>
      <c r="K64" s="426">
        <v>6.8</v>
      </c>
      <c r="L64" s="426">
        <v>7.1</v>
      </c>
      <c r="M64" s="429">
        <v>7</v>
      </c>
      <c r="N64" s="420">
        <v>7.1</v>
      </c>
      <c r="O64" s="426">
        <v>7.5</v>
      </c>
      <c r="P64" s="426">
        <v>1.9</v>
      </c>
      <c r="Q64" s="426">
        <v>7.4</v>
      </c>
      <c r="R64" s="426">
        <v>7.2</v>
      </c>
      <c r="S64" s="429">
        <v>7.5</v>
      </c>
      <c r="T64" s="26">
        <f t="shared" si="18"/>
        <v>112.4</v>
      </c>
      <c r="U64" s="71"/>
      <c r="V64" s="60"/>
      <c r="W64" s="383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48.9</v>
      </c>
      <c r="C65" s="28">
        <f>SUM(C58:C64)</f>
        <v>48.599999999999994</v>
      </c>
      <c r="D65" s="28">
        <f>SUM(D58:D64)</f>
        <v>12.9</v>
      </c>
      <c r="E65" s="28">
        <f>SUM(E58:E64)</f>
        <v>48.1</v>
      </c>
      <c r="F65" s="28">
        <f t="shared" ref="F65:Q65" si="19">SUM(F58:F64)</f>
        <v>49</v>
      </c>
      <c r="G65" s="29">
        <f t="shared" si="19"/>
        <v>47.8</v>
      </c>
      <c r="H65" s="27">
        <f t="shared" si="19"/>
        <v>48.199999999999996</v>
      </c>
      <c r="I65" s="28">
        <f t="shared" si="19"/>
        <v>55.3</v>
      </c>
      <c r="J65" s="28">
        <f t="shared" si="19"/>
        <v>12.499999999999998</v>
      </c>
      <c r="K65" s="28">
        <f t="shared" si="19"/>
        <v>47.599999999999994</v>
      </c>
      <c r="L65" s="28">
        <f t="shared" si="19"/>
        <v>49.400000000000006</v>
      </c>
      <c r="M65" s="29">
        <f t="shared" si="19"/>
        <v>49</v>
      </c>
      <c r="N65" s="27">
        <f t="shared" si="19"/>
        <v>49.300000000000004</v>
      </c>
      <c r="O65" s="28">
        <f t="shared" si="19"/>
        <v>52.5</v>
      </c>
      <c r="P65" s="28">
        <f t="shared" si="19"/>
        <v>12.9</v>
      </c>
      <c r="Q65" s="28">
        <f t="shared" si="19"/>
        <v>51.8</v>
      </c>
      <c r="R65" s="28">
        <f>SUM(R58:R64)</f>
        <v>50.400000000000006</v>
      </c>
      <c r="S65" s="29">
        <f>SUM(S58:S64)</f>
        <v>52.099999999999994</v>
      </c>
      <c r="T65" s="26">
        <f t="shared" si="18"/>
        <v>786.29999999999984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152</v>
      </c>
      <c r="C66" s="31">
        <v>151</v>
      </c>
      <c r="D66" s="31">
        <v>153</v>
      </c>
      <c r="E66" s="31">
        <v>150</v>
      </c>
      <c r="F66" s="31">
        <v>149</v>
      </c>
      <c r="G66" s="32">
        <v>148.5</v>
      </c>
      <c r="H66" s="30">
        <v>153</v>
      </c>
      <c r="I66" s="31">
        <v>152</v>
      </c>
      <c r="J66" s="31">
        <v>154</v>
      </c>
      <c r="K66" s="31">
        <v>151</v>
      </c>
      <c r="L66" s="31">
        <v>150</v>
      </c>
      <c r="M66" s="32">
        <v>149</v>
      </c>
      <c r="N66" s="30">
        <v>153</v>
      </c>
      <c r="O66" s="31">
        <v>153</v>
      </c>
      <c r="P66" s="31">
        <v>154</v>
      </c>
      <c r="Q66" s="31">
        <v>151</v>
      </c>
      <c r="R66" s="31">
        <v>150</v>
      </c>
      <c r="S66" s="32">
        <v>149</v>
      </c>
      <c r="T66" s="261">
        <f>+((T65/T67)/7)*1000</f>
        <v>151.18246491059409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430">
        <v>46</v>
      </c>
      <c r="C67" s="428">
        <v>46</v>
      </c>
      <c r="D67" s="428">
        <v>12</v>
      </c>
      <c r="E67" s="428">
        <v>45</v>
      </c>
      <c r="F67" s="428">
        <v>47</v>
      </c>
      <c r="G67" s="431">
        <v>46</v>
      </c>
      <c r="H67" s="430">
        <v>45</v>
      </c>
      <c r="I67" s="428">
        <v>52</v>
      </c>
      <c r="J67" s="428">
        <v>11</v>
      </c>
      <c r="K67" s="428">
        <v>45</v>
      </c>
      <c r="L67" s="428">
        <v>47</v>
      </c>
      <c r="M67" s="431">
        <v>47</v>
      </c>
      <c r="N67" s="430">
        <v>46</v>
      </c>
      <c r="O67" s="428">
        <v>49</v>
      </c>
      <c r="P67" s="428">
        <v>12</v>
      </c>
      <c r="Q67" s="428">
        <v>49</v>
      </c>
      <c r="R67" s="428">
        <v>48</v>
      </c>
      <c r="S67" s="431">
        <v>50</v>
      </c>
      <c r="T67" s="262">
        <f>SUM(B67:S67)</f>
        <v>743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6.9888000000000003</v>
      </c>
      <c r="C68" s="80">
        <f t="shared" si="20"/>
        <v>6.9244000000000003</v>
      </c>
      <c r="D68" s="80">
        <f t="shared" si="20"/>
        <v>1.8104</v>
      </c>
      <c r="E68" s="80">
        <f t="shared" si="20"/>
        <v>6.69</v>
      </c>
      <c r="F68" s="80">
        <f t="shared" si="20"/>
        <v>7.0042</v>
      </c>
      <c r="G68" s="154">
        <f t="shared" si="20"/>
        <v>6.8034000000000008</v>
      </c>
      <c r="H68" s="38">
        <f t="shared" si="20"/>
        <v>6.8790000000000004</v>
      </c>
      <c r="I68" s="80">
        <f t="shared" si="20"/>
        <v>7.9056000000000015</v>
      </c>
      <c r="J68" s="80">
        <f t="shared" si="20"/>
        <v>1.6115999999999999</v>
      </c>
      <c r="K68" s="80">
        <f t="shared" si="20"/>
        <v>6.793000000000001</v>
      </c>
      <c r="L68" s="80">
        <f t="shared" si="20"/>
        <v>7.0299999999999994</v>
      </c>
      <c r="M68" s="154">
        <f t="shared" si="20"/>
        <v>7.0042</v>
      </c>
      <c r="N68" s="38">
        <f t="shared" si="20"/>
        <v>7.0131999999999994</v>
      </c>
      <c r="O68" s="80">
        <f t="shared" si="20"/>
        <v>7.4958</v>
      </c>
      <c r="P68" s="80">
        <f t="shared" si="20"/>
        <v>1.8271999999999999</v>
      </c>
      <c r="Q68" s="80">
        <f t="shared" si="20"/>
        <v>7.3986000000000001</v>
      </c>
      <c r="R68" s="80">
        <f t="shared" si="20"/>
        <v>7.1999999999999984</v>
      </c>
      <c r="S68" s="154">
        <f t="shared" si="20"/>
        <v>7.43</v>
      </c>
      <c r="T68" s="263">
        <f>((T65*1000)/T67)/7</f>
        <v>151.18246491059409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48.944000000000003</v>
      </c>
      <c r="C69" s="43">
        <f t="shared" si="21"/>
        <v>48.622</v>
      </c>
      <c r="D69" s="43">
        <f t="shared" si="21"/>
        <v>12.852</v>
      </c>
      <c r="E69" s="43">
        <f t="shared" si="21"/>
        <v>47.25</v>
      </c>
      <c r="F69" s="43">
        <f t="shared" si="21"/>
        <v>49.021000000000001</v>
      </c>
      <c r="G69" s="83">
        <f t="shared" si="21"/>
        <v>47.817</v>
      </c>
      <c r="H69" s="42">
        <f t="shared" si="21"/>
        <v>48.195</v>
      </c>
      <c r="I69" s="43">
        <f t="shared" si="21"/>
        <v>55.328000000000003</v>
      </c>
      <c r="J69" s="43">
        <f t="shared" si="21"/>
        <v>11.858000000000001</v>
      </c>
      <c r="K69" s="43">
        <f t="shared" si="21"/>
        <v>47.564999999999998</v>
      </c>
      <c r="L69" s="43">
        <f t="shared" si="21"/>
        <v>49.35</v>
      </c>
      <c r="M69" s="83">
        <f t="shared" si="21"/>
        <v>49.021000000000001</v>
      </c>
      <c r="N69" s="42">
        <f t="shared" si="21"/>
        <v>49.265999999999998</v>
      </c>
      <c r="O69" s="43">
        <f t="shared" si="21"/>
        <v>52.478999999999999</v>
      </c>
      <c r="P69" s="43">
        <f t="shared" si="21"/>
        <v>12.936</v>
      </c>
      <c r="Q69" s="43">
        <f t="shared" si="21"/>
        <v>51.792999999999999</v>
      </c>
      <c r="R69" s="43">
        <f t="shared" si="21"/>
        <v>50.4</v>
      </c>
      <c r="S69" s="83">
        <f t="shared" si="21"/>
        <v>52.15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>+(B65/B67)/7*1000</f>
        <v>151.86335403726707</v>
      </c>
      <c r="C70" s="48">
        <f t="shared" ref="C70:S70" si="22">+(C65/C67)/7*1000</f>
        <v>150.93167701863354</v>
      </c>
      <c r="D70" s="48">
        <f t="shared" si="22"/>
        <v>153.57142857142856</v>
      </c>
      <c r="E70" s="48">
        <f t="shared" si="22"/>
        <v>152.69841269841271</v>
      </c>
      <c r="F70" s="48">
        <f t="shared" si="22"/>
        <v>148.93617021276597</v>
      </c>
      <c r="G70" s="49">
        <f t="shared" si="22"/>
        <v>148.44720496894408</v>
      </c>
      <c r="H70" s="47">
        <f t="shared" si="22"/>
        <v>153.01587301587301</v>
      </c>
      <c r="I70" s="48">
        <f t="shared" si="22"/>
        <v>151.92307692307691</v>
      </c>
      <c r="J70" s="48">
        <f t="shared" si="22"/>
        <v>162.33766233766229</v>
      </c>
      <c r="K70" s="48">
        <f t="shared" si="22"/>
        <v>151.11111111111111</v>
      </c>
      <c r="L70" s="48">
        <f t="shared" si="22"/>
        <v>150.15197568389058</v>
      </c>
      <c r="M70" s="49">
        <f t="shared" si="22"/>
        <v>148.93617021276597</v>
      </c>
      <c r="N70" s="47">
        <f t="shared" si="22"/>
        <v>153.10559006211182</v>
      </c>
      <c r="O70" s="48">
        <f t="shared" si="22"/>
        <v>153.06122448979593</v>
      </c>
      <c r="P70" s="48">
        <f t="shared" si="22"/>
        <v>153.57142857142856</v>
      </c>
      <c r="Q70" s="48">
        <f t="shared" si="22"/>
        <v>151.0204081632653</v>
      </c>
      <c r="R70" s="48">
        <f t="shared" si="22"/>
        <v>150</v>
      </c>
      <c r="S70" s="49">
        <f t="shared" si="22"/>
        <v>148.85714285714283</v>
      </c>
      <c r="T70" s="50"/>
      <c r="AD70" s="3"/>
    </row>
    <row r="71" spans="1:41" s="337" customFormat="1" ht="33.75" customHeight="1" x14ac:dyDescent="0.25">
      <c r="B71" s="399"/>
      <c r="C71" s="399"/>
      <c r="D71" s="399"/>
      <c r="E71" s="399"/>
      <c r="F71" s="399"/>
      <c r="G71" s="399"/>
      <c r="H71" s="399"/>
      <c r="I71" s="399"/>
      <c r="J71" s="399"/>
      <c r="K71" s="399"/>
      <c r="L71" s="399"/>
      <c r="M71" s="399"/>
      <c r="N71" s="399"/>
      <c r="O71" s="399"/>
      <c r="P71" s="399"/>
      <c r="Q71" s="399"/>
      <c r="R71" s="399"/>
      <c r="S71" s="399"/>
    </row>
    <row r="72" spans="1:41" ht="33.75" customHeight="1" x14ac:dyDescent="0.25"/>
    <row r="73" spans="1:41" s="531" customFormat="1" ht="33.75" customHeight="1" x14ac:dyDescent="0.25">
      <c r="A73" s="55"/>
      <c r="B73" s="70"/>
      <c r="C73" s="70"/>
      <c r="D73" s="70"/>
      <c r="E73" s="70"/>
      <c r="F73" s="70"/>
      <c r="G73" s="70"/>
      <c r="H73" s="55"/>
      <c r="I73" s="55"/>
      <c r="J73" s="55"/>
    </row>
    <row r="74" spans="1:41" ht="33.75" customHeight="1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4">
    <mergeCell ref="B33:D33"/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8"/>
  <sheetViews>
    <sheetView topLeftCell="A29" zoomScale="30" zoomScaleNormal="30" workbookViewId="0">
      <selection activeCell="B58" sqref="B58:S64"/>
    </sheetView>
  </sheetViews>
  <sheetFormatPr baseColWidth="10" defaultRowHeight="15" x14ac:dyDescent="0.25"/>
  <cols>
    <col min="1" max="1" width="52.42578125" style="19" bestFit="1" customWidth="1"/>
    <col min="2" max="10" width="22.42578125" style="19" customWidth="1"/>
    <col min="11" max="11" width="33.42578125" style="19" bestFit="1" customWidth="1"/>
    <col min="1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2"/>
      <c r="Z3" s="2"/>
      <c r="AA3" s="2"/>
      <c r="AB3" s="2"/>
      <c r="AC3" s="2"/>
      <c r="AD3" s="55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6" t="s">
        <v>1</v>
      </c>
      <c r="B9" s="556"/>
      <c r="C9" s="556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6"/>
      <c r="B10" s="556"/>
      <c r="C10" s="55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6" t="s">
        <v>4</v>
      </c>
      <c r="B11" s="556"/>
      <c r="C11" s="556"/>
      <c r="D11" s="1"/>
      <c r="E11" s="557">
        <v>2</v>
      </c>
      <c r="F11" s="1"/>
      <c r="G11" s="1"/>
      <c r="H11" s="1"/>
      <c r="I11" s="1"/>
      <c r="J11" s="1"/>
      <c r="K11" s="628" t="s">
        <v>121</v>
      </c>
      <c r="L11" s="628"/>
      <c r="M11" s="558"/>
      <c r="N11" s="55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6"/>
      <c r="B12" s="556"/>
      <c r="C12" s="556"/>
      <c r="D12" s="1"/>
      <c r="E12" s="5"/>
      <c r="F12" s="1"/>
      <c r="G12" s="1"/>
      <c r="H12" s="1"/>
      <c r="I12" s="1"/>
      <c r="J12" s="1"/>
      <c r="K12" s="558"/>
      <c r="L12" s="558"/>
      <c r="M12" s="558"/>
      <c r="N12" s="55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8"/>
      <c r="M13" s="558"/>
      <c r="N13" s="558"/>
      <c r="O13" s="558"/>
      <c r="P13" s="558"/>
      <c r="Q13" s="558"/>
      <c r="R13" s="558"/>
      <c r="S13" s="558"/>
      <c r="T13" s="558"/>
      <c r="U13" s="558"/>
      <c r="V13" s="558"/>
      <c r="W13" s="1"/>
      <c r="X13" s="1"/>
      <c r="Y13" s="1"/>
    </row>
    <row r="14" spans="1:30" s="3" customFormat="1" ht="27" thickBot="1" x14ac:dyDescent="0.3">
      <c r="A14" s="55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559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420">
        <v>89.6</v>
      </c>
      <c r="C18" s="421">
        <v>89.1</v>
      </c>
      <c r="D18" s="421">
        <v>28.8</v>
      </c>
      <c r="E18" s="421">
        <v>91.6</v>
      </c>
      <c r="F18" s="421">
        <v>91.6</v>
      </c>
      <c r="G18" s="422">
        <v>90.2</v>
      </c>
      <c r="H18" s="420">
        <v>87.6</v>
      </c>
      <c r="I18" s="421">
        <v>102.3</v>
      </c>
      <c r="J18" s="421">
        <v>31.4</v>
      </c>
      <c r="K18" s="421">
        <v>89.6</v>
      </c>
      <c r="L18" s="421">
        <v>93</v>
      </c>
      <c r="M18" s="422">
        <v>91.6</v>
      </c>
      <c r="N18" s="426">
        <v>90.8</v>
      </c>
      <c r="O18" s="421">
        <v>95.9</v>
      </c>
      <c r="P18" s="421">
        <v>38.799999999999997</v>
      </c>
      <c r="Q18" s="421">
        <v>96.2</v>
      </c>
      <c r="R18" s="421">
        <v>94.8</v>
      </c>
      <c r="S18" s="422">
        <v>97.4</v>
      </c>
      <c r="T18" s="26">
        <f t="shared" ref="T18:T25" si="0">SUM(B18:S18)</f>
        <v>1490.3000000000002</v>
      </c>
      <c r="V18" s="2"/>
      <c r="W18" s="20"/>
    </row>
    <row r="19" spans="1:30" ht="39.950000000000003" customHeight="1" x14ac:dyDescent="0.25">
      <c r="A19" s="123" t="s">
        <v>36</v>
      </c>
      <c r="B19" s="420">
        <v>89.6</v>
      </c>
      <c r="C19" s="421">
        <v>89.1</v>
      </c>
      <c r="D19" s="421">
        <v>28.6</v>
      </c>
      <c r="E19" s="421">
        <v>90.9</v>
      </c>
      <c r="F19" s="421">
        <v>91.5</v>
      </c>
      <c r="G19" s="422">
        <v>90.2</v>
      </c>
      <c r="H19" s="420">
        <v>87.7</v>
      </c>
      <c r="I19" s="421">
        <v>102.3</v>
      </c>
      <c r="J19" s="421">
        <v>30.8</v>
      </c>
      <c r="K19" s="421">
        <v>89.5</v>
      </c>
      <c r="L19" s="421">
        <v>93</v>
      </c>
      <c r="M19" s="422">
        <v>91</v>
      </c>
      <c r="N19" s="426">
        <v>90.7</v>
      </c>
      <c r="O19" s="421">
        <v>95.8</v>
      </c>
      <c r="P19" s="421">
        <v>38.799999999999997</v>
      </c>
      <c r="Q19" s="421">
        <v>96.2</v>
      </c>
      <c r="R19" s="421">
        <v>94.8</v>
      </c>
      <c r="S19" s="422">
        <v>97.4</v>
      </c>
      <c r="T19" s="26">
        <f t="shared" si="0"/>
        <v>1487.8999999999999</v>
      </c>
      <c r="V19" s="2"/>
      <c r="W19" s="20"/>
    </row>
    <row r="20" spans="1:30" ht="39.75" customHeight="1" x14ac:dyDescent="0.25">
      <c r="A20" s="122" t="s">
        <v>37</v>
      </c>
      <c r="B20" s="420">
        <v>89.6</v>
      </c>
      <c r="C20" s="421">
        <v>89</v>
      </c>
      <c r="D20" s="421">
        <v>28.3</v>
      </c>
      <c r="E20" s="421">
        <v>90.9</v>
      </c>
      <c r="F20" s="421">
        <v>91.4</v>
      </c>
      <c r="G20" s="422">
        <v>90.2</v>
      </c>
      <c r="H20" s="420">
        <v>87.7</v>
      </c>
      <c r="I20" s="421">
        <v>102.4</v>
      </c>
      <c r="J20" s="421">
        <v>30.8</v>
      </c>
      <c r="K20" s="421">
        <v>89.4</v>
      </c>
      <c r="L20" s="421">
        <v>92.9</v>
      </c>
      <c r="M20" s="422">
        <v>90.9</v>
      </c>
      <c r="N20" s="426">
        <v>90.7</v>
      </c>
      <c r="O20" s="421">
        <v>95.8</v>
      </c>
      <c r="P20" s="421">
        <v>38.9</v>
      </c>
      <c r="Q20" s="421">
        <v>96.3</v>
      </c>
      <c r="R20" s="421">
        <v>94.8</v>
      </c>
      <c r="S20" s="422">
        <v>97.5</v>
      </c>
      <c r="T20" s="26">
        <f t="shared" si="0"/>
        <v>1487.4999999999998</v>
      </c>
      <c r="V20" s="2"/>
      <c r="W20" s="20"/>
    </row>
    <row r="21" spans="1:30" ht="39.950000000000003" customHeight="1" x14ac:dyDescent="0.25">
      <c r="A21" s="122" t="s">
        <v>38</v>
      </c>
      <c r="B21" s="420">
        <v>89.6</v>
      </c>
      <c r="C21" s="421">
        <v>89</v>
      </c>
      <c r="D21" s="421">
        <v>28.4</v>
      </c>
      <c r="E21" s="421">
        <v>90.9</v>
      </c>
      <c r="F21" s="421">
        <v>91.4</v>
      </c>
      <c r="G21" s="422">
        <v>90.2</v>
      </c>
      <c r="H21" s="420">
        <v>87.7</v>
      </c>
      <c r="I21" s="421">
        <v>102.4</v>
      </c>
      <c r="J21" s="421">
        <v>30.8</v>
      </c>
      <c r="K21" s="421">
        <v>89.4</v>
      </c>
      <c r="L21" s="421">
        <v>92.9</v>
      </c>
      <c r="M21" s="422">
        <v>90.9</v>
      </c>
      <c r="N21" s="426">
        <v>90.7</v>
      </c>
      <c r="O21" s="421">
        <v>95.8</v>
      </c>
      <c r="P21" s="421">
        <v>38.9</v>
      </c>
      <c r="Q21" s="421">
        <v>96.3</v>
      </c>
      <c r="R21" s="421">
        <v>94.8</v>
      </c>
      <c r="S21" s="422">
        <v>97.5</v>
      </c>
      <c r="T21" s="26">
        <f t="shared" si="0"/>
        <v>1487.5999999999997</v>
      </c>
      <c r="V21" s="2"/>
      <c r="W21" s="20"/>
    </row>
    <row r="22" spans="1:30" ht="39.950000000000003" customHeight="1" x14ac:dyDescent="0.25">
      <c r="A22" s="123" t="s">
        <v>33</v>
      </c>
      <c r="B22" s="420">
        <v>89.6</v>
      </c>
      <c r="C22" s="421">
        <v>89</v>
      </c>
      <c r="D22" s="421">
        <v>28.4</v>
      </c>
      <c r="E22" s="421">
        <v>90.9</v>
      </c>
      <c r="F22" s="421">
        <v>91.4</v>
      </c>
      <c r="G22" s="422">
        <v>90.2</v>
      </c>
      <c r="H22" s="420">
        <v>87.7</v>
      </c>
      <c r="I22" s="421">
        <v>102.4</v>
      </c>
      <c r="J22" s="421">
        <v>30.8</v>
      </c>
      <c r="K22" s="421">
        <v>89.4</v>
      </c>
      <c r="L22" s="421">
        <v>92.9</v>
      </c>
      <c r="M22" s="422">
        <v>90.9</v>
      </c>
      <c r="N22" s="426">
        <v>90.7</v>
      </c>
      <c r="O22" s="421">
        <v>95.8</v>
      </c>
      <c r="P22" s="421">
        <v>38.9</v>
      </c>
      <c r="Q22" s="421">
        <v>96.3</v>
      </c>
      <c r="R22" s="421">
        <v>94.8</v>
      </c>
      <c r="S22" s="422">
        <v>97.5</v>
      </c>
      <c r="T22" s="26">
        <f t="shared" si="0"/>
        <v>1487.5999999999997</v>
      </c>
      <c r="V22" s="2"/>
      <c r="W22" s="20"/>
    </row>
    <row r="23" spans="1:30" ht="39.950000000000003" customHeight="1" x14ac:dyDescent="0.25">
      <c r="A23" s="122" t="s">
        <v>46</v>
      </c>
      <c r="B23" s="420">
        <v>89.6</v>
      </c>
      <c r="C23" s="421">
        <v>89</v>
      </c>
      <c r="D23" s="421">
        <v>28.4</v>
      </c>
      <c r="E23" s="421">
        <v>90.9</v>
      </c>
      <c r="F23" s="421">
        <v>91.4</v>
      </c>
      <c r="G23" s="422">
        <v>90.2</v>
      </c>
      <c r="H23" s="420">
        <v>87.7</v>
      </c>
      <c r="I23" s="421">
        <v>102.4</v>
      </c>
      <c r="J23" s="421">
        <v>30.8</v>
      </c>
      <c r="K23" s="421">
        <v>89.4</v>
      </c>
      <c r="L23" s="421">
        <v>92.9</v>
      </c>
      <c r="M23" s="422">
        <v>90.9</v>
      </c>
      <c r="N23" s="426">
        <v>90.7</v>
      </c>
      <c r="O23" s="421">
        <v>95.8</v>
      </c>
      <c r="P23" s="421">
        <v>39</v>
      </c>
      <c r="Q23" s="421">
        <v>96.3</v>
      </c>
      <c r="R23" s="421">
        <v>94.8</v>
      </c>
      <c r="S23" s="422">
        <v>97.5</v>
      </c>
      <c r="T23" s="26">
        <f t="shared" si="0"/>
        <v>1487.6999999999996</v>
      </c>
      <c r="V23" s="2"/>
      <c r="W23" s="20"/>
    </row>
    <row r="24" spans="1:30" ht="39.950000000000003" customHeight="1" x14ac:dyDescent="0.25">
      <c r="A24" s="122" t="s">
        <v>34</v>
      </c>
      <c r="B24" s="420">
        <v>89.6</v>
      </c>
      <c r="C24" s="421">
        <v>89</v>
      </c>
      <c r="D24" s="421">
        <v>28.4</v>
      </c>
      <c r="E24" s="421">
        <v>90.9</v>
      </c>
      <c r="F24" s="421">
        <v>91.4</v>
      </c>
      <c r="G24" s="422">
        <v>90.3</v>
      </c>
      <c r="H24" s="420">
        <v>87.7</v>
      </c>
      <c r="I24" s="421">
        <v>102.4</v>
      </c>
      <c r="J24" s="421">
        <v>30.8</v>
      </c>
      <c r="K24" s="421">
        <v>89.5</v>
      </c>
      <c r="L24" s="421">
        <v>93</v>
      </c>
      <c r="M24" s="422">
        <v>90.9</v>
      </c>
      <c r="N24" s="426">
        <v>90.7</v>
      </c>
      <c r="O24" s="421">
        <v>95.8</v>
      </c>
      <c r="P24" s="421">
        <v>39</v>
      </c>
      <c r="Q24" s="421">
        <v>96.3</v>
      </c>
      <c r="R24" s="421">
        <v>94.8</v>
      </c>
      <c r="S24" s="422">
        <v>97.5</v>
      </c>
      <c r="T24" s="26">
        <f t="shared" si="0"/>
        <v>1487.9999999999998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627.20000000000005</v>
      </c>
      <c r="C25" s="332">
        <f t="shared" si="1"/>
        <v>623.20000000000005</v>
      </c>
      <c r="D25" s="332">
        <f t="shared" si="1"/>
        <v>199.3</v>
      </c>
      <c r="E25" s="332">
        <f t="shared" si="1"/>
        <v>636.99999999999989</v>
      </c>
      <c r="F25" s="332">
        <f t="shared" si="1"/>
        <v>640.09999999999991</v>
      </c>
      <c r="G25" s="333">
        <f t="shared" si="1"/>
        <v>631.5</v>
      </c>
      <c r="H25" s="331">
        <f t="shared" si="1"/>
        <v>613.80000000000007</v>
      </c>
      <c r="I25" s="332">
        <f t="shared" si="1"/>
        <v>716.59999999999991</v>
      </c>
      <c r="J25" s="332">
        <f t="shared" si="1"/>
        <v>216.20000000000002</v>
      </c>
      <c r="K25" s="332">
        <f t="shared" si="1"/>
        <v>626.19999999999993</v>
      </c>
      <c r="L25" s="332">
        <f t="shared" si="1"/>
        <v>650.59999999999991</v>
      </c>
      <c r="M25" s="333">
        <f t="shared" si="1"/>
        <v>637.09999999999991</v>
      </c>
      <c r="N25" s="335">
        <f t="shared" si="1"/>
        <v>635</v>
      </c>
      <c r="O25" s="332">
        <f t="shared" si="1"/>
        <v>670.69999999999993</v>
      </c>
      <c r="P25" s="332">
        <f t="shared" si="1"/>
        <v>272.3</v>
      </c>
      <c r="Q25" s="332">
        <f t="shared" si="1"/>
        <v>673.9</v>
      </c>
      <c r="R25" s="332">
        <f t="shared" si="1"/>
        <v>663.59999999999991</v>
      </c>
      <c r="S25" s="333">
        <f t="shared" si="1"/>
        <v>682.3</v>
      </c>
      <c r="T25" s="320">
        <f t="shared" si="0"/>
        <v>10416.599999999999</v>
      </c>
    </row>
    <row r="26" spans="1:30" s="2" customFormat="1" ht="36.75" customHeight="1" x14ac:dyDescent="0.25">
      <c r="A26" s="321" t="s">
        <v>12</v>
      </c>
      <c r="B26" s="326">
        <v>151.4</v>
      </c>
      <c r="C26" s="327">
        <v>151.4</v>
      </c>
      <c r="D26" s="327">
        <v>151.4</v>
      </c>
      <c r="E26" s="327">
        <v>151.4</v>
      </c>
      <c r="F26" s="327">
        <v>151.4</v>
      </c>
      <c r="G26" s="328">
        <v>151.4</v>
      </c>
      <c r="H26" s="326">
        <v>151.4</v>
      </c>
      <c r="I26" s="327">
        <v>151.4</v>
      </c>
      <c r="J26" s="327">
        <v>151.4</v>
      </c>
      <c r="K26" s="327">
        <v>151.4</v>
      </c>
      <c r="L26" s="327">
        <v>151.4</v>
      </c>
      <c r="M26" s="328">
        <v>151.4</v>
      </c>
      <c r="N26" s="336">
        <v>151.4</v>
      </c>
      <c r="O26" s="327">
        <v>151.4</v>
      </c>
      <c r="P26" s="327">
        <v>151.4</v>
      </c>
      <c r="Q26" s="327">
        <v>151.4</v>
      </c>
      <c r="R26" s="327">
        <v>151.4</v>
      </c>
      <c r="S26" s="328">
        <v>151.4</v>
      </c>
      <c r="T26" s="325">
        <f>+((T25/T27)/7)*1000</f>
        <v>151.39746813365696</v>
      </c>
    </row>
    <row r="27" spans="1:30" s="2" customFormat="1" ht="33" customHeight="1" x14ac:dyDescent="0.25">
      <c r="A27" s="125" t="s">
        <v>13</v>
      </c>
      <c r="B27" s="423">
        <v>592</v>
      </c>
      <c r="C27" s="423">
        <v>588</v>
      </c>
      <c r="D27" s="423">
        <v>188</v>
      </c>
      <c r="E27" s="423">
        <v>601</v>
      </c>
      <c r="F27" s="423">
        <v>604</v>
      </c>
      <c r="G27" s="423">
        <v>596</v>
      </c>
      <c r="H27" s="423">
        <v>579</v>
      </c>
      <c r="I27" s="424">
        <v>676</v>
      </c>
      <c r="J27" s="424">
        <v>204</v>
      </c>
      <c r="K27" s="424">
        <v>591</v>
      </c>
      <c r="L27" s="424">
        <v>614</v>
      </c>
      <c r="M27" s="425">
        <v>601</v>
      </c>
      <c r="N27" s="427">
        <v>599</v>
      </c>
      <c r="O27" s="424">
        <v>633</v>
      </c>
      <c r="P27" s="424">
        <v>257</v>
      </c>
      <c r="Q27" s="424">
        <v>636</v>
      </c>
      <c r="R27" s="424">
        <v>626</v>
      </c>
      <c r="S27" s="425">
        <v>644</v>
      </c>
      <c r="T27" s="37">
        <f>SUM(B27:S27)</f>
        <v>9829</v>
      </c>
      <c r="U27" s="2">
        <f>((T25*1000)/T27)/7</f>
        <v>151.39746813365693</v>
      </c>
    </row>
    <row r="28" spans="1:30" s="2" customFormat="1" ht="33" customHeight="1" x14ac:dyDescent="0.25">
      <c r="A28" s="126" t="s">
        <v>14</v>
      </c>
      <c r="B28" s="38">
        <f t="shared" ref="B28:S28" si="2">((B27*B26)*7/1000-B19-B18)/5</f>
        <v>89.640320000000003</v>
      </c>
      <c r="C28" s="39">
        <f t="shared" si="2"/>
        <v>88.99248</v>
      </c>
      <c r="D28" s="39">
        <f t="shared" si="2"/>
        <v>28.368479999999998</v>
      </c>
      <c r="E28" s="39">
        <f t="shared" si="2"/>
        <v>90.887959999999993</v>
      </c>
      <c r="F28" s="39">
        <f t="shared" si="2"/>
        <v>91.403840000000017</v>
      </c>
      <c r="G28" s="40">
        <f t="shared" si="2"/>
        <v>90.248159999999999</v>
      </c>
      <c r="H28" s="38">
        <f t="shared" si="2"/>
        <v>87.664839999999998</v>
      </c>
      <c r="I28" s="39">
        <f t="shared" si="2"/>
        <v>102.36496000000001</v>
      </c>
      <c r="J28" s="39">
        <f t="shared" si="2"/>
        <v>30.79984</v>
      </c>
      <c r="K28" s="39">
        <f t="shared" si="2"/>
        <v>89.448360000000008</v>
      </c>
      <c r="L28" s="39">
        <f t="shared" si="2"/>
        <v>92.94344000000001</v>
      </c>
      <c r="M28" s="40">
        <f t="shared" si="2"/>
        <v>90.867959999999997</v>
      </c>
      <c r="N28" s="80">
        <f t="shared" si="2"/>
        <v>90.664040000000014</v>
      </c>
      <c r="O28" s="39">
        <f t="shared" si="2"/>
        <v>95.830680000000029</v>
      </c>
      <c r="P28" s="39">
        <f t="shared" si="2"/>
        <v>38.953719999999997</v>
      </c>
      <c r="Q28" s="39">
        <f t="shared" si="2"/>
        <v>96.326560000000001</v>
      </c>
      <c r="R28" s="39">
        <f t="shared" si="2"/>
        <v>94.766960000000012</v>
      </c>
      <c r="S28" s="40">
        <f t="shared" si="2"/>
        <v>97.542240000000021</v>
      </c>
      <c r="T28" s="41"/>
    </row>
    <row r="29" spans="1:30" ht="33.75" customHeight="1" x14ac:dyDescent="0.25">
      <c r="A29" s="127" t="s">
        <v>15</v>
      </c>
      <c r="B29" s="42">
        <f>((B27*B26)*7)/1000</f>
        <v>627.40160000000003</v>
      </c>
      <c r="C29" s="43">
        <f>((C27*C26)*7)/1000</f>
        <v>623.16240000000005</v>
      </c>
      <c r="D29" s="43">
        <f t="shared" ref="D29:S29" si="3">((D27*D26)*7)/1000</f>
        <v>199.2424</v>
      </c>
      <c r="E29" s="43">
        <f t="shared" si="3"/>
        <v>636.93979999999999</v>
      </c>
      <c r="F29" s="43">
        <f t="shared" si="3"/>
        <v>640.11920000000009</v>
      </c>
      <c r="G29" s="83">
        <f t="shared" si="3"/>
        <v>631.64080000000001</v>
      </c>
      <c r="H29" s="42">
        <f t="shared" si="3"/>
        <v>613.62420000000009</v>
      </c>
      <c r="I29" s="43">
        <f t="shared" si="3"/>
        <v>716.4248</v>
      </c>
      <c r="J29" s="43">
        <f t="shared" si="3"/>
        <v>216.19920000000002</v>
      </c>
      <c r="K29" s="43">
        <f t="shared" si="3"/>
        <v>626.34180000000003</v>
      </c>
      <c r="L29" s="43">
        <f t="shared" si="3"/>
        <v>650.71720000000005</v>
      </c>
      <c r="M29" s="83">
        <f t="shared" si="3"/>
        <v>636.93979999999999</v>
      </c>
      <c r="N29" s="81">
        <f t="shared" si="3"/>
        <v>634.82020000000011</v>
      </c>
      <c r="O29" s="44">
        <f t="shared" si="3"/>
        <v>670.85340000000008</v>
      </c>
      <c r="P29" s="44">
        <f t="shared" si="3"/>
        <v>272.36860000000001</v>
      </c>
      <c r="Q29" s="44">
        <f t="shared" si="3"/>
        <v>674.03280000000007</v>
      </c>
      <c r="R29" s="44">
        <f t="shared" si="3"/>
        <v>663.4348</v>
      </c>
      <c r="S29" s="45">
        <f t="shared" si="3"/>
        <v>682.51120000000003</v>
      </c>
      <c r="T29" s="46"/>
    </row>
    <row r="30" spans="1:30" ht="33.75" customHeight="1" thickBot="1" x14ac:dyDescent="0.3">
      <c r="A30" s="128" t="s">
        <v>16</v>
      </c>
      <c r="B30" s="47">
        <f>+(B25/B27)/7*1000</f>
        <v>151.35135135135135</v>
      </c>
      <c r="C30" s="48">
        <f t="shared" ref="C30:E30" si="4">+(C25/C27)/7*1000</f>
        <v>151.40913508260448</v>
      </c>
      <c r="D30" s="48">
        <f t="shared" si="4"/>
        <v>151.4437689969605</v>
      </c>
      <c r="E30" s="48">
        <f t="shared" si="4"/>
        <v>151.41430948419296</v>
      </c>
      <c r="F30" s="48">
        <f>+(F25/F27)/7*1000</f>
        <v>151.39545884578996</v>
      </c>
      <c r="G30" s="49">
        <f t="shared" ref="G30" si="5">+(G25/G27)/7*1000</f>
        <v>151.36625119846593</v>
      </c>
      <c r="H30" s="47">
        <f>+(H25/H27)/7*1000</f>
        <v>151.44337527757219</v>
      </c>
      <c r="I30" s="48">
        <f t="shared" ref="I30:K30" si="6">+(I25/I27)/7*1000</f>
        <v>151.43702451394759</v>
      </c>
      <c r="J30" s="48">
        <f t="shared" si="6"/>
        <v>151.40056022408962</v>
      </c>
      <c r="K30" s="48">
        <f t="shared" si="6"/>
        <v>151.36572395455644</v>
      </c>
      <c r="L30" s="48">
        <f>+(L25/L27)/7*1000</f>
        <v>151.37273150302462</v>
      </c>
      <c r="M30" s="49">
        <f t="shared" ref="M30:S30" si="7">+(M25/M27)/7*1000</f>
        <v>151.43807939149036</v>
      </c>
      <c r="N30" s="82">
        <f t="shared" si="7"/>
        <v>151.44288099212974</v>
      </c>
      <c r="O30" s="48">
        <f t="shared" si="7"/>
        <v>151.36538027533288</v>
      </c>
      <c r="P30" s="48">
        <f t="shared" si="7"/>
        <v>151.36186770428014</v>
      </c>
      <c r="Q30" s="48">
        <f t="shared" si="7"/>
        <v>151.37017070979337</v>
      </c>
      <c r="R30" s="48">
        <f t="shared" si="7"/>
        <v>151.43769968051114</v>
      </c>
      <c r="S30" s="49">
        <f t="shared" si="7"/>
        <v>151.35314995563442</v>
      </c>
      <c r="T30" s="50"/>
    </row>
    <row r="31" spans="1:30" ht="33.75" customHeight="1" x14ac:dyDescent="0.25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664" t="s">
        <v>118</v>
      </c>
      <c r="C33" s="664"/>
      <c r="D33" s="664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49">
        <v>1</v>
      </c>
      <c r="C34" s="550">
        <v>2</v>
      </c>
      <c r="D34" s="551">
        <v>3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3"/>
      <c r="I36" s="134"/>
      <c r="J36" s="135"/>
      <c r="K36" s="112" t="s">
        <v>19</v>
      </c>
      <c r="L36" s="641" t="s">
        <v>8</v>
      </c>
      <c r="M36" s="642"/>
      <c r="N36" s="642"/>
      <c r="O36" s="642"/>
      <c r="P36" s="642"/>
      <c r="Q36" s="642"/>
      <c r="R36" s="643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9" t="s">
        <v>10</v>
      </c>
      <c r="I37" s="136"/>
      <c r="J37" s="136"/>
      <c r="K37" s="103"/>
      <c r="L37" s="200"/>
      <c r="M37" s="193"/>
      <c r="N37" s="193"/>
      <c r="O37" s="193"/>
      <c r="P37" s="193"/>
      <c r="Q37" s="193"/>
      <c r="R37" s="199" t="s">
        <v>10</v>
      </c>
      <c r="S37" s="58"/>
      <c r="T37" s="55"/>
      <c r="U37" s="56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57">
        <v>6</v>
      </c>
      <c r="R38" s="96"/>
      <c r="S38" s="58"/>
      <c r="T38" s="55"/>
      <c r="U38" s="56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420">
        <v>87.9</v>
      </c>
      <c r="C39" s="426">
        <v>88.4</v>
      </c>
      <c r="D39" s="426">
        <v>24.2</v>
      </c>
      <c r="E39" s="426">
        <v>85.8</v>
      </c>
      <c r="F39" s="426">
        <v>85.1</v>
      </c>
      <c r="G39" s="426">
        <v>81.8</v>
      </c>
      <c r="H39" s="97">
        <f t="shared" ref="H39:H46" si="8">SUM(B39:G39)</f>
        <v>453.2</v>
      </c>
      <c r="I39" s="138"/>
      <c r="J39" s="137"/>
      <c r="K39" s="87" t="s">
        <v>35</v>
      </c>
      <c r="L39" s="426">
        <v>6.3</v>
      </c>
      <c r="M39" s="426">
        <v>6.4</v>
      </c>
      <c r="N39" s="426">
        <v>1.9</v>
      </c>
      <c r="O39" s="426">
        <v>5.9</v>
      </c>
      <c r="P39" s="426">
        <v>5.9</v>
      </c>
      <c r="Q39" s="426">
        <v>5.7</v>
      </c>
      <c r="R39" s="97">
        <f t="shared" ref="R39:R46" si="9">SUM(L39:Q39)</f>
        <v>32.1</v>
      </c>
      <c r="S39" s="2"/>
      <c r="T39" s="55"/>
      <c r="U39" s="56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420">
        <v>87.7</v>
      </c>
      <c r="C40" s="426">
        <v>88.2</v>
      </c>
      <c r="D40" s="426">
        <v>24.3</v>
      </c>
      <c r="E40" s="426">
        <v>85.8</v>
      </c>
      <c r="F40" s="426">
        <v>85.1</v>
      </c>
      <c r="G40" s="426">
        <v>81.5</v>
      </c>
      <c r="H40" s="97">
        <f t="shared" si="8"/>
        <v>452.6</v>
      </c>
      <c r="I40" s="133"/>
      <c r="J40" s="137"/>
      <c r="K40" s="88" t="s">
        <v>36</v>
      </c>
      <c r="L40" s="426">
        <v>6.4</v>
      </c>
      <c r="M40" s="426">
        <v>6.5</v>
      </c>
      <c r="N40" s="426">
        <v>1.9</v>
      </c>
      <c r="O40" s="426">
        <v>5.9</v>
      </c>
      <c r="P40" s="426">
        <v>5.9</v>
      </c>
      <c r="Q40" s="426">
        <v>5.7</v>
      </c>
      <c r="R40" s="97">
        <f t="shared" si="9"/>
        <v>32.300000000000004</v>
      </c>
      <c r="S40" s="2"/>
      <c r="T40" s="55"/>
      <c r="U40" s="56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420">
        <v>87.5</v>
      </c>
      <c r="C41" s="426">
        <v>88</v>
      </c>
      <c r="D41" s="426">
        <v>24.5</v>
      </c>
      <c r="E41" s="426">
        <v>86</v>
      </c>
      <c r="F41" s="426">
        <v>85.6</v>
      </c>
      <c r="G41" s="426">
        <v>81.599999999999994</v>
      </c>
      <c r="H41" s="97">
        <f t="shared" si="8"/>
        <v>453.20000000000005</v>
      </c>
      <c r="I41" s="133"/>
      <c r="J41" s="137"/>
      <c r="K41" s="87" t="s">
        <v>37</v>
      </c>
      <c r="L41" s="426">
        <v>6.4</v>
      </c>
      <c r="M41" s="426">
        <v>6.5</v>
      </c>
      <c r="N41" s="426">
        <v>1.9</v>
      </c>
      <c r="O41" s="426">
        <v>5.8</v>
      </c>
      <c r="P41" s="426">
        <v>5.9</v>
      </c>
      <c r="Q41" s="426">
        <v>5.6</v>
      </c>
      <c r="R41" s="97">
        <f t="shared" si="9"/>
        <v>32.1</v>
      </c>
      <c r="S41" s="2"/>
      <c r="T41" s="55"/>
      <c r="U41" s="56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420">
        <v>87</v>
      </c>
      <c r="C42" s="426">
        <v>87.8</v>
      </c>
      <c r="D42" s="426">
        <v>23.7</v>
      </c>
      <c r="E42" s="426">
        <v>85.5</v>
      </c>
      <c r="F42" s="426">
        <v>85.3</v>
      </c>
      <c r="G42" s="426">
        <v>81.3</v>
      </c>
      <c r="H42" s="97">
        <f t="shared" si="8"/>
        <v>450.6</v>
      </c>
      <c r="I42" s="133"/>
      <c r="J42" s="137"/>
      <c r="K42" s="87" t="s">
        <v>38</v>
      </c>
      <c r="L42" s="426">
        <v>6.4</v>
      </c>
      <c r="M42" s="426">
        <v>6.4</v>
      </c>
      <c r="N42" s="426">
        <v>1.7</v>
      </c>
      <c r="O42" s="426">
        <v>5.9</v>
      </c>
      <c r="P42" s="426">
        <v>5.6</v>
      </c>
      <c r="Q42" s="426">
        <v>5.7</v>
      </c>
      <c r="R42" s="97">
        <f t="shared" si="9"/>
        <v>31.7</v>
      </c>
      <c r="S42" s="2"/>
      <c r="T42" s="55"/>
      <c r="U42" s="56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420">
        <v>87</v>
      </c>
      <c r="C43" s="426">
        <v>87.6</v>
      </c>
      <c r="D43" s="426">
        <v>23.7</v>
      </c>
      <c r="E43" s="426">
        <v>85.5</v>
      </c>
      <c r="F43" s="426">
        <v>85.3</v>
      </c>
      <c r="G43" s="426">
        <v>81.3</v>
      </c>
      <c r="H43" s="97">
        <f t="shared" si="8"/>
        <v>450.4</v>
      </c>
      <c r="I43" s="133"/>
      <c r="J43" s="137"/>
      <c r="K43" s="88" t="s">
        <v>33</v>
      </c>
      <c r="L43" s="426">
        <v>6.3</v>
      </c>
      <c r="M43" s="426">
        <v>6.4</v>
      </c>
      <c r="N43" s="426">
        <v>1.6</v>
      </c>
      <c r="O43" s="426">
        <v>5.9</v>
      </c>
      <c r="P43" s="426">
        <v>5.6</v>
      </c>
      <c r="Q43" s="426">
        <v>5.7</v>
      </c>
      <c r="R43" s="97">
        <f t="shared" si="9"/>
        <v>31.499999999999996</v>
      </c>
      <c r="S43" s="2"/>
      <c r="T43" s="55"/>
      <c r="U43" s="56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420">
        <v>87</v>
      </c>
      <c r="C44" s="426">
        <v>87.6</v>
      </c>
      <c r="D44" s="426">
        <v>23.7</v>
      </c>
      <c r="E44" s="426">
        <v>85.3</v>
      </c>
      <c r="F44" s="426">
        <v>85.1</v>
      </c>
      <c r="G44" s="426">
        <v>81.099999999999994</v>
      </c>
      <c r="H44" s="97">
        <f t="shared" si="8"/>
        <v>449.79999999999995</v>
      </c>
      <c r="I44" s="133"/>
      <c r="J44" s="137"/>
      <c r="K44" s="87" t="s">
        <v>46</v>
      </c>
      <c r="L44" s="426">
        <v>6.3</v>
      </c>
      <c r="M44" s="426">
        <v>6.4</v>
      </c>
      <c r="N44" s="426">
        <v>1.6</v>
      </c>
      <c r="O44" s="426">
        <v>5.9</v>
      </c>
      <c r="P44" s="426">
        <v>5.6</v>
      </c>
      <c r="Q44" s="426">
        <v>5.7</v>
      </c>
      <c r="R44" s="97">
        <f t="shared" si="9"/>
        <v>31.499999999999996</v>
      </c>
      <c r="S44" s="2"/>
      <c r="T44" s="55"/>
      <c r="U44" s="56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420">
        <v>87</v>
      </c>
      <c r="C45" s="426">
        <v>87.6</v>
      </c>
      <c r="D45" s="426">
        <v>23.6</v>
      </c>
      <c r="E45" s="426">
        <v>85</v>
      </c>
      <c r="F45" s="426">
        <v>85</v>
      </c>
      <c r="G45" s="426">
        <v>80.900000000000006</v>
      </c>
      <c r="H45" s="97">
        <f t="shared" si="8"/>
        <v>449.1</v>
      </c>
      <c r="I45" s="133"/>
      <c r="J45" s="137"/>
      <c r="K45" s="87" t="s">
        <v>34</v>
      </c>
      <c r="L45" s="426">
        <v>6.3</v>
      </c>
      <c r="M45" s="426">
        <v>6.4</v>
      </c>
      <c r="N45" s="426">
        <v>1.6</v>
      </c>
      <c r="O45" s="426">
        <v>5.9</v>
      </c>
      <c r="P45" s="426">
        <v>5.6</v>
      </c>
      <c r="Q45" s="426">
        <v>5.7</v>
      </c>
      <c r="R45" s="97">
        <f t="shared" si="9"/>
        <v>31.499999999999996</v>
      </c>
      <c r="S45" s="2"/>
      <c r="T45" s="55"/>
      <c r="U45" s="56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27">
        <f t="shared" ref="B46:G46" si="10">SUM(B39:B45)</f>
        <v>611.1</v>
      </c>
      <c r="C46" s="77">
        <f t="shared" si="10"/>
        <v>615.20000000000005</v>
      </c>
      <c r="D46" s="28">
        <f t="shared" si="10"/>
        <v>167.7</v>
      </c>
      <c r="E46" s="28">
        <f t="shared" si="10"/>
        <v>598.9</v>
      </c>
      <c r="F46" s="28">
        <f t="shared" si="10"/>
        <v>596.5</v>
      </c>
      <c r="G46" s="28">
        <f t="shared" si="10"/>
        <v>569.5</v>
      </c>
      <c r="H46" s="97">
        <f t="shared" si="8"/>
        <v>3158.9</v>
      </c>
      <c r="I46" s="60"/>
      <c r="K46" s="73" t="s">
        <v>10</v>
      </c>
      <c r="L46" s="77">
        <f t="shared" ref="L46:Q46" si="11">SUM(L39:L45)</f>
        <v>44.4</v>
      </c>
      <c r="M46" s="28">
        <f t="shared" si="11"/>
        <v>44.999999999999993</v>
      </c>
      <c r="N46" s="28">
        <f>SUM(N39:N45)</f>
        <v>12.2</v>
      </c>
      <c r="O46" s="28">
        <f t="shared" si="11"/>
        <v>41.199999999999996</v>
      </c>
      <c r="P46" s="28">
        <f t="shared" si="11"/>
        <v>40.100000000000009</v>
      </c>
      <c r="Q46" s="28">
        <f t="shared" si="11"/>
        <v>39.800000000000004</v>
      </c>
      <c r="R46" s="97">
        <f t="shared" si="9"/>
        <v>222.7</v>
      </c>
      <c r="S46" s="60"/>
      <c r="T46" s="55"/>
      <c r="U46" s="56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30">
        <v>153.69999999999999</v>
      </c>
      <c r="C47" s="78">
        <v>153.69999999999999</v>
      </c>
      <c r="D47" s="31">
        <v>153.69999999999999</v>
      </c>
      <c r="E47" s="31">
        <v>153.69999999999999</v>
      </c>
      <c r="F47" s="31">
        <v>153.69999999999999</v>
      </c>
      <c r="G47" s="31">
        <v>153.69999999999999</v>
      </c>
      <c r="H47" s="98">
        <f>+((H46/H48)/7)*1000</f>
        <v>153.07714673386317</v>
      </c>
      <c r="I47" s="60"/>
      <c r="K47" s="129" t="s">
        <v>12</v>
      </c>
      <c r="L47" s="78">
        <v>154.5</v>
      </c>
      <c r="M47" s="31">
        <v>153</v>
      </c>
      <c r="N47" s="31">
        <v>155</v>
      </c>
      <c r="O47" s="31">
        <v>151</v>
      </c>
      <c r="P47" s="31">
        <v>150</v>
      </c>
      <c r="Q47" s="31">
        <v>149.5</v>
      </c>
      <c r="R47" s="98">
        <f>+((R46/R48)/7)*1000</f>
        <v>150.77860528097494</v>
      </c>
      <c r="S47" s="61"/>
      <c r="T47" s="61"/>
    </row>
    <row r="48" spans="1:30" ht="33.75" customHeight="1" x14ac:dyDescent="0.25">
      <c r="A48" s="90" t="s">
        <v>13</v>
      </c>
      <c r="B48" s="423">
        <v>570</v>
      </c>
      <c r="C48" s="427">
        <v>573</v>
      </c>
      <c r="D48" s="424">
        <v>159</v>
      </c>
      <c r="E48" s="424">
        <v>559</v>
      </c>
      <c r="F48" s="424">
        <v>556</v>
      </c>
      <c r="G48" s="424">
        <v>531</v>
      </c>
      <c r="H48" s="99">
        <f>SUM(B48:G48)</f>
        <v>2948</v>
      </c>
      <c r="I48" s="60"/>
      <c r="J48" s="62"/>
      <c r="K48" s="90" t="s">
        <v>13</v>
      </c>
      <c r="L48" s="428">
        <v>41</v>
      </c>
      <c r="M48" s="428">
        <v>42</v>
      </c>
      <c r="N48" s="428">
        <v>12</v>
      </c>
      <c r="O48" s="428">
        <v>39</v>
      </c>
      <c r="P48" s="428">
        <v>39</v>
      </c>
      <c r="Q48" s="428">
        <v>38</v>
      </c>
      <c r="R48" s="106">
        <f>SUM(L48:Q48)</f>
        <v>211</v>
      </c>
      <c r="S48" s="63"/>
      <c r="T48" s="63"/>
      <c r="U48" s="63"/>
      <c r="V48" s="63"/>
      <c r="W48" s="63"/>
      <c r="X48" s="63"/>
      <c r="Y48" s="63"/>
    </row>
    <row r="49" spans="1:43" ht="33.75" customHeight="1" x14ac:dyDescent="0.25">
      <c r="A49" s="91" t="s">
        <v>14</v>
      </c>
      <c r="B49" s="38">
        <f t="shared" ref="B49:G49" si="12">((B48*B47)*7/1000-B40-B39)/5</f>
        <v>87.532600000000002</v>
      </c>
      <c r="C49" s="80">
        <f t="shared" si="12"/>
        <v>87.978139999999982</v>
      </c>
      <c r="D49" s="80">
        <f t="shared" si="12"/>
        <v>24.51362</v>
      </c>
      <c r="E49" s="80">
        <f t="shared" si="12"/>
        <v>85.965619999999973</v>
      </c>
      <c r="F49" s="80">
        <f t="shared" si="12"/>
        <v>85.600080000000005</v>
      </c>
      <c r="G49" s="80">
        <f t="shared" si="12"/>
        <v>81.600580000000008</v>
      </c>
      <c r="H49" s="100">
        <f>((H46*1000)/H48)/7</f>
        <v>153.07714673386315</v>
      </c>
      <c r="I49" s="60"/>
      <c r="K49" s="91" t="s">
        <v>14</v>
      </c>
      <c r="L49" s="80">
        <f t="shared" ref="L49:Q49" si="13">((L48*L47)*7/1000-L40-L39)/5</f>
        <v>6.3283000000000005</v>
      </c>
      <c r="M49" s="39">
        <f t="shared" si="13"/>
        <v>6.4164000000000003</v>
      </c>
      <c r="N49" s="39">
        <f t="shared" si="13"/>
        <v>1.8439999999999999</v>
      </c>
      <c r="O49" s="39">
        <f>((O48*O47)*7/1000-O40-O39)/5</f>
        <v>5.8846000000000007</v>
      </c>
      <c r="P49" s="39">
        <f t="shared" si="13"/>
        <v>5.830000000000001</v>
      </c>
      <c r="Q49" s="39">
        <f t="shared" si="13"/>
        <v>5.6734</v>
      </c>
      <c r="R49" s="107">
        <f>((R46*1000)/R48)/7</f>
        <v>150.77860528097494</v>
      </c>
      <c r="S49" s="63"/>
      <c r="T49" s="63"/>
    </row>
    <row r="50" spans="1:43" ht="33.75" customHeight="1" x14ac:dyDescent="0.25">
      <c r="A50" s="92" t="s">
        <v>15</v>
      </c>
      <c r="B50" s="42">
        <f t="shared" ref="B50:G50" si="14">((B48*B47)*7)/1000</f>
        <v>613.26300000000003</v>
      </c>
      <c r="C50" s="81">
        <f t="shared" si="14"/>
        <v>616.49069999999995</v>
      </c>
      <c r="D50" s="43">
        <f t="shared" si="14"/>
        <v>171.06810000000002</v>
      </c>
      <c r="E50" s="43">
        <f t="shared" si="14"/>
        <v>601.42809999999986</v>
      </c>
      <c r="F50" s="43">
        <f t="shared" si="14"/>
        <v>598.20040000000006</v>
      </c>
      <c r="G50" s="43">
        <f t="shared" si="14"/>
        <v>571.30290000000002</v>
      </c>
      <c r="H50" s="83"/>
      <c r="I50" s="60"/>
      <c r="K50" s="92" t="s">
        <v>15</v>
      </c>
      <c r="L50" s="81">
        <f t="shared" ref="L50:Q50" si="15">((L48*L47)*7)/1000</f>
        <v>44.341500000000003</v>
      </c>
      <c r="M50" s="43">
        <f t="shared" si="15"/>
        <v>44.981999999999999</v>
      </c>
      <c r="N50" s="43">
        <f t="shared" si="15"/>
        <v>13.02</v>
      </c>
      <c r="O50" s="43">
        <f t="shared" si="15"/>
        <v>41.222999999999999</v>
      </c>
      <c r="P50" s="43">
        <f t="shared" si="15"/>
        <v>40.950000000000003</v>
      </c>
      <c r="Q50" s="43">
        <f t="shared" si="15"/>
        <v>39.767000000000003</v>
      </c>
      <c r="R50" s="108"/>
    </row>
    <row r="51" spans="1:43" ht="33.75" customHeight="1" thickBot="1" x14ac:dyDescent="0.3">
      <c r="A51" s="93" t="s">
        <v>16</v>
      </c>
      <c r="B51" s="47">
        <f t="shared" ref="B51:G51" si="16">+(B46/B48)/7*1000</f>
        <v>153.15789473684211</v>
      </c>
      <c r="C51" s="82">
        <f t="shared" si="16"/>
        <v>153.37820992271256</v>
      </c>
      <c r="D51" s="48">
        <f t="shared" si="16"/>
        <v>150.67385444743934</v>
      </c>
      <c r="E51" s="48">
        <f t="shared" si="16"/>
        <v>153.05392282136469</v>
      </c>
      <c r="F51" s="48">
        <f t="shared" si="16"/>
        <v>153.26310380267216</v>
      </c>
      <c r="G51" s="48">
        <f t="shared" si="16"/>
        <v>153.21495829970405</v>
      </c>
      <c r="H51" s="101"/>
      <c r="I51" s="60"/>
      <c r="J51" s="51"/>
      <c r="K51" s="93" t="s">
        <v>16</v>
      </c>
      <c r="L51" s="82">
        <f t="shared" ref="L51:Q51" si="17">+(L46/L48)/7*1000</f>
        <v>154.70383275261327</v>
      </c>
      <c r="M51" s="48">
        <f t="shared" si="17"/>
        <v>153.0612244897959</v>
      </c>
      <c r="N51" s="48">
        <f t="shared" si="17"/>
        <v>145.23809523809521</v>
      </c>
      <c r="O51" s="48">
        <f t="shared" si="17"/>
        <v>150.91575091575089</v>
      </c>
      <c r="P51" s="48">
        <f t="shared" si="17"/>
        <v>146.88644688644689</v>
      </c>
      <c r="Q51" s="48">
        <f t="shared" si="17"/>
        <v>149.62406015037595</v>
      </c>
      <c r="R51" s="49"/>
      <c r="S51" s="52"/>
      <c r="T51" s="52"/>
    </row>
    <row r="52" spans="1:43" ht="33.75" customHeight="1" x14ac:dyDescent="0.25">
      <c r="A52" s="51"/>
      <c r="B52" s="52"/>
      <c r="C52" s="52"/>
      <c r="D52" s="52"/>
      <c r="E52" s="52"/>
      <c r="F52" s="52"/>
      <c r="G52" s="52"/>
      <c r="H52" s="51"/>
      <c r="I52" s="51"/>
      <c r="J52" s="5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2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2"/>
      <c r="W55" s="2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2"/>
      <c r="W56" s="2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2"/>
      <c r="W57" s="2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420">
        <v>7</v>
      </c>
      <c r="C58" s="426">
        <v>7</v>
      </c>
      <c r="D58" s="426">
        <v>1.9</v>
      </c>
      <c r="E58" s="426">
        <v>6.7</v>
      </c>
      <c r="F58" s="426">
        <v>7</v>
      </c>
      <c r="G58" s="429">
        <v>6.8</v>
      </c>
      <c r="H58" s="420">
        <v>6.9</v>
      </c>
      <c r="I58" s="426">
        <v>7.9</v>
      </c>
      <c r="J58" s="426">
        <v>1.7</v>
      </c>
      <c r="K58" s="426">
        <v>6.8</v>
      </c>
      <c r="L58" s="426">
        <v>7.1</v>
      </c>
      <c r="M58" s="429">
        <v>7</v>
      </c>
      <c r="N58" s="420">
        <v>7.1</v>
      </c>
      <c r="O58" s="426">
        <v>7.5</v>
      </c>
      <c r="P58" s="426">
        <v>1.9</v>
      </c>
      <c r="Q58" s="426">
        <v>7.4</v>
      </c>
      <c r="R58" s="426">
        <v>7.2</v>
      </c>
      <c r="S58" s="429">
        <v>7.5</v>
      </c>
      <c r="T58" s="26">
        <f t="shared" ref="T58:T65" si="18">SUM(B58:S58)</f>
        <v>112.4</v>
      </c>
      <c r="U58" s="71"/>
      <c r="V58" s="2"/>
      <c r="W58" s="2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420">
        <v>7</v>
      </c>
      <c r="C59" s="426">
        <v>7</v>
      </c>
      <c r="D59" s="426">
        <v>1.9</v>
      </c>
      <c r="E59" s="426">
        <v>6.8</v>
      </c>
      <c r="F59" s="426">
        <v>7</v>
      </c>
      <c r="G59" s="429">
        <v>6.9</v>
      </c>
      <c r="H59" s="420">
        <v>6.9</v>
      </c>
      <c r="I59" s="426">
        <v>7.9</v>
      </c>
      <c r="J59" s="426">
        <v>1.7</v>
      </c>
      <c r="K59" s="426">
        <v>6.8</v>
      </c>
      <c r="L59" s="426">
        <v>7.1</v>
      </c>
      <c r="M59" s="429">
        <v>7</v>
      </c>
      <c r="N59" s="420">
        <v>7.1</v>
      </c>
      <c r="O59" s="426">
        <v>7.5</v>
      </c>
      <c r="P59" s="426">
        <v>1.9</v>
      </c>
      <c r="Q59" s="426">
        <v>7.4</v>
      </c>
      <c r="R59" s="426">
        <v>7.2</v>
      </c>
      <c r="S59" s="429">
        <v>7.5</v>
      </c>
      <c r="T59" s="26">
        <f t="shared" si="18"/>
        <v>112.60000000000001</v>
      </c>
      <c r="U59" s="71"/>
      <c r="V59" s="2"/>
      <c r="W59" s="2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420">
        <v>7</v>
      </c>
      <c r="C60" s="426">
        <v>7</v>
      </c>
      <c r="D60" s="426">
        <v>1.9</v>
      </c>
      <c r="E60" s="426">
        <v>6.8</v>
      </c>
      <c r="F60" s="426">
        <v>7</v>
      </c>
      <c r="G60" s="429">
        <v>6.9</v>
      </c>
      <c r="H60" s="420">
        <v>6.8</v>
      </c>
      <c r="I60" s="426">
        <v>7.9</v>
      </c>
      <c r="J60" s="426">
        <v>1.7</v>
      </c>
      <c r="K60" s="426">
        <v>6.8</v>
      </c>
      <c r="L60" s="426">
        <v>7.1</v>
      </c>
      <c r="M60" s="429">
        <v>7</v>
      </c>
      <c r="N60" s="420">
        <v>7.1</v>
      </c>
      <c r="O60" s="426">
        <v>7.5</v>
      </c>
      <c r="P60" s="426">
        <v>1.9</v>
      </c>
      <c r="Q60" s="426">
        <v>7.4</v>
      </c>
      <c r="R60" s="426">
        <v>7.2</v>
      </c>
      <c r="S60" s="429">
        <v>7.4</v>
      </c>
      <c r="T60" s="26">
        <f t="shared" si="18"/>
        <v>112.4</v>
      </c>
      <c r="U60" s="71"/>
      <c r="V60" s="2"/>
      <c r="W60" s="2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420">
        <v>7</v>
      </c>
      <c r="C61" s="426">
        <v>6.9</v>
      </c>
      <c r="D61" s="426">
        <v>1.8</v>
      </c>
      <c r="E61" s="426">
        <v>6.8</v>
      </c>
      <c r="F61" s="426">
        <v>7</v>
      </c>
      <c r="G61" s="429">
        <v>6.8</v>
      </c>
      <c r="H61" s="420">
        <v>6.9</v>
      </c>
      <c r="I61" s="426">
        <v>7.9</v>
      </c>
      <c r="J61" s="426">
        <v>1.5</v>
      </c>
      <c r="K61" s="426">
        <v>6.8</v>
      </c>
      <c r="L61" s="426">
        <v>7.1</v>
      </c>
      <c r="M61" s="429">
        <v>7</v>
      </c>
      <c r="N61" s="420">
        <v>7</v>
      </c>
      <c r="O61" s="426">
        <v>7.5</v>
      </c>
      <c r="P61" s="426">
        <v>1.8</v>
      </c>
      <c r="Q61" s="426">
        <v>7.4</v>
      </c>
      <c r="R61" s="426">
        <v>7.2</v>
      </c>
      <c r="S61" s="429">
        <v>7.4</v>
      </c>
      <c r="T61" s="26">
        <f t="shared" si="18"/>
        <v>111.8</v>
      </c>
      <c r="U61" s="71"/>
      <c r="V61" s="2"/>
      <c r="W61" s="2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420">
        <v>7</v>
      </c>
      <c r="C62" s="426">
        <v>6.9</v>
      </c>
      <c r="D62" s="426">
        <v>1.8</v>
      </c>
      <c r="E62" s="426">
        <v>6.6</v>
      </c>
      <c r="F62" s="426">
        <v>7</v>
      </c>
      <c r="G62" s="429">
        <v>6.8</v>
      </c>
      <c r="H62" s="420">
        <v>6.9</v>
      </c>
      <c r="I62" s="426">
        <v>7.9</v>
      </c>
      <c r="J62" s="426">
        <v>1.5</v>
      </c>
      <c r="K62" s="426">
        <v>6.8</v>
      </c>
      <c r="L62" s="426">
        <v>7</v>
      </c>
      <c r="M62" s="429">
        <v>7</v>
      </c>
      <c r="N62" s="420">
        <v>7</v>
      </c>
      <c r="O62" s="426">
        <v>7.5</v>
      </c>
      <c r="P62" s="426">
        <v>1.8</v>
      </c>
      <c r="Q62" s="426">
        <v>7.4</v>
      </c>
      <c r="R62" s="426">
        <v>7.2</v>
      </c>
      <c r="S62" s="429">
        <v>7.4</v>
      </c>
      <c r="T62" s="26">
        <f t="shared" si="18"/>
        <v>111.5</v>
      </c>
      <c r="U62" s="71"/>
      <c r="V62" s="60"/>
      <c r="W62" s="383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420">
        <v>7</v>
      </c>
      <c r="C63" s="426">
        <v>6.9</v>
      </c>
      <c r="D63" s="426">
        <v>1.8</v>
      </c>
      <c r="E63" s="426">
        <v>6.5</v>
      </c>
      <c r="F63" s="426">
        <v>7</v>
      </c>
      <c r="G63" s="429">
        <v>6.8</v>
      </c>
      <c r="H63" s="420">
        <v>6.9</v>
      </c>
      <c r="I63" s="426">
        <v>7.9</v>
      </c>
      <c r="J63" s="426">
        <v>1.5</v>
      </c>
      <c r="K63" s="426">
        <v>6.8</v>
      </c>
      <c r="L63" s="426">
        <v>7</v>
      </c>
      <c r="M63" s="429">
        <v>7</v>
      </c>
      <c r="N63" s="420">
        <v>7</v>
      </c>
      <c r="O63" s="426">
        <v>7.5</v>
      </c>
      <c r="P63" s="426">
        <v>1.8</v>
      </c>
      <c r="Q63" s="426">
        <v>7.4</v>
      </c>
      <c r="R63" s="426">
        <v>7.2</v>
      </c>
      <c r="S63" s="429">
        <v>7.4</v>
      </c>
      <c r="T63" s="26">
        <f t="shared" si="18"/>
        <v>111.4</v>
      </c>
      <c r="U63" s="71"/>
      <c r="V63" s="60"/>
      <c r="W63" s="383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420">
        <v>6.9</v>
      </c>
      <c r="C64" s="426">
        <v>6.9</v>
      </c>
      <c r="D64" s="426">
        <v>1.8</v>
      </c>
      <c r="E64" s="426">
        <v>6.5</v>
      </c>
      <c r="F64" s="426">
        <v>7</v>
      </c>
      <c r="G64" s="429">
        <v>6.8</v>
      </c>
      <c r="H64" s="420">
        <v>6.9</v>
      </c>
      <c r="I64" s="426">
        <v>7.9</v>
      </c>
      <c r="J64" s="426">
        <v>1.5</v>
      </c>
      <c r="K64" s="426">
        <v>6.8</v>
      </c>
      <c r="L64" s="426">
        <v>7</v>
      </c>
      <c r="M64" s="429">
        <v>7</v>
      </c>
      <c r="N64" s="420">
        <v>7</v>
      </c>
      <c r="O64" s="426">
        <v>7.5</v>
      </c>
      <c r="P64" s="426">
        <v>1.8</v>
      </c>
      <c r="Q64" s="426">
        <v>7.4</v>
      </c>
      <c r="R64" s="426">
        <v>7.2</v>
      </c>
      <c r="S64" s="429">
        <v>7.5</v>
      </c>
      <c r="T64" s="26">
        <f t="shared" si="18"/>
        <v>111.4</v>
      </c>
      <c r="U64" s="71"/>
      <c r="V64" s="60"/>
      <c r="W64" s="383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48.9</v>
      </c>
      <c r="C65" s="28">
        <f>SUM(C58:C64)</f>
        <v>48.599999999999994</v>
      </c>
      <c r="D65" s="28">
        <f>SUM(D58:D64)</f>
        <v>12.9</v>
      </c>
      <c r="E65" s="28">
        <f>SUM(E58:E64)</f>
        <v>46.7</v>
      </c>
      <c r="F65" s="28">
        <f t="shared" ref="F65:Q65" si="19">SUM(F58:F64)</f>
        <v>49</v>
      </c>
      <c r="G65" s="29">
        <f t="shared" si="19"/>
        <v>47.8</v>
      </c>
      <c r="H65" s="27">
        <f t="shared" si="19"/>
        <v>48.199999999999996</v>
      </c>
      <c r="I65" s="28">
        <f t="shared" si="19"/>
        <v>55.3</v>
      </c>
      <c r="J65" s="28">
        <f t="shared" si="19"/>
        <v>11.1</v>
      </c>
      <c r="K65" s="28">
        <f t="shared" si="19"/>
        <v>47.599999999999994</v>
      </c>
      <c r="L65" s="28">
        <f t="shared" si="19"/>
        <v>49.4</v>
      </c>
      <c r="M65" s="29">
        <f t="shared" si="19"/>
        <v>49</v>
      </c>
      <c r="N65" s="27">
        <f t="shared" si="19"/>
        <v>49.3</v>
      </c>
      <c r="O65" s="28">
        <f t="shared" si="19"/>
        <v>52.5</v>
      </c>
      <c r="P65" s="28">
        <f t="shared" si="19"/>
        <v>12.9</v>
      </c>
      <c r="Q65" s="28">
        <f t="shared" si="19"/>
        <v>51.8</v>
      </c>
      <c r="R65" s="28">
        <f>SUM(R58:R64)</f>
        <v>50.400000000000006</v>
      </c>
      <c r="S65" s="29">
        <f>SUM(S58:S64)</f>
        <v>52.099999999999994</v>
      </c>
      <c r="T65" s="26">
        <f t="shared" si="18"/>
        <v>783.49999999999989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152</v>
      </c>
      <c r="C66" s="31">
        <v>151</v>
      </c>
      <c r="D66" s="31">
        <v>153</v>
      </c>
      <c r="E66" s="31">
        <v>150</v>
      </c>
      <c r="F66" s="31">
        <v>149</v>
      </c>
      <c r="G66" s="32">
        <v>148.5</v>
      </c>
      <c r="H66" s="30">
        <v>153</v>
      </c>
      <c r="I66" s="31">
        <v>152</v>
      </c>
      <c r="J66" s="31">
        <v>154</v>
      </c>
      <c r="K66" s="31">
        <v>151</v>
      </c>
      <c r="L66" s="31">
        <v>150</v>
      </c>
      <c r="M66" s="32">
        <v>149</v>
      </c>
      <c r="N66" s="30">
        <v>153</v>
      </c>
      <c r="O66" s="31">
        <v>153</v>
      </c>
      <c r="P66" s="31">
        <v>154</v>
      </c>
      <c r="Q66" s="31">
        <v>151</v>
      </c>
      <c r="R66" s="31">
        <v>150</v>
      </c>
      <c r="S66" s="32">
        <v>149</v>
      </c>
      <c r="T66" s="261">
        <f>+((T65/T67)/7)*1000</f>
        <v>150.6441069025187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430">
        <v>46</v>
      </c>
      <c r="C67" s="428">
        <v>46</v>
      </c>
      <c r="D67" s="428">
        <v>12</v>
      </c>
      <c r="E67" s="428">
        <v>45</v>
      </c>
      <c r="F67" s="428">
        <v>47</v>
      </c>
      <c r="G67" s="431">
        <v>46</v>
      </c>
      <c r="H67" s="430">
        <v>45</v>
      </c>
      <c r="I67" s="428">
        <v>52</v>
      </c>
      <c r="J67" s="428">
        <v>11</v>
      </c>
      <c r="K67" s="428">
        <v>45</v>
      </c>
      <c r="L67" s="428">
        <v>47</v>
      </c>
      <c r="M67" s="431">
        <v>47</v>
      </c>
      <c r="N67" s="430">
        <v>46</v>
      </c>
      <c r="O67" s="428">
        <v>49</v>
      </c>
      <c r="P67" s="428">
        <v>12</v>
      </c>
      <c r="Q67" s="428">
        <v>49</v>
      </c>
      <c r="R67" s="428">
        <v>48</v>
      </c>
      <c r="S67" s="431">
        <v>50</v>
      </c>
      <c r="T67" s="262">
        <f>SUM(B67:S67)</f>
        <v>743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0">((B67*B66)*7/1000-B59-B58)/5</f>
        <v>6.9888000000000003</v>
      </c>
      <c r="C68" s="80">
        <f t="shared" si="20"/>
        <v>6.9244000000000003</v>
      </c>
      <c r="D68" s="80">
        <f t="shared" si="20"/>
        <v>1.8104</v>
      </c>
      <c r="E68" s="80">
        <f t="shared" si="20"/>
        <v>6.75</v>
      </c>
      <c r="F68" s="80">
        <f t="shared" si="20"/>
        <v>7.0042</v>
      </c>
      <c r="G68" s="154">
        <f t="shared" si="20"/>
        <v>6.8234000000000012</v>
      </c>
      <c r="H68" s="38">
        <f t="shared" si="20"/>
        <v>6.8790000000000004</v>
      </c>
      <c r="I68" s="80">
        <f t="shared" si="20"/>
        <v>7.9056000000000015</v>
      </c>
      <c r="J68" s="80">
        <f t="shared" si="20"/>
        <v>1.6916000000000004</v>
      </c>
      <c r="K68" s="80">
        <f t="shared" si="20"/>
        <v>6.793000000000001</v>
      </c>
      <c r="L68" s="80">
        <f t="shared" si="20"/>
        <v>7.0299999999999994</v>
      </c>
      <c r="M68" s="154">
        <f t="shared" si="20"/>
        <v>7.0042</v>
      </c>
      <c r="N68" s="38">
        <f t="shared" si="20"/>
        <v>7.0131999999999994</v>
      </c>
      <c r="O68" s="80">
        <f t="shared" si="20"/>
        <v>7.4958</v>
      </c>
      <c r="P68" s="80">
        <f t="shared" si="20"/>
        <v>1.8271999999999999</v>
      </c>
      <c r="Q68" s="80">
        <f t="shared" si="20"/>
        <v>7.3986000000000001</v>
      </c>
      <c r="R68" s="80">
        <f t="shared" si="20"/>
        <v>7.1999999999999984</v>
      </c>
      <c r="S68" s="154">
        <f t="shared" si="20"/>
        <v>7.43</v>
      </c>
      <c r="T68" s="263">
        <f>((T65*1000)/T67)/7</f>
        <v>150.6441069025187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1">((B67*B66)*7)/1000</f>
        <v>48.944000000000003</v>
      </c>
      <c r="C69" s="43">
        <f t="shared" si="21"/>
        <v>48.622</v>
      </c>
      <c r="D69" s="43">
        <f t="shared" si="21"/>
        <v>12.852</v>
      </c>
      <c r="E69" s="43">
        <f t="shared" si="21"/>
        <v>47.25</v>
      </c>
      <c r="F69" s="43">
        <f t="shared" si="21"/>
        <v>49.021000000000001</v>
      </c>
      <c r="G69" s="83">
        <f t="shared" si="21"/>
        <v>47.817</v>
      </c>
      <c r="H69" s="42">
        <f t="shared" si="21"/>
        <v>48.195</v>
      </c>
      <c r="I69" s="43">
        <f t="shared" si="21"/>
        <v>55.328000000000003</v>
      </c>
      <c r="J69" s="43">
        <f t="shared" si="21"/>
        <v>11.858000000000001</v>
      </c>
      <c r="K69" s="43">
        <f t="shared" si="21"/>
        <v>47.564999999999998</v>
      </c>
      <c r="L69" s="43">
        <f t="shared" si="21"/>
        <v>49.35</v>
      </c>
      <c r="M69" s="83">
        <f t="shared" si="21"/>
        <v>49.021000000000001</v>
      </c>
      <c r="N69" s="42">
        <f t="shared" si="21"/>
        <v>49.265999999999998</v>
      </c>
      <c r="O69" s="43">
        <f t="shared" si="21"/>
        <v>52.478999999999999</v>
      </c>
      <c r="P69" s="43">
        <f t="shared" si="21"/>
        <v>12.936</v>
      </c>
      <c r="Q69" s="43">
        <f t="shared" si="21"/>
        <v>51.792999999999999</v>
      </c>
      <c r="R69" s="43">
        <f t="shared" si="21"/>
        <v>50.4</v>
      </c>
      <c r="S69" s="83">
        <f t="shared" si="21"/>
        <v>52.15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>+(B65/B67)/7*1000</f>
        <v>151.86335403726707</v>
      </c>
      <c r="C70" s="48">
        <f t="shared" ref="C70:S70" si="22">+(C65/C67)/7*1000</f>
        <v>150.93167701863354</v>
      </c>
      <c r="D70" s="48">
        <f t="shared" si="22"/>
        <v>153.57142857142856</v>
      </c>
      <c r="E70" s="48">
        <f t="shared" si="22"/>
        <v>148.25396825396828</v>
      </c>
      <c r="F70" s="48">
        <f t="shared" si="22"/>
        <v>148.93617021276597</v>
      </c>
      <c r="G70" s="49">
        <f t="shared" si="22"/>
        <v>148.44720496894408</v>
      </c>
      <c r="H70" s="47">
        <f t="shared" si="22"/>
        <v>153.01587301587301</v>
      </c>
      <c r="I70" s="48">
        <f t="shared" si="22"/>
        <v>151.92307692307691</v>
      </c>
      <c r="J70" s="48">
        <f t="shared" si="22"/>
        <v>144.15584415584414</v>
      </c>
      <c r="K70" s="48">
        <f t="shared" si="22"/>
        <v>151.11111111111111</v>
      </c>
      <c r="L70" s="48">
        <f t="shared" si="22"/>
        <v>150.15197568389058</v>
      </c>
      <c r="M70" s="49">
        <f t="shared" si="22"/>
        <v>148.93617021276597</v>
      </c>
      <c r="N70" s="47">
        <f t="shared" si="22"/>
        <v>153.10559006211182</v>
      </c>
      <c r="O70" s="48">
        <f t="shared" si="22"/>
        <v>153.06122448979593</v>
      </c>
      <c r="P70" s="48">
        <f t="shared" si="22"/>
        <v>153.57142857142856</v>
      </c>
      <c r="Q70" s="48">
        <f t="shared" si="22"/>
        <v>151.0204081632653</v>
      </c>
      <c r="R70" s="48">
        <f t="shared" si="22"/>
        <v>150</v>
      </c>
      <c r="S70" s="49">
        <f t="shared" si="22"/>
        <v>148.85714285714283</v>
      </c>
      <c r="T70" s="50"/>
      <c r="AD70" s="3"/>
    </row>
    <row r="71" spans="1:41" s="337" customFormat="1" ht="33.75" customHeight="1" x14ac:dyDescent="0.25">
      <c r="B71" s="399"/>
      <c r="C71" s="399"/>
      <c r="D71" s="399"/>
      <c r="E71" s="399"/>
      <c r="F71" s="399"/>
      <c r="G71" s="399"/>
      <c r="H71" s="399"/>
      <c r="I71" s="399"/>
      <c r="J71" s="399"/>
      <c r="K71" s="399"/>
      <c r="L71" s="399"/>
      <c r="M71" s="399"/>
      <c r="N71" s="399"/>
      <c r="O71" s="399"/>
      <c r="P71" s="399"/>
      <c r="Q71" s="399"/>
      <c r="R71" s="399"/>
      <c r="S71" s="399"/>
    </row>
    <row r="72" spans="1:41" ht="33.75" customHeight="1" x14ac:dyDescent="0.25"/>
    <row r="73" spans="1:41" s="531" customFormat="1" ht="33.75" customHeight="1" x14ac:dyDescent="0.25">
      <c r="A73" s="55"/>
      <c r="B73" s="70"/>
      <c r="C73" s="70"/>
      <c r="D73" s="70"/>
      <c r="E73" s="70"/>
      <c r="F73" s="70"/>
      <c r="G73" s="70"/>
      <c r="H73" s="55"/>
      <c r="I73" s="55"/>
      <c r="J73" s="55"/>
    </row>
    <row r="74" spans="1:41" ht="33.75" customHeight="1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4">
    <mergeCell ref="A3:C3"/>
    <mergeCell ref="E9:G9"/>
    <mergeCell ref="R9:S9"/>
    <mergeCell ref="K11:L11"/>
    <mergeCell ref="B15:G15"/>
    <mergeCell ref="H15:M15"/>
    <mergeCell ref="N15:S15"/>
    <mergeCell ref="B33:D33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8"/>
  <sheetViews>
    <sheetView topLeftCell="A28" zoomScale="30" zoomScaleNormal="30" workbookViewId="0">
      <selection activeCell="Z68" sqref="Z68"/>
    </sheetView>
  </sheetViews>
  <sheetFormatPr baseColWidth="10" defaultRowHeight="15" x14ac:dyDescent="0.25"/>
  <cols>
    <col min="1" max="1" width="52.42578125" style="19" bestFit="1" customWidth="1"/>
    <col min="2" max="10" width="22.42578125" style="19" customWidth="1"/>
    <col min="11" max="11" width="33.42578125" style="19" bestFit="1" customWidth="1"/>
    <col min="1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560"/>
      <c r="E3" s="560"/>
      <c r="F3" s="560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2"/>
      <c r="Z3" s="2"/>
      <c r="AA3" s="2"/>
      <c r="AB3" s="2"/>
      <c r="AC3" s="2"/>
      <c r="AD3" s="5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60" t="s">
        <v>1</v>
      </c>
      <c r="B9" s="560"/>
      <c r="C9" s="560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60"/>
      <c r="B10" s="560"/>
      <c r="C10" s="5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60" t="s">
        <v>4</v>
      </c>
      <c r="B11" s="560"/>
      <c r="C11" s="560"/>
      <c r="D11" s="1"/>
      <c r="E11" s="561">
        <v>2</v>
      </c>
      <c r="F11" s="1"/>
      <c r="G11" s="1"/>
      <c r="H11" s="1"/>
      <c r="I11" s="1"/>
      <c r="J11" s="1"/>
      <c r="K11" s="628" t="s">
        <v>123</v>
      </c>
      <c r="L11" s="628"/>
      <c r="M11" s="562"/>
      <c r="N11" s="5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60"/>
      <c r="B12" s="560"/>
      <c r="C12" s="560"/>
      <c r="D12" s="1"/>
      <c r="E12" s="5"/>
      <c r="F12" s="1"/>
      <c r="G12" s="1"/>
      <c r="H12" s="1"/>
      <c r="I12" s="1"/>
      <c r="J12" s="1"/>
      <c r="K12" s="562"/>
      <c r="L12" s="562"/>
      <c r="M12" s="562"/>
      <c r="N12" s="5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60"/>
      <c r="B13" s="560"/>
      <c r="C13" s="560"/>
      <c r="D13" s="560"/>
      <c r="E13" s="560"/>
      <c r="F13" s="560"/>
      <c r="G13" s="560"/>
      <c r="H13" s="560"/>
      <c r="I13" s="560"/>
      <c r="J13" s="560"/>
      <c r="K13" s="560"/>
      <c r="L13" s="562"/>
      <c r="M13" s="562"/>
      <c r="N13" s="562"/>
      <c r="O13" s="562"/>
      <c r="P13" s="562"/>
      <c r="Q13" s="562"/>
      <c r="R13" s="562"/>
      <c r="S13" s="562"/>
      <c r="T13" s="562"/>
      <c r="U13" s="562"/>
      <c r="V13" s="562"/>
      <c r="W13" s="1"/>
      <c r="X13" s="1"/>
      <c r="Y13" s="1"/>
    </row>
    <row r="14" spans="1:30" s="3" customFormat="1" ht="27" thickBot="1" x14ac:dyDescent="0.3">
      <c r="A14" s="5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563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420">
        <v>89.6</v>
      </c>
      <c r="C18" s="421">
        <v>89</v>
      </c>
      <c r="D18" s="421">
        <v>28.4</v>
      </c>
      <c r="E18" s="421">
        <v>90.9</v>
      </c>
      <c r="F18" s="421">
        <v>91.4</v>
      </c>
      <c r="G18" s="422">
        <v>90.3</v>
      </c>
      <c r="H18" s="420">
        <v>87.7</v>
      </c>
      <c r="I18" s="421">
        <v>102.4</v>
      </c>
      <c r="J18" s="421">
        <v>30.8</v>
      </c>
      <c r="K18" s="421">
        <v>89.5</v>
      </c>
      <c r="L18" s="421">
        <v>93</v>
      </c>
      <c r="M18" s="422">
        <v>90.9</v>
      </c>
      <c r="N18" s="426">
        <v>90.7</v>
      </c>
      <c r="O18" s="421">
        <v>95.8</v>
      </c>
      <c r="P18" s="421">
        <v>39</v>
      </c>
      <c r="Q18" s="421">
        <v>96.3</v>
      </c>
      <c r="R18" s="421">
        <v>94.8</v>
      </c>
      <c r="S18" s="422">
        <v>97.5</v>
      </c>
      <c r="T18" s="26">
        <f t="shared" ref="T18:T25" si="0">SUM(B18:S18)</f>
        <v>1487.9999999999998</v>
      </c>
      <c r="V18" s="2"/>
      <c r="W18" s="20"/>
    </row>
    <row r="19" spans="1:30" ht="39.950000000000003" customHeight="1" x14ac:dyDescent="0.25">
      <c r="A19" s="123" t="s">
        <v>36</v>
      </c>
      <c r="B19" s="420">
        <v>89.6</v>
      </c>
      <c r="C19" s="421">
        <v>89</v>
      </c>
      <c r="D19" s="421">
        <v>28.4</v>
      </c>
      <c r="E19" s="421">
        <v>90.9</v>
      </c>
      <c r="F19" s="421">
        <v>91.4</v>
      </c>
      <c r="G19" s="422">
        <v>90.3</v>
      </c>
      <c r="H19" s="420">
        <v>87.7</v>
      </c>
      <c r="I19" s="421">
        <v>102.4</v>
      </c>
      <c r="J19" s="421">
        <v>30.8</v>
      </c>
      <c r="K19" s="421">
        <v>89.5</v>
      </c>
      <c r="L19" s="421">
        <v>93</v>
      </c>
      <c r="M19" s="422">
        <v>90.9</v>
      </c>
      <c r="N19" s="426">
        <v>90.7</v>
      </c>
      <c r="O19" s="421">
        <v>95.8</v>
      </c>
      <c r="P19" s="421">
        <v>39</v>
      </c>
      <c r="Q19" s="421">
        <v>96.3</v>
      </c>
      <c r="R19" s="421">
        <v>94.8</v>
      </c>
      <c r="S19" s="422">
        <v>97.5</v>
      </c>
      <c r="T19" s="26">
        <f t="shared" si="0"/>
        <v>1487.9999999999998</v>
      </c>
      <c r="V19" s="2"/>
      <c r="W19" s="20"/>
    </row>
    <row r="20" spans="1:30" ht="39.75" customHeight="1" x14ac:dyDescent="0.25">
      <c r="A20" s="122" t="s">
        <v>37</v>
      </c>
      <c r="B20" s="420">
        <v>89.4</v>
      </c>
      <c r="C20" s="421">
        <v>89</v>
      </c>
      <c r="D20" s="421">
        <v>27.9</v>
      </c>
      <c r="E20" s="421">
        <v>90.8</v>
      </c>
      <c r="F20" s="421">
        <v>91.5</v>
      </c>
      <c r="G20" s="422">
        <v>89.8</v>
      </c>
      <c r="H20" s="420">
        <v>87</v>
      </c>
      <c r="I20" s="421">
        <v>101.9</v>
      </c>
      <c r="J20" s="421">
        <v>29.5</v>
      </c>
      <c r="K20" s="421">
        <v>89.3</v>
      </c>
      <c r="L20" s="421">
        <v>92.3</v>
      </c>
      <c r="M20" s="422">
        <v>91</v>
      </c>
      <c r="N20" s="426">
        <v>89.8</v>
      </c>
      <c r="O20" s="421">
        <v>95.9</v>
      </c>
      <c r="P20" s="421">
        <v>38.700000000000003</v>
      </c>
      <c r="Q20" s="421">
        <v>95.9</v>
      </c>
      <c r="R20" s="421">
        <v>94.8</v>
      </c>
      <c r="S20" s="422">
        <v>97.3</v>
      </c>
      <c r="T20" s="26">
        <f t="shared" si="0"/>
        <v>1481.8000000000002</v>
      </c>
      <c r="V20" s="2"/>
      <c r="W20" s="20"/>
    </row>
    <row r="21" spans="1:30" ht="39.950000000000003" customHeight="1" x14ac:dyDescent="0.25">
      <c r="A21" s="122" t="s">
        <v>38</v>
      </c>
      <c r="B21" s="420">
        <v>89.4</v>
      </c>
      <c r="C21" s="421">
        <v>89</v>
      </c>
      <c r="D21" s="421">
        <v>27.9</v>
      </c>
      <c r="E21" s="421">
        <v>90.8</v>
      </c>
      <c r="F21" s="421">
        <v>91.5</v>
      </c>
      <c r="G21" s="422">
        <v>89.8</v>
      </c>
      <c r="H21" s="420">
        <v>87</v>
      </c>
      <c r="I21" s="421">
        <v>101.9</v>
      </c>
      <c r="J21" s="421">
        <v>29.5</v>
      </c>
      <c r="K21" s="421">
        <v>89.3</v>
      </c>
      <c r="L21" s="421">
        <v>92.3</v>
      </c>
      <c r="M21" s="422">
        <v>91</v>
      </c>
      <c r="N21" s="426">
        <v>89.8</v>
      </c>
      <c r="O21" s="421">
        <v>95.9</v>
      </c>
      <c r="P21" s="421">
        <v>38.700000000000003</v>
      </c>
      <c r="Q21" s="421">
        <v>95.9</v>
      </c>
      <c r="R21" s="421">
        <v>94.8</v>
      </c>
      <c r="S21" s="422">
        <v>97.3</v>
      </c>
      <c r="T21" s="26">
        <f t="shared" si="0"/>
        <v>1481.8000000000002</v>
      </c>
      <c r="V21" s="2"/>
      <c r="W21" s="20"/>
    </row>
    <row r="22" spans="1:30" ht="39.950000000000003" customHeight="1" x14ac:dyDescent="0.25">
      <c r="A22" s="123" t="s">
        <v>33</v>
      </c>
      <c r="B22" s="420">
        <v>89.4</v>
      </c>
      <c r="C22" s="421">
        <v>89</v>
      </c>
      <c r="D22" s="421">
        <v>27.9</v>
      </c>
      <c r="E22" s="421">
        <v>90.8</v>
      </c>
      <c r="F22" s="421">
        <v>91.5</v>
      </c>
      <c r="G22" s="422">
        <v>89.8</v>
      </c>
      <c r="H22" s="420">
        <v>87</v>
      </c>
      <c r="I22" s="421">
        <v>101.9</v>
      </c>
      <c r="J22" s="421">
        <v>29.4</v>
      </c>
      <c r="K22" s="421">
        <v>89.3</v>
      </c>
      <c r="L22" s="421">
        <v>92.3</v>
      </c>
      <c r="M22" s="422">
        <v>91</v>
      </c>
      <c r="N22" s="426">
        <v>89.8</v>
      </c>
      <c r="O22" s="421">
        <v>95.9</v>
      </c>
      <c r="P22" s="421">
        <v>38.700000000000003</v>
      </c>
      <c r="Q22" s="421">
        <v>95.9</v>
      </c>
      <c r="R22" s="421">
        <v>94.8</v>
      </c>
      <c r="S22" s="422">
        <v>97.3</v>
      </c>
      <c r="T22" s="26">
        <f t="shared" si="0"/>
        <v>1481.7</v>
      </c>
      <c r="V22" s="2"/>
      <c r="W22" s="20"/>
    </row>
    <row r="23" spans="1:30" ht="39.950000000000003" customHeight="1" x14ac:dyDescent="0.25">
      <c r="A23" s="122" t="s">
        <v>46</v>
      </c>
      <c r="B23" s="420">
        <v>89.4</v>
      </c>
      <c r="C23" s="421">
        <v>89</v>
      </c>
      <c r="D23" s="421">
        <v>27.8</v>
      </c>
      <c r="E23" s="421">
        <v>90.8</v>
      </c>
      <c r="F23" s="421">
        <v>91.5</v>
      </c>
      <c r="G23" s="422">
        <v>89.8</v>
      </c>
      <c r="H23" s="420">
        <v>87</v>
      </c>
      <c r="I23" s="421">
        <v>101.9</v>
      </c>
      <c r="J23" s="421">
        <v>29.4</v>
      </c>
      <c r="K23" s="421">
        <v>89.3</v>
      </c>
      <c r="L23" s="421">
        <v>92.3</v>
      </c>
      <c r="M23" s="422">
        <v>91</v>
      </c>
      <c r="N23" s="426">
        <v>89.8</v>
      </c>
      <c r="O23" s="421">
        <v>95.9</v>
      </c>
      <c r="P23" s="421">
        <v>38.6</v>
      </c>
      <c r="Q23" s="421">
        <v>95.9</v>
      </c>
      <c r="R23" s="421">
        <v>94.8</v>
      </c>
      <c r="S23" s="422">
        <v>97.3</v>
      </c>
      <c r="T23" s="26">
        <f t="shared" si="0"/>
        <v>1481.4999999999998</v>
      </c>
      <c r="V23" s="2"/>
      <c r="W23" s="20"/>
    </row>
    <row r="24" spans="1:30" ht="39.950000000000003" customHeight="1" x14ac:dyDescent="0.25">
      <c r="A24" s="122" t="s">
        <v>34</v>
      </c>
      <c r="B24" s="420">
        <v>89.4</v>
      </c>
      <c r="C24" s="421">
        <v>89</v>
      </c>
      <c r="D24" s="421">
        <v>27.8</v>
      </c>
      <c r="E24" s="421">
        <v>90.8</v>
      </c>
      <c r="F24" s="421">
        <v>91.5</v>
      </c>
      <c r="G24" s="422">
        <v>89.8</v>
      </c>
      <c r="H24" s="420">
        <v>87</v>
      </c>
      <c r="I24" s="421">
        <v>101.9</v>
      </c>
      <c r="J24" s="421">
        <v>29.4</v>
      </c>
      <c r="K24" s="421">
        <v>89.2</v>
      </c>
      <c r="L24" s="421">
        <v>92.3</v>
      </c>
      <c r="M24" s="422">
        <v>91</v>
      </c>
      <c r="N24" s="426">
        <v>89.8</v>
      </c>
      <c r="O24" s="421">
        <v>95.8</v>
      </c>
      <c r="P24" s="421">
        <v>38.6</v>
      </c>
      <c r="Q24" s="421">
        <v>95.9</v>
      </c>
      <c r="R24" s="421">
        <v>94.8</v>
      </c>
      <c r="S24" s="422">
        <v>97.3</v>
      </c>
      <c r="T24" s="26">
        <f t="shared" si="0"/>
        <v>1481.2999999999997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626.19999999999993</v>
      </c>
      <c r="C25" s="332">
        <f t="shared" si="1"/>
        <v>623</v>
      </c>
      <c r="D25" s="332">
        <f t="shared" si="1"/>
        <v>196.10000000000002</v>
      </c>
      <c r="E25" s="332">
        <f t="shared" si="1"/>
        <v>635.79999999999995</v>
      </c>
      <c r="F25" s="332">
        <f t="shared" si="1"/>
        <v>640.29999999999995</v>
      </c>
      <c r="G25" s="333">
        <f t="shared" si="1"/>
        <v>629.59999999999991</v>
      </c>
      <c r="H25" s="331">
        <f t="shared" si="1"/>
        <v>610.4</v>
      </c>
      <c r="I25" s="332">
        <f t="shared" si="1"/>
        <v>714.3</v>
      </c>
      <c r="J25" s="332">
        <f t="shared" si="1"/>
        <v>208.8</v>
      </c>
      <c r="K25" s="332">
        <f t="shared" si="1"/>
        <v>625.40000000000009</v>
      </c>
      <c r="L25" s="332">
        <f t="shared" si="1"/>
        <v>647.5</v>
      </c>
      <c r="M25" s="333">
        <f t="shared" si="1"/>
        <v>636.79999999999995</v>
      </c>
      <c r="N25" s="335">
        <f t="shared" si="1"/>
        <v>630.4</v>
      </c>
      <c r="O25" s="332">
        <f t="shared" si="1"/>
        <v>670.99999999999989</v>
      </c>
      <c r="P25" s="332">
        <f t="shared" si="1"/>
        <v>271.3</v>
      </c>
      <c r="Q25" s="332">
        <f t="shared" si="1"/>
        <v>672.09999999999991</v>
      </c>
      <c r="R25" s="332">
        <f t="shared" si="1"/>
        <v>663.59999999999991</v>
      </c>
      <c r="S25" s="333">
        <f t="shared" si="1"/>
        <v>681.5</v>
      </c>
      <c r="T25" s="320">
        <f t="shared" si="0"/>
        <v>10384.1</v>
      </c>
    </row>
    <row r="26" spans="1:30" s="2" customFormat="1" ht="36.75" customHeight="1" thickBot="1" x14ac:dyDescent="0.3">
      <c r="A26" s="321" t="s">
        <v>12</v>
      </c>
      <c r="B26" s="569">
        <v>151.4</v>
      </c>
      <c r="C26" s="570">
        <v>151.4</v>
      </c>
      <c r="D26" s="570">
        <v>151.4</v>
      </c>
      <c r="E26" s="570">
        <v>151.4</v>
      </c>
      <c r="F26" s="570">
        <v>151.4</v>
      </c>
      <c r="G26" s="571">
        <v>151.4</v>
      </c>
      <c r="H26" s="569">
        <v>151.4</v>
      </c>
      <c r="I26" s="570">
        <v>151.4</v>
      </c>
      <c r="J26" s="570">
        <v>151.4</v>
      </c>
      <c r="K26" s="570">
        <v>151.4</v>
      </c>
      <c r="L26" s="570">
        <v>151.4</v>
      </c>
      <c r="M26" s="571">
        <v>151.4</v>
      </c>
      <c r="N26" s="572">
        <v>151.4</v>
      </c>
      <c r="O26" s="570">
        <v>151.4</v>
      </c>
      <c r="P26" s="570">
        <v>151.4</v>
      </c>
      <c r="Q26" s="570">
        <v>151.4</v>
      </c>
      <c r="R26" s="570">
        <v>151.4</v>
      </c>
      <c r="S26" s="571">
        <v>151.4</v>
      </c>
      <c r="T26" s="325">
        <f>+((T25/T27)/7)*1000</f>
        <v>151.40261861021202</v>
      </c>
    </row>
    <row r="27" spans="1:30" s="2" customFormat="1" ht="33" customHeight="1" thickBot="1" x14ac:dyDescent="0.3">
      <c r="A27" s="125" t="s">
        <v>13</v>
      </c>
      <c r="B27" s="577">
        <v>591</v>
      </c>
      <c r="C27" s="578">
        <v>588</v>
      </c>
      <c r="D27" s="578">
        <v>185</v>
      </c>
      <c r="E27" s="578">
        <v>600</v>
      </c>
      <c r="F27" s="578">
        <v>604</v>
      </c>
      <c r="G27" s="578">
        <v>594</v>
      </c>
      <c r="H27" s="578">
        <v>576</v>
      </c>
      <c r="I27" s="578">
        <v>674</v>
      </c>
      <c r="J27" s="578">
        <v>197</v>
      </c>
      <c r="K27" s="578">
        <v>590</v>
      </c>
      <c r="L27" s="578">
        <v>611</v>
      </c>
      <c r="M27" s="578">
        <v>601</v>
      </c>
      <c r="N27" s="578">
        <v>595</v>
      </c>
      <c r="O27" s="578">
        <v>633</v>
      </c>
      <c r="P27" s="578">
        <v>256</v>
      </c>
      <c r="Q27" s="578">
        <v>634</v>
      </c>
      <c r="R27" s="578">
        <v>626</v>
      </c>
      <c r="S27" s="579">
        <v>643</v>
      </c>
      <c r="T27" s="37">
        <f>SUM(B27:S27)</f>
        <v>9798</v>
      </c>
      <c r="U27" s="2">
        <f>((T25*1000)/T27)/7</f>
        <v>151.40261861021199</v>
      </c>
    </row>
    <row r="28" spans="1:30" s="2" customFormat="1" ht="33" customHeight="1" x14ac:dyDescent="0.25">
      <c r="A28" s="126" t="s">
        <v>14</v>
      </c>
      <c r="B28" s="573">
        <f t="shared" ref="B28:S28" si="2">((B27*B26)*7/1000-B19-B18)/5</f>
        <v>89.428359999999998</v>
      </c>
      <c r="C28" s="574">
        <f t="shared" si="2"/>
        <v>89.032480000000007</v>
      </c>
      <c r="D28" s="574">
        <f t="shared" si="2"/>
        <v>27.852599999999995</v>
      </c>
      <c r="E28" s="574">
        <f t="shared" si="2"/>
        <v>90.816000000000003</v>
      </c>
      <c r="F28" s="574">
        <f t="shared" si="2"/>
        <v>91.463840000000033</v>
      </c>
      <c r="G28" s="575">
        <f t="shared" si="2"/>
        <v>89.784240000000011</v>
      </c>
      <c r="H28" s="573">
        <f t="shared" si="2"/>
        <v>87.008960000000016</v>
      </c>
      <c r="I28" s="574">
        <f t="shared" si="2"/>
        <v>101.90104000000001</v>
      </c>
      <c r="J28" s="574">
        <f t="shared" si="2"/>
        <v>29.436119999999999</v>
      </c>
      <c r="K28" s="574">
        <f t="shared" si="2"/>
        <v>89.256400000000014</v>
      </c>
      <c r="L28" s="574">
        <f t="shared" si="2"/>
        <v>92.307560000000009</v>
      </c>
      <c r="M28" s="575">
        <f t="shared" si="2"/>
        <v>91.027960000000007</v>
      </c>
      <c r="N28" s="576">
        <f t="shared" si="2"/>
        <v>89.836199999999991</v>
      </c>
      <c r="O28" s="574">
        <f t="shared" si="2"/>
        <v>95.850680000000025</v>
      </c>
      <c r="P28" s="574">
        <f t="shared" si="2"/>
        <v>38.661759999999994</v>
      </c>
      <c r="Q28" s="574">
        <f t="shared" si="2"/>
        <v>95.862640000000027</v>
      </c>
      <c r="R28" s="574">
        <f t="shared" si="2"/>
        <v>94.766960000000012</v>
      </c>
      <c r="S28" s="575">
        <f t="shared" si="2"/>
        <v>97.29028000000001</v>
      </c>
      <c r="T28" s="41"/>
    </row>
    <row r="29" spans="1:30" ht="33.75" customHeight="1" x14ac:dyDescent="0.25">
      <c r="A29" s="127" t="s">
        <v>15</v>
      </c>
      <c r="B29" s="42">
        <f>((B27*B26)*7)/1000</f>
        <v>626.34180000000003</v>
      </c>
      <c r="C29" s="43">
        <f>((C27*C26)*7)/1000</f>
        <v>623.16240000000005</v>
      </c>
      <c r="D29" s="43">
        <f t="shared" ref="D29:S29" si="3">((D27*D26)*7)/1000</f>
        <v>196.06299999999999</v>
      </c>
      <c r="E29" s="43">
        <f t="shared" si="3"/>
        <v>635.88</v>
      </c>
      <c r="F29" s="43">
        <f t="shared" si="3"/>
        <v>640.11920000000009</v>
      </c>
      <c r="G29" s="83">
        <f t="shared" si="3"/>
        <v>629.52120000000002</v>
      </c>
      <c r="H29" s="42">
        <f t="shared" si="3"/>
        <v>610.4448000000001</v>
      </c>
      <c r="I29" s="43">
        <f t="shared" si="3"/>
        <v>714.30520000000001</v>
      </c>
      <c r="J29" s="43">
        <f t="shared" si="3"/>
        <v>208.78060000000002</v>
      </c>
      <c r="K29" s="43">
        <f t="shared" si="3"/>
        <v>625.28200000000004</v>
      </c>
      <c r="L29" s="43">
        <f t="shared" si="3"/>
        <v>647.53780000000006</v>
      </c>
      <c r="M29" s="83">
        <f t="shared" si="3"/>
        <v>636.93979999999999</v>
      </c>
      <c r="N29" s="81">
        <f t="shared" si="3"/>
        <v>630.58100000000002</v>
      </c>
      <c r="O29" s="44">
        <f t="shared" si="3"/>
        <v>670.85340000000008</v>
      </c>
      <c r="P29" s="44">
        <f t="shared" si="3"/>
        <v>271.30879999999996</v>
      </c>
      <c r="Q29" s="44">
        <f t="shared" si="3"/>
        <v>671.91320000000007</v>
      </c>
      <c r="R29" s="44">
        <f t="shared" si="3"/>
        <v>663.4348</v>
      </c>
      <c r="S29" s="45">
        <f t="shared" si="3"/>
        <v>681.45140000000004</v>
      </c>
      <c r="T29" s="46"/>
    </row>
    <row r="30" spans="1:30" ht="33.75" customHeight="1" thickBot="1" x14ac:dyDescent="0.3">
      <c r="A30" s="128" t="s">
        <v>16</v>
      </c>
      <c r="B30" s="47">
        <f>+(B25/B27)/7*1000</f>
        <v>151.36572395455644</v>
      </c>
      <c r="C30" s="48">
        <f t="shared" ref="C30:E30" si="4">+(C25/C27)/7*1000</f>
        <v>151.36054421768708</v>
      </c>
      <c r="D30" s="48">
        <f t="shared" si="4"/>
        <v>151.42857142857144</v>
      </c>
      <c r="E30" s="48">
        <f t="shared" si="4"/>
        <v>151.38095238095238</v>
      </c>
      <c r="F30" s="48">
        <f>+(F25/F27)/7*1000</f>
        <v>151.44276253547775</v>
      </c>
      <c r="G30" s="49">
        <f t="shared" ref="G30" si="5">+(G25/G27)/7*1000</f>
        <v>151.41895141895139</v>
      </c>
      <c r="H30" s="47">
        <f>+(H25/H27)/7*1000</f>
        <v>151.38888888888889</v>
      </c>
      <c r="I30" s="48">
        <f t="shared" ref="I30:K30" si="6">+(I25/I27)/7*1000</f>
        <v>151.39889783806694</v>
      </c>
      <c r="J30" s="48">
        <f t="shared" si="6"/>
        <v>151.41406816533723</v>
      </c>
      <c r="K30" s="48">
        <f t="shared" si="6"/>
        <v>151.42857142857144</v>
      </c>
      <c r="L30" s="48">
        <f>+(L25/L27)/7*1000</f>
        <v>151.39116202945991</v>
      </c>
      <c r="M30" s="49">
        <f t="shared" ref="M30:S30" si="7">+(M25/M27)/7*1000</f>
        <v>151.36676966959826</v>
      </c>
      <c r="N30" s="82">
        <f t="shared" si="7"/>
        <v>151.35654261704681</v>
      </c>
      <c r="O30" s="48">
        <f t="shared" si="7"/>
        <v>151.43308508237416</v>
      </c>
      <c r="P30" s="48">
        <f t="shared" si="7"/>
        <v>151.39508928571431</v>
      </c>
      <c r="Q30" s="48">
        <f t="shared" si="7"/>
        <v>151.44209103199637</v>
      </c>
      <c r="R30" s="48">
        <f t="shared" si="7"/>
        <v>151.43769968051114</v>
      </c>
      <c r="S30" s="49">
        <f t="shared" si="7"/>
        <v>151.41079760053321</v>
      </c>
      <c r="T30" s="50"/>
    </row>
    <row r="31" spans="1:30" ht="33.75" customHeight="1" x14ac:dyDescent="0.25">
      <c r="A31" s="51"/>
      <c r="B31" s="52">
        <f>B30-B26</f>
        <v>-3.4276045443561998E-2</v>
      </c>
      <c r="C31" s="52">
        <f t="shared" ref="C31:S31" si="8">C30-C26</f>
        <v>-3.9455782312927568E-2</v>
      </c>
      <c r="D31" s="52">
        <f t="shared" si="8"/>
        <v>2.8571428571439128E-2</v>
      </c>
      <c r="E31" s="52">
        <f t="shared" si="8"/>
        <v>-1.9047619047626085E-2</v>
      </c>
      <c r="F31" s="52">
        <f t="shared" si="8"/>
        <v>4.2762535477748997E-2</v>
      </c>
      <c r="G31" s="52">
        <f t="shared" si="8"/>
        <v>1.8951418951388632E-2</v>
      </c>
      <c r="H31" s="52">
        <f t="shared" si="8"/>
        <v>-1.1111111111119953E-2</v>
      </c>
      <c r="I31" s="52">
        <f t="shared" si="8"/>
        <v>-1.1021619330620069E-3</v>
      </c>
      <c r="J31" s="52">
        <f t="shared" si="8"/>
        <v>1.4068165337221217E-2</v>
      </c>
      <c r="K31" s="52">
        <f t="shared" si="8"/>
        <v>2.8571428571439128E-2</v>
      </c>
      <c r="L31" s="52">
        <f t="shared" si="8"/>
        <v>-8.8379705400996045E-3</v>
      </c>
      <c r="M31" s="52">
        <f t="shared" si="8"/>
        <v>-3.3230330401750052E-2</v>
      </c>
      <c r="N31" s="52">
        <f t="shared" si="8"/>
        <v>-4.3457382953192791E-2</v>
      </c>
      <c r="O31" s="52">
        <f t="shared" si="8"/>
        <v>3.3085082374157082E-2</v>
      </c>
      <c r="P31" s="52">
        <f t="shared" si="8"/>
        <v>-4.9107142856996688E-3</v>
      </c>
      <c r="Q31" s="52">
        <f t="shared" si="8"/>
        <v>4.2091031996363881E-2</v>
      </c>
      <c r="R31" s="52">
        <f t="shared" si="8"/>
        <v>3.7699680511138922E-2</v>
      </c>
      <c r="S31" s="52">
        <f t="shared" si="8"/>
        <v>1.0797600533209106E-2</v>
      </c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664" t="s">
        <v>118</v>
      </c>
      <c r="C33" s="664"/>
      <c r="D33" s="664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49">
        <v>1</v>
      </c>
      <c r="C34" s="550">
        <v>2</v>
      </c>
      <c r="D34" s="551">
        <v>3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3"/>
      <c r="I36" s="134"/>
      <c r="J36" s="135"/>
      <c r="K36" s="112" t="s">
        <v>19</v>
      </c>
      <c r="L36" s="641" t="s">
        <v>8</v>
      </c>
      <c r="M36" s="642"/>
      <c r="N36" s="642"/>
      <c r="O36" s="642"/>
      <c r="P36" s="642"/>
      <c r="Q36" s="642"/>
      <c r="R36" s="643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9" t="s">
        <v>10</v>
      </c>
      <c r="I37" s="136"/>
      <c r="J37" s="136"/>
      <c r="K37" s="103"/>
      <c r="L37" s="200"/>
      <c r="M37" s="193"/>
      <c r="N37" s="193"/>
      <c r="O37" s="193"/>
      <c r="P37" s="193"/>
      <c r="Q37" s="193"/>
      <c r="R37" s="199" t="s">
        <v>10</v>
      </c>
      <c r="S37" s="58"/>
      <c r="T37" s="55"/>
      <c r="U37" s="56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57">
        <v>6</v>
      </c>
      <c r="R38" s="96"/>
      <c r="S38" s="58"/>
      <c r="T38" s="55"/>
      <c r="U38" s="56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420">
        <v>87</v>
      </c>
      <c r="C39" s="426">
        <v>87.6</v>
      </c>
      <c r="D39" s="426">
        <v>23.6</v>
      </c>
      <c r="E39" s="426">
        <v>85</v>
      </c>
      <c r="F39" s="426">
        <v>85</v>
      </c>
      <c r="G39" s="426">
        <v>80.900000000000006</v>
      </c>
      <c r="H39" s="97">
        <f t="shared" ref="H39:H46" si="9">SUM(B39:G39)</f>
        <v>449.1</v>
      </c>
      <c r="I39" s="138"/>
      <c r="J39" s="137"/>
      <c r="K39" s="87" t="s">
        <v>35</v>
      </c>
      <c r="L39" s="426">
        <v>6.3</v>
      </c>
      <c r="M39" s="426">
        <v>6.4</v>
      </c>
      <c r="N39" s="426">
        <v>1.6</v>
      </c>
      <c r="O39" s="426">
        <v>5.9</v>
      </c>
      <c r="P39" s="426">
        <v>5.6</v>
      </c>
      <c r="Q39" s="426">
        <v>5.7</v>
      </c>
      <c r="R39" s="97">
        <f t="shared" ref="R39:R46" si="10">SUM(L39:Q39)</f>
        <v>31.499999999999996</v>
      </c>
      <c r="S39" s="2"/>
      <c r="T39" s="55"/>
      <c r="U39" s="56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420">
        <v>87</v>
      </c>
      <c r="C40" s="426">
        <v>87.6</v>
      </c>
      <c r="D40" s="426">
        <v>23.6</v>
      </c>
      <c r="E40" s="426">
        <v>85</v>
      </c>
      <c r="F40" s="426">
        <v>85</v>
      </c>
      <c r="G40" s="426">
        <v>80.900000000000006</v>
      </c>
      <c r="H40" s="97">
        <f t="shared" si="9"/>
        <v>449.1</v>
      </c>
      <c r="I40" s="133"/>
      <c r="J40" s="137"/>
      <c r="K40" s="88" t="s">
        <v>36</v>
      </c>
      <c r="L40" s="426">
        <v>6.3</v>
      </c>
      <c r="M40" s="426">
        <v>6.4</v>
      </c>
      <c r="N40" s="426">
        <v>1.6</v>
      </c>
      <c r="O40" s="426">
        <v>5.9</v>
      </c>
      <c r="P40" s="426">
        <v>5.6</v>
      </c>
      <c r="Q40" s="426">
        <v>5.7</v>
      </c>
      <c r="R40" s="97">
        <f t="shared" si="10"/>
        <v>31.499999999999996</v>
      </c>
      <c r="S40" s="2"/>
      <c r="T40" s="55"/>
      <c r="U40" s="56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420">
        <v>87.2</v>
      </c>
      <c r="C41" s="426">
        <v>87.8</v>
      </c>
      <c r="D41" s="426">
        <v>23.5</v>
      </c>
      <c r="E41" s="426">
        <v>85</v>
      </c>
      <c r="F41" s="426">
        <v>85</v>
      </c>
      <c r="G41" s="426">
        <v>81.099999999999994</v>
      </c>
      <c r="H41" s="97">
        <f t="shared" si="9"/>
        <v>449.6</v>
      </c>
      <c r="I41" s="133"/>
      <c r="J41" s="137"/>
      <c r="K41" s="87" t="s">
        <v>37</v>
      </c>
      <c r="L41" s="426">
        <v>6.4</v>
      </c>
      <c r="M41" s="426">
        <v>6.5</v>
      </c>
      <c r="N41" s="426">
        <v>1.8</v>
      </c>
      <c r="O41" s="426">
        <v>6</v>
      </c>
      <c r="P41" s="426">
        <v>5.9</v>
      </c>
      <c r="Q41" s="426">
        <v>5.7</v>
      </c>
      <c r="R41" s="97">
        <f t="shared" si="10"/>
        <v>32.300000000000004</v>
      </c>
      <c r="S41" s="2"/>
      <c r="T41" s="55"/>
      <c r="U41" s="56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420">
        <v>87.2</v>
      </c>
      <c r="C42" s="426">
        <v>87.8</v>
      </c>
      <c r="D42" s="426">
        <v>23.5</v>
      </c>
      <c r="E42" s="426">
        <v>85</v>
      </c>
      <c r="F42" s="426">
        <v>85</v>
      </c>
      <c r="G42" s="426">
        <v>81</v>
      </c>
      <c r="H42" s="97">
        <f t="shared" si="9"/>
        <v>449.5</v>
      </c>
      <c r="I42" s="133"/>
      <c r="J42" s="137"/>
      <c r="K42" s="87" t="s">
        <v>38</v>
      </c>
      <c r="L42" s="426">
        <v>6.4</v>
      </c>
      <c r="M42" s="426">
        <v>6.5</v>
      </c>
      <c r="N42" s="426">
        <v>1.8</v>
      </c>
      <c r="O42" s="426">
        <v>6</v>
      </c>
      <c r="P42" s="426">
        <v>5.8</v>
      </c>
      <c r="Q42" s="426">
        <v>5.7</v>
      </c>
      <c r="R42" s="97">
        <f t="shared" si="10"/>
        <v>32.200000000000003</v>
      </c>
      <c r="S42" s="2"/>
      <c r="T42" s="55"/>
      <c r="U42" s="56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420">
        <v>87.2</v>
      </c>
      <c r="C43" s="426">
        <v>87.8</v>
      </c>
      <c r="D43" s="426">
        <v>23.5</v>
      </c>
      <c r="E43" s="426">
        <v>85</v>
      </c>
      <c r="F43" s="426">
        <v>85</v>
      </c>
      <c r="G43" s="426">
        <v>81</v>
      </c>
      <c r="H43" s="97">
        <f t="shared" si="9"/>
        <v>449.5</v>
      </c>
      <c r="I43" s="133"/>
      <c r="J43" s="137"/>
      <c r="K43" s="88" t="s">
        <v>33</v>
      </c>
      <c r="L43" s="426">
        <v>6.4</v>
      </c>
      <c r="M43" s="426">
        <v>6.5</v>
      </c>
      <c r="N43" s="426">
        <v>1.8</v>
      </c>
      <c r="O43" s="426">
        <v>5.9</v>
      </c>
      <c r="P43" s="426">
        <v>5.8</v>
      </c>
      <c r="Q43" s="426">
        <v>5.7</v>
      </c>
      <c r="R43" s="97">
        <f t="shared" si="10"/>
        <v>32.1</v>
      </c>
      <c r="S43" s="2"/>
      <c r="T43" s="55"/>
      <c r="U43" s="56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420">
        <v>87.2</v>
      </c>
      <c r="C44" s="426">
        <v>87.8</v>
      </c>
      <c r="D44" s="426">
        <v>23.5</v>
      </c>
      <c r="E44" s="426">
        <v>85</v>
      </c>
      <c r="F44" s="426">
        <v>85</v>
      </c>
      <c r="G44" s="426">
        <v>81</v>
      </c>
      <c r="H44" s="97">
        <f t="shared" si="9"/>
        <v>449.5</v>
      </c>
      <c r="I44" s="133"/>
      <c r="J44" s="137"/>
      <c r="K44" s="87" t="s">
        <v>46</v>
      </c>
      <c r="L44" s="426">
        <v>6.4</v>
      </c>
      <c r="M44" s="426">
        <v>6.5</v>
      </c>
      <c r="N44" s="426">
        <v>1.7</v>
      </c>
      <c r="O44" s="426">
        <v>5.9</v>
      </c>
      <c r="P44" s="426">
        <v>5.8</v>
      </c>
      <c r="Q44" s="426">
        <v>5.7</v>
      </c>
      <c r="R44" s="97">
        <f t="shared" si="10"/>
        <v>32</v>
      </c>
      <c r="S44" s="2"/>
      <c r="T44" s="55"/>
      <c r="U44" s="56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420">
        <v>87.1</v>
      </c>
      <c r="C45" s="426">
        <v>87.8</v>
      </c>
      <c r="D45" s="426">
        <v>23.4</v>
      </c>
      <c r="E45" s="426">
        <v>85</v>
      </c>
      <c r="F45" s="426">
        <v>85</v>
      </c>
      <c r="G45" s="426">
        <v>81</v>
      </c>
      <c r="H45" s="97">
        <f t="shared" si="9"/>
        <v>449.29999999999995</v>
      </c>
      <c r="I45" s="133"/>
      <c r="J45" s="137"/>
      <c r="K45" s="87" t="s">
        <v>34</v>
      </c>
      <c r="L45" s="426">
        <v>6.4</v>
      </c>
      <c r="M45" s="426">
        <v>6.5</v>
      </c>
      <c r="N45" s="426">
        <v>1.7</v>
      </c>
      <c r="O45" s="426">
        <v>5.9</v>
      </c>
      <c r="P45" s="426">
        <v>5.8</v>
      </c>
      <c r="Q45" s="426">
        <v>5.8</v>
      </c>
      <c r="R45" s="97">
        <f t="shared" si="10"/>
        <v>32.1</v>
      </c>
      <c r="S45" s="2"/>
      <c r="T45" s="55"/>
      <c r="U45" s="56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27">
        <f t="shared" ref="B46:G46" si="11">SUM(B39:B45)</f>
        <v>609.9</v>
      </c>
      <c r="C46" s="77">
        <f t="shared" si="11"/>
        <v>614.19999999999993</v>
      </c>
      <c r="D46" s="28">
        <f t="shared" si="11"/>
        <v>164.6</v>
      </c>
      <c r="E46" s="28">
        <f t="shared" si="11"/>
        <v>595</v>
      </c>
      <c r="F46" s="28">
        <f t="shared" si="11"/>
        <v>595</v>
      </c>
      <c r="G46" s="28">
        <f t="shared" si="11"/>
        <v>566.9</v>
      </c>
      <c r="H46" s="97">
        <f t="shared" si="9"/>
        <v>3145.6</v>
      </c>
      <c r="I46" s="60"/>
      <c r="K46" s="73" t="s">
        <v>10</v>
      </c>
      <c r="L46" s="77">
        <f t="shared" ref="L46:Q46" si="12">SUM(L39:L45)</f>
        <v>44.599999999999994</v>
      </c>
      <c r="M46" s="28">
        <f t="shared" si="12"/>
        <v>45.3</v>
      </c>
      <c r="N46" s="28">
        <f>SUM(N39:N45)</f>
        <v>11.999999999999998</v>
      </c>
      <c r="O46" s="28">
        <f t="shared" si="12"/>
        <v>41.5</v>
      </c>
      <c r="P46" s="28">
        <f t="shared" si="12"/>
        <v>40.299999999999997</v>
      </c>
      <c r="Q46" s="28">
        <f t="shared" si="12"/>
        <v>40</v>
      </c>
      <c r="R46" s="97">
        <f t="shared" si="10"/>
        <v>223.7</v>
      </c>
      <c r="S46" s="60"/>
      <c r="T46" s="55"/>
      <c r="U46" s="56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30">
        <v>153.69999999999999</v>
      </c>
      <c r="C47" s="78">
        <v>153.69999999999999</v>
      </c>
      <c r="D47" s="31">
        <v>153.69999999999999</v>
      </c>
      <c r="E47" s="31">
        <v>153.69999999999999</v>
      </c>
      <c r="F47" s="31">
        <v>153.69999999999999</v>
      </c>
      <c r="G47" s="31">
        <v>153.69999999999999</v>
      </c>
      <c r="H47" s="98">
        <f>+((H46/H48)/7)*1000</f>
        <v>153.68379910103576</v>
      </c>
      <c r="I47" s="60"/>
      <c r="K47" s="129" t="s">
        <v>12</v>
      </c>
      <c r="L47" s="78">
        <v>155.5</v>
      </c>
      <c r="M47" s="31">
        <v>154</v>
      </c>
      <c r="N47" s="31">
        <v>156</v>
      </c>
      <c r="O47" s="31">
        <v>152</v>
      </c>
      <c r="P47" s="31">
        <v>151.5</v>
      </c>
      <c r="Q47" s="31">
        <v>150.5</v>
      </c>
      <c r="R47" s="98">
        <f>+((R46/R48)/7)*1000</f>
        <v>152.90498974709502</v>
      </c>
      <c r="S47" s="61"/>
      <c r="T47" s="61"/>
    </row>
    <row r="48" spans="1:30" ht="33.75" customHeight="1" x14ac:dyDescent="0.25">
      <c r="A48" s="90" t="s">
        <v>13</v>
      </c>
      <c r="B48" s="423">
        <v>567</v>
      </c>
      <c r="C48" s="427">
        <v>571</v>
      </c>
      <c r="D48" s="424">
        <v>153</v>
      </c>
      <c r="E48" s="424">
        <v>553</v>
      </c>
      <c r="F48" s="424">
        <v>553</v>
      </c>
      <c r="G48" s="424">
        <v>527</v>
      </c>
      <c r="H48" s="99">
        <f>SUM(B48:G48)</f>
        <v>2924</v>
      </c>
      <c r="I48" s="60"/>
      <c r="J48" s="62"/>
      <c r="K48" s="90" t="s">
        <v>13</v>
      </c>
      <c r="L48" s="428">
        <v>41</v>
      </c>
      <c r="M48" s="428">
        <v>42</v>
      </c>
      <c r="N48" s="428">
        <v>11</v>
      </c>
      <c r="O48" s="428">
        <v>39</v>
      </c>
      <c r="P48" s="428">
        <v>38</v>
      </c>
      <c r="Q48" s="428">
        <v>38</v>
      </c>
      <c r="R48" s="106">
        <f>SUM(L48:Q48)</f>
        <v>209</v>
      </c>
      <c r="S48" s="63"/>
      <c r="T48" s="63"/>
      <c r="U48" s="63"/>
      <c r="V48" s="63"/>
      <c r="W48" s="63"/>
      <c r="X48" s="63"/>
      <c r="Y48" s="63"/>
    </row>
    <row r="49" spans="1:43" ht="33.75" customHeight="1" x14ac:dyDescent="0.25">
      <c r="A49" s="91" t="s">
        <v>14</v>
      </c>
      <c r="B49" s="38">
        <f t="shared" ref="B49:G49" si="13">((B48*B47)*7/1000-B40-B39)/5</f>
        <v>87.207059999999984</v>
      </c>
      <c r="C49" s="80">
        <f t="shared" si="13"/>
        <v>87.82777999999999</v>
      </c>
      <c r="D49" s="80">
        <f t="shared" si="13"/>
        <v>23.48254</v>
      </c>
      <c r="E49" s="80">
        <f t="shared" si="13"/>
        <v>84.994539999999986</v>
      </c>
      <c r="F49" s="80">
        <f t="shared" si="13"/>
        <v>84.994539999999986</v>
      </c>
      <c r="G49" s="80">
        <f t="shared" si="13"/>
        <v>81.039860000000004</v>
      </c>
      <c r="H49" s="100">
        <f>((H46*1000)/H48)/7</f>
        <v>153.68379910103576</v>
      </c>
      <c r="I49" s="60"/>
      <c r="K49" s="91" t="s">
        <v>14</v>
      </c>
      <c r="L49" s="80">
        <f t="shared" ref="L49:Q49" si="14">((L48*L47)*7/1000-L40-L39)/5</f>
        <v>6.4057000000000013</v>
      </c>
      <c r="M49" s="39">
        <f t="shared" si="14"/>
        <v>6.4952000000000014</v>
      </c>
      <c r="N49" s="39">
        <f t="shared" si="14"/>
        <v>1.7624000000000002</v>
      </c>
      <c r="O49" s="39">
        <f>((O48*O47)*7/1000-O40-O39)/5</f>
        <v>5.9392000000000014</v>
      </c>
      <c r="P49" s="39">
        <f t="shared" si="14"/>
        <v>5.819799999999999</v>
      </c>
      <c r="Q49" s="39">
        <f t="shared" si="14"/>
        <v>5.7265999999999995</v>
      </c>
      <c r="R49" s="107">
        <f>((R46*1000)/R48)/7</f>
        <v>152.90498974709502</v>
      </c>
      <c r="S49" s="63"/>
      <c r="T49" s="63"/>
    </row>
    <row r="50" spans="1:43" ht="33.75" customHeight="1" x14ac:dyDescent="0.25">
      <c r="A50" s="92" t="s">
        <v>15</v>
      </c>
      <c r="B50" s="42">
        <f t="shared" ref="B50:G50" si="15">((B48*B47)*7)/1000</f>
        <v>610.03529999999989</v>
      </c>
      <c r="C50" s="81">
        <f t="shared" si="15"/>
        <v>614.33889999999997</v>
      </c>
      <c r="D50" s="43">
        <f t="shared" si="15"/>
        <v>164.61269999999999</v>
      </c>
      <c r="E50" s="43">
        <f t="shared" si="15"/>
        <v>594.97269999999992</v>
      </c>
      <c r="F50" s="43">
        <f t="shared" si="15"/>
        <v>594.97269999999992</v>
      </c>
      <c r="G50" s="43">
        <f t="shared" si="15"/>
        <v>566.99929999999995</v>
      </c>
      <c r="H50" s="83"/>
      <c r="I50" s="60"/>
      <c r="K50" s="92" t="s">
        <v>15</v>
      </c>
      <c r="L50" s="81">
        <f t="shared" ref="L50:Q50" si="16">((L48*L47)*7)/1000</f>
        <v>44.628500000000003</v>
      </c>
      <c r="M50" s="43">
        <f t="shared" si="16"/>
        <v>45.276000000000003</v>
      </c>
      <c r="N50" s="43">
        <f t="shared" si="16"/>
        <v>12.012</v>
      </c>
      <c r="O50" s="43">
        <f t="shared" si="16"/>
        <v>41.496000000000002</v>
      </c>
      <c r="P50" s="43">
        <f t="shared" si="16"/>
        <v>40.298999999999999</v>
      </c>
      <c r="Q50" s="43">
        <f t="shared" si="16"/>
        <v>40.033000000000001</v>
      </c>
      <c r="R50" s="108"/>
    </row>
    <row r="51" spans="1:43" ht="33.75" customHeight="1" thickBot="1" x14ac:dyDescent="0.3">
      <c r="A51" s="93" t="s">
        <v>16</v>
      </c>
      <c r="B51" s="47">
        <f t="shared" ref="B51:G51" si="17">+(B46/B48)/7*1000</f>
        <v>153.66591080876793</v>
      </c>
      <c r="C51" s="82">
        <f t="shared" si="17"/>
        <v>153.66524893670254</v>
      </c>
      <c r="D51" s="48">
        <f t="shared" si="17"/>
        <v>153.68814192343604</v>
      </c>
      <c r="E51" s="48">
        <f t="shared" si="17"/>
        <v>153.70705244122965</v>
      </c>
      <c r="F51" s="48">
        <f t="shared" si="17"/>
        <v>153.70705244122965</v>
      </c>
      <c r="G51" s="48">
        <f t="shared" si="17"/>
        <v>153.67308213608024</v>
      </c>
      <c r="H51" s="101"/>
      <c r="I51" s="60"/>
      <c r="J51" s="51"/>
      <c r="K51" s="93" t="s">
        <v>16</v>
      </c>
      <c r="L51" s="82">
        <f t="shared" ref="L51:Q51" si="18">+(L46/L48)/7*1000</f>
        <v>155.4006968641115</v>
      </c>
      <c r="M51" s="48">
        <f t="shared" si="18"/>
        <v>154.08163265306121</v>
      </c>
      <c r="N51" s="48">
        <f t="shared" si="18"/>
        <v>155.84415584415584</v>
      </c>
      <c r="O51" s="48">
        <f t="shared" si="18"/>
        <v>152.014652014652</v>
      </c>
      <c r="P51" s="48">
        <f t="shared" si="18"/>
        <v>151.50375939849621</v>
      </c>
      <c r="Q51" s="48">
        <f t="shared" si="18"/>
        <v>150.37593984962405</v>
      </c>
      <c r="R51" s="49"/>
      <c r="S51" s="52"/>
      <c r="T51" s="52"/>
    </row>
    <row r="52" spans="1:43" ht="33.75" customHeight="1" x14ac:dyDescent="0.25">
      <c r="A52" s="51"/>
      <c r="B52" s="52">
        <f>B51-B47</f>
        <v>-3.4089191232055782E-2</v>
      </c>
      <c r="C52" s="52">
        <f t="shared" ref="C52:G52" si="19">C51-C47</f>
        <v>-3.4751063297449036E-2</v>
      </c>
      <c r="D52" s="52">
        <f t="shared" si="19"/>
        <v>-1.1858076563953546E-2</v>
      </c>
      <c r="E52" s="52">
        <f t="shared" si="19"/>
        <v>7.0524412296606442E-3</v>
      </c>
      <c r="F52" s="52">
        <f t="shared" si="19"/>
        <v>7.0524412296606442E-3</v>
      </c>
      <c r="G52" s="52">
        <f t="shared" si="19"/>
        <v>-2.6917863919749152E-2</v>
      </c>
      <c r="H52" s="51"/>
      <c r="I52" s="51"/>
      <c r="J52" s="51"/>
      <c r="K52" s="52"/>
      <c r="L52" s="52">
        <f t="shared" ref="L52:Q52" si="20">L51-L47</f>
        <v>-9.9303135888504812E-2</v>
      </c>
      <c r="M52" s="52">
        <f t="shared" si="20"/>
        <v>8.1632653061205929E-2</v>
      </c>
      <c r="N52" s="52">
        <f>N51-N47</f>
        <v>-0.15584415584416433</v>
      </c>
      <c r="O52" s="52">
        <f t="shared" si="20"/>
        <v>1.4652014652000389E-2</v>
      </c>
      <c r="P52" s="52">
        <f t="shared" si="20"/>
        <v>3.7593984962143168E-3</v>
      </c>
      <c r="Q52" s="52">
        <f t="shared" si="20"/>
        <v>-0.12406015037595353</v>
      </c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2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2"/>
      <c r="W55" s="2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2"/>
      <c r="W56" s="2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2"/>
      <c r="W57" s="2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420">
        <v>6.9</v>
      </c>
      <c r="C58" s="426">
        <v>6.9</v>
      </c>
      <c r="D58" s="426">
        <v>1.8</v>
      </c>
      <c r="E58" s="426">
        <v>6.5</v>
      </c>
      <c r="F58" s="426">
        <v>7</v>
      </c>
      <c r="G58" s="429">
        <v>6.8</v>
      </c>
      <c r="H58" s="420">
        <v>6.9</v>
      </c>
      <c r="I58" s="426">
        <v>7.9</v>
      </c>
      <c r="J58" s="426">
        <v>1.5</v>
      </c>
      <c r="K58" s="426">
        <v>6.8</v>
      </c>
      <c r="L58" s="426">
        <v>7</v>
      </c>
      <c r="M58" s="429">
        <v>7</v>
      </c>
      <c r="N58" s="420">
        <v>7</v>
      </c>
      <c r="O58" s="426">
        <v>7.5</v>
      </c>
      <c r="P58" s="426">
        <v>1.8</v>
      </c>
      <c r="Q58" s="426">
        <v>7.4</v>
      </c>
      <c r="R58" s="426">
        <v>7.2</v>
      </c>
      <c r="S58" s="429">
        <v>7.5</v>
      </c>
      <c r="T58" s="26">
        <f t="shared" ref="T58:T65" si="21">SUM(B58:S58)</f>
        <v>111.4</v>
      </c>
      <c r="U58" s="71"/>
      <c r="V58" s="2"/>
      <c r="W58" s="2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420">
        <v>6.9</v>
      </c>
      <c r="C59" s="426">
        <v>6.9</v>
      </c>
      <c r="D59" s="426">
        <v>1.8</v>
      </c>
      <c r="E59" s="426">
        <v>6.5</v>
      </c>
      <c r="F59" s="426">
        <v>7</v>
      </c>
      <c r="G59" s="429">
        <v>6.8</v>
      </c>
      <c r="H59" s="420">
        <v>6.9</v>
      </c>
      <c r="I59" s="426">
        <v>7.9</v>
      </c>
      <c r="J59" s="426">
        <v>1.5</v>
      </c>
      <c r="K59" s="426">
        <v>6.8</v>
      </c>
      <c r="L59" s="426">
        <v>7</v>
      </c>
      <c r="M59" s="429">
        <v>7</v>
      </c>
      <c r="N59" s="420">
        <v>7</v>
      </c>
      <c r="O59" s="426">
        <v>7.5</v>
      </c>
      <c r="P59" s="426">
        <v>1.8</v>
      </c>
      <c r="Q59" s="426">
        <v>7.4</v>
      </c>
      <c r="R59" s="426">
        <v>7.2</v>
      </c>
      <c r="S59" s="429">
        <v>7.5</v>
      </c>
      <c r="T59" s="26">
        <f t="shared" si="21"/>
        <v>111.4</v>
      </c>
      <c r="U59" s="71"/>
      <c r="V59" s="2"/>
      <c r="W59" s="2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420">
        <v>7.1</v>
      </c>
      <c r="C60" s="426">
        <v>7.1</v>
      </c>
      <c r="D60" s="426">
        <v>1.9</v>
      </c>
      <c r="E60" s="426">
        <v>6.7</v>
      </c>
      <c r="F60" s="426">
        <v>7.1</v>
      </c>
      <c r="G60" s="429">
        <v>6.9</v>
      </c>
      <c r="H60" s="420">
        <v>6.9</v>
      </c>
      <c r="I60" s="426">
        <v>8.1</v>
      </c>
      <c r="J60" s="426">
        <v>1.6</v>
      </c>
      <c r="K60" s="426">
        <v>6.9</v>
      </c>
      <c r="L60" s="426">
        <v>7.2</v>
      </c>
      <c r="M60" s="429">
        <v>7.1</v>
      </c>
      <c r="N60" s="420">
        <v>7.1</v>
      </c>
      <c r="O60" s="426">
        <v>7.6</v>
      </c>
      <c r="P60" s="426">
        <v>1.9</v>
      </c>
      <c r="Q60" s="426">
        <v>7.4</v>
      </c>
      <c r="R60" s="426">
        <v>7.2</v>
      </c>
      <c r="S60" s="429">
        <v>7.5</v>
      </c>
      <c r="T60" s="26">
        <f t="shared" si="21"/>
        <v>113.3</v>
      </c>
      <c r="U60" s="71"/>
      <c r="V60" s="2"/>
      <c r="W60" s="2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420">
        <v>7.1</v>
      </c>
      <c r="C61" s="426">
        <v>7</v>
      </c>
      <c r="D61" s="426">
        <v>1.8</v>
      </c>
      <c r="E61" s="426">
        <v>6.7</v>
      </c>
      <c r="F61" s="426">
        <v>7.1</v>
      </c>
      <c r="G61" s="429">
        <v>6.9</v>
      </c>
      <c r="H61" s="420">
        <v>6.9</v>
      </c>
      <c r="I61" s="426">
        <v>8</v>
      </c>
      <c r="J61" s="426">
        <v>1.6</v>
      </c>
      <c r="K61" s="426">
        <v>6.9</v>
      </c>
      <c r="L61" s="426">
        <v>7.2</v>
      </c>
      <c r="M61" s="429">
        <v>7.1</v>
      </c>
      <c r="N61" s="420">
        <v>7.1</v>
      </c>
      <c r="O61" s="426">
        <v>7.6</v>
      </c>
      <c r="P61" s="426">
        <v>1.9</v>
      </c>
      <c r="Q61" s="426">
        <v>7.4</v>
      </c>
      <c r="R61" s="426">
        <v>7.2</v>
      </c>
      <c r="S61" s="429">
        <v>7.5</v>
      </c>
      <c r="T61" s="26">
        <f t="shared" si="21"/>
        <v>113</v>
      </c>
      <c r="U61" s="71"/>
      <c r="V61" s="2"/>
      <c r="W61" s="2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420">
        <v>7.1</v>
      </c>
      <c r="C62" s="426">
        <v>7</v>
      </c>
      <c r="D62" s="426">
        <v>1.9</v>
      </c>
      <c r="E62" s="426">
        <v>6.7</v>
      </c>
      <c r="F62" s="426">
        <v>7.1</v>
      </c>
      <c r="G62" s="429">
        <v>6.9</v>
      </c>
      <c r="H62" s="420">
        <v>6.9</v>
      </c>
      <c r="I62" s="426">
        <v>8</v>
      </c>
      <c r="J62" s="426">
        <v>1.6</v>
      </c>
      <c r="K62" s="426">
        <v>6.9</v>
      </c>
      <c r="L62" s="426">
        <v>7.1</v>
      </c>
      <c r="M62" s="429">
        <v>7.1</v>
      </c>
      <c r="N62" s="420">
        <v>7.1</v>
      </c>
      <c r="O62" s="426">
        <v>7.6</v>
      </c>
      <c r="P62" s="426">
        <v>1.9</v>
      </c>
      <c r="Q62" s="426">
        <v>7.5</v>
      </c>
      <c r="R62" s="426">
        <v>7.3</v>
      </c>
      <c r="S62" s="429">
        <v>7.5</v>
      </c>
      <c r="T62" s="26">
        <f t="shared" si="21"/>
        <v>113.19999999999997</v>
      </c>
      <c r="U62" s="71"/>
      <c r="V62" s="60"/>
      <c r="W62" s="383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420">
        <v>7.1</v>
      </c>
      <c r="C63" s="426">
        <v>7</v>
      </c>
      <c r="D63" s="426">
        <v>1.9</v>
      </c>
      <c r="E63" s="426">
        <v>6.7</v>
      </c>
      <c r="F63" s="426">
        <v>7.1</v>
      </c>
      <c r="G63" s="429">
        <v>6.9</v>
      </c>
      <c r="H63" s="420">
        <v>7</v>
      </c>
      <c r="I63" s="426">
        <v>8</v>
      </c>
      <c r="J63" s="426">
        <v>1.6</v>
      </c>
      <c r="K63" s="426">
        <v>6.8</v>
      </c>
      <c r="L63" s="426">
        <v>7.1</v>
      </c>
      <c r="M63" s="429">
        <v>7.1</v>
      </c>
      <c r="N63" s="420">
        <v>7.1</v>
      </c>
      <c r="O63" s="426">
        <v>7.6</v>
      </c>
      <c r="P63" s="426">
        <v>1.9</v>
      </c>
      <c r="Q63" s="426">
        <v>7.5</v>
      </c>
      <c r="R63" s="426">
        <v>7.3</v>
      </c>
      <c r="S63" s="429">
        <v>7.5</v>
      </c>
      <c r="T63" s="26">
        <f t="shared" si="21"/>
        <v>113.19999999999997</v>
      </c>
      <c r="U63" s="71"/>
      <c r="V63" s="60"/>
      <c r="W63" s="383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420">
        <v>7.1</v>
      </c>
      <c r="C64" s="426">
        <v>7</v>
      </c>
      <c r="D64" s="426">
        <v>1.8</v>
      </c>
      <c r="E64" s="426">
        <v>6.7</v>
      </c>
      <c r="F64" s="426">
        <v>7</v>
      </c>
      <c r="G64" s="429">
        <v>6.9</v>
      </c>
      <c r="H64" s="420">
        <v>7</v>
      </c>
      <c r="I64" s="426">
        <v>8</v>
      </c>
      <c r="J64" s="426">
        <v>1.5</v>
      </c>
      <c r="K64" s="426">
        <v>6.8</v>
      </c>
      <c r="L64" s="426">
        <v>7.1</v>
      </c>
      <c r="M64" s="429">
        <v>7</v>
      </c>
      <c r="N64" s="420">
        <v>7.2</v>
      </c>
      <c r="O64" s="426">
        <v>7.5</v>
      </c>
      <c r="P64" s="426">
        <v>1.9</v>
      </c>
      <c r="Q64" s="426">
        <v>7.5</v>
      </c>
      <c r="R64" s="426">
        <v>7.3</v>
      </c>
      <c r="S64" s="429">
        <v>7.5</v>
      </c>
      <c r="T64" s="26">
        <f t="shared" si="21"/>
        <v>112.8</v>
      </c>
      <c r="U64" s="71"/>
      <c r="V64" s="60"/>
      <c r="W64" s="383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49.300000000000004</v>
      </c>
      <c r="C65" s="28">
        <f>SUM(C58:C64)</f>
        <v>48.9</v>
      </c>
      <c r="D65" s="28">
        <f>SUM(D58:D64)</f>
        <v>12.9</v>
      </c>
      <c r="E65" s="28">
        <f>SUM(E58:E64)</f>
        <v>46.500000000000007</v>
      </c>
      <c r="F65" s="28">
        <f t="shared" ref="F65:Q65" si="22">SUM(F58:F64)</f>
        <v>49.400000000000006</v>
      </c>
      <c r="G65" s="29">
        <f t="shared" si="22"/>
        <v>48.099999999999994</v>
      </c>
      <c r="H65" s="27">
        <f t="shared" si="22"/>
        <v>48.5</v>
      </c>
      <c r="I65" s="28">
        <f t="shared" si="22"/>
        <v>55.9</v>
      </c>
      <c r="J65" s="28">
        <f t="shared" si="22"/>
        <v>10.899999999999999</v>
      </c>
      <c r="K65" s="28">
        <f t="shared" si="22"/>
        <v>47.899999999999991</v>
      </c>
      <c r="L65" s="28">
        <f t="shared" si="22"/>
        <v>49.7</v>
      </c>
      <c r="M65" s="29">
        <f t="shared" si="22"/>
        <v>49.400000000000006</v>
      </c>
      <c r="N65" s="27">
        <f t="shared" si="22"/>
        <v>49.600000000000009</v>
      </c>
      <c r="O65" s="28">
        <f t="shared" si="22"/>
        <v>52.900000000000006</v>
      </c>
      <c r="P65" s="28">
        <f t="shared" si="22"/>
        <v>13.100000000000001</v>
      </c>
      <c r="Q65" s="28">
        <f t="shared" si="22"/>
        <v>52.1</v>
      </c>
      <c r="R65" s="28">
        <f>SUM(R58:R64)</f>
        <v>50.699999999999996</v>
      </c>
      <c r="S65" s="29">
        <f>SUM(S58:S64)</f>
        <v>52.5</v>
      </c>
      <c r="T65" s="26">
        <f t="shared" si="21"/>
        <v>788.30000000000007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153</v>
      </c>
      <c r="C66" s="31">
        <v>152</v>
      </c>
      <c r="D66" s="31">
        <v>154</v>
      </c>
      <c r="E66" s="31">
        <v>151</v>
      </c>
      <c r="F66" s="31">
        <v>150</v>
      </c>
      <c r="G66" s="32">
        <v>149.5</v>
      </c>
      <c r="H66" s="30">
        <v>154</v>
      </c>
      <c r="I66" s="31">
        <v>153.5</v>
      </c>
      <c r="J66" s="31">
        <v>155</v>
      </c>
      <c r="K66" s="31">
        <v>152</v>
      </c>
      <c r="L66" s="31">
        <v>151</v>
      </c>
      <c r="M66" s="32">
        <v>150</v>
      </c>
      <c r="N66" s="30">
        <v>154</v>
      </c>
      <c r="O66" s="31">
        <v>154</v>
      </c>
      <c r="P66" s="31">
        <v>155.5</v>
      </c>
      <c r="Q66" s="31">
        <v>152</v>
      </c>
      <c r="R66" s="31">
        <v>151</v>
      </c>
      <c r="S66" s="32">
        <v>150</v>
      </c>
      <c r="T66" s="261">
        <f>+((T65/T67)/7)*1000</f>
        <v>151.97609408135725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430">
        <v>46</v>
      </c>
      <c r="C67" s="428">
        <v>46</v>
      </c>
      <c r="D67" s="428">
        <v>12</v>
      </c>
      <c r="E67" s="428">
        <v>44</v>
      </c>
      <c r="F67" s="428">
        <v>47</v>
      </c>
      <c r="G67" s="431">
        <v>46</v>
      </c>
      <c r="H67" s="430">
        <v>45</v>
      </c>
      <c r="I67" s="428">
        <v>52</v>
      </c>
      <c r="J67" s="428">
        <v>10</v>
      </c>
      <c r="K67" s="428">
        <v>45</v>
      </c>
      <c r="L67" s="428">
        <v>47</v>
      </c>
      <c r="M67" s="431">
        <v>47</v>
      </c>
      <c r="N67" s="430">
        <v>46</v>
      </c>
      <c r="O67" s="428">
        <v>49</v>
      </c>
      <c r="P67" s="428">
        <v>12</v>
      </c>
      <c r="Q67" s="428">
        <v>49</v>
      </c>
      <c r="R67" s="428">
        <v>48</v>
      </c>
      <c r="S67" s="431">
        <v>50</v>
      </c>
      <c r="T67" s="262">
        <f>SUM(B67:S67)</f>
        <v>741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3">((B67*B66)*7/1000-B59-B58)/5</f>
        <v>7.0932000000000004</v>
      </c>
      <c r="C68" s="80">
        <f t="shared" si="23"/>
        <v>7.0288000000000013</v>
      </c>
      <c r="D68" s="80">
        <f t="shared" si="23"/>
        <v>1.8671999999999997</v>
      </c>
      <c r="E68" s="80">
        <f t="shared" si="23"/>
        <v>6.7016000000000009</v>
      </c>
      <c r="F68" s="80">
        <f t="shared" si="23"/>
        <v>7.07</v>
      </c>
      <c r="G68" s="154">
        <f t="shared" si="23"/>
        <v>6.9078000000000017</v>
      </c>
      <c r="H68" s="38">
        <f t="shared" si="23"/>
        <v>6.9420000000000002</v>
      </c>
      <c r="I68" s="80">
        <f t="shared" si="23"/>
        <v>8.014800000000001</v>
      </c>
      <c r="J68" s="80">
        <f t="shared" si="23"/>
        <v>1.5699999999999998</v>
      </c>
      <c r="K68" s="80">
        <f t="shared" si="23"/>
        <v>6.8560000000000016</v>
      </c>
      <c r="L68" s="80">
        <f t="shared" si="23"/>
        <v>7.1358000000000006</v>
      </c>
      <c r="M68" s="154">
        <f t="shared" si="23"/>
        <v>7.07</v>
      </c>
      <c r="N68" s="38">
        <f t="shared" si="23"/>
        <v>7.1176000000000004</v>
      </c>
      <c r="O68" s="80">
        <f t="shared" si="23"/>
        <v>7.5644000000000009</v>
      </c>
      <c r="P68" s="80">
        <f t="shared" si="23"/>
        <v>1.8923999999999996</v>
      </c>
      <c r="Q68" s="80">
        <f t="shared" si="23"/>
        <v>7.4672000000000009</v>
      </c>
      <c r="R68" s="80">
        <f t="shared" si="23"/>
        <v>7.2671999999999981</v>
      </c>
      <c r="S68" s="154">
        <f t="shared" si="23"/>
        <v>7.5</v>
      </c>
      <c r="T68" s="263">
        <f>((T65*1000)/T67)/7</f>
        <v>151.97609408135727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4">((B67*B66)*7)/1000</f>
        <v>49.265999999999998</v>
      </c>
      <c r="C69" s="43">
        <f t="shared" si="24"/>
        <v>48.944000000000003</v>
      </c>
      <c r="D69" s="43">
        <f t="shared" si="24"/>
        <v>12.936</v>
      </c>
      <c r="E69" s="43">
        <f t="shared" si="24"/>
        <v>46.508000000000003</v>
      </c>
      <c r="F69" s="43">
        <f t="shared" si="24"/>
        <v>49.35</v>
      </c>
      <c r="G69" s="83">
        <f t="shared" si="24"/>
        <v>48.139000000000003</v>
      </c>
      <c r="H69" s="42">
        <f t="shared" si="24"/>
        <v>48.51</v>
      </c>
      <c r="I69" s="43">
        <f t="shared" si="24"/>
        <v>55.874000000000002</v>
      </c>
      <c r="J69" s="43">
        <f t="shared" si="24"/>
        <v>10.85</v>
      </c>
      <c r="K69" s="43">
        <f t="shared" si="24"/>
        <v>47.88</v>
      </c>
      <c r="L69" s="43">
        <f t="shared" si="24"/>
        <v>49.679000000000002</v>
      </c>
      <c r="M69" s="83">
        <f t="shared" si="24"/>
        <v>49.35</v>
      </c>
      <c r="N69" s="42">
        <f t="shared" si="24"/>
        <v>49.588000000000001</v>
      </c>
      <c r="O69" s="43">
        <f t="shared" si="24"/>
        <v>52.822000000000003</v>
      </c>
      <c r="P69" s="43">
        <f t="shared" si="24"/>
        <v>13.061999999999999</v>
      </c>
      <c r="Q69" s="43">
        <f t="shared" si="24"/>
        <v>52.136000000000003</v>
      </c>
      <c r="R69" s="43">
        <f t="shared" si="24"/>
        <v>50.735999999999997</v>
      </c>
      <c r="S69" s="83">
        <f t="shared" si="24"/>
        <v>52.5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>+(B65/B67)/7*1000</f>
        <v>153.10559006211182</v>
      </c>
      <c r="C70" s="48">
        <f t="shared" ref="C70:S70" si="25">+(C65/C67)/7*1000</f>
        <v>151.86335403726707</v>
      </c>
      <c r="D70" s="48">
        <f t="shared" si="25"/>
        <v>153.57142857142856</v>
      </c>
      <c r="E70" s="48">
        <f t="shared" si="25"/>
        <v>150.97402597402598</v>
      </c>
      <c r="F70" s="48">
        <f t="shared" si="25"/>
        <v>150.15197568389058</v>
      </c>
      <c r="G70" s="49">
        <f t="shared" si="25"/>
        <v>149.37888198757761</v>
      </c>
      <c r="H70" s="47">
        <f t="shared" si="25"/>
        <v>153.96825396825395</v>
      </c>
      <c r="I70" s="48">
        <f t="shared" si="25"/>
        <v>153.57142857142856</v>
      </c>
      <c r="J70" s="48">
        <f t="shared" si="25"/>
        <v>155.71428571428569</v>
      </c>
      <c r="K70" s="48">
        <f t="shared" si="25"/>
        <v>152.06349206349205</v>
      </c>
      <c r="L70" s="48">
        <f t="shared" si="25"/>
        <v>151.06382978723403</v>
      </c>
      <c r="M70" s="49">
        <f t="shared" si="25"/>
        <v>150.15197568389058</v>
      </c>
      <c r="N70" s="47">
        <f t="shared" si="25"/>
        <v>154.03726708074535</v>
      </c>
      <c r="O70" s="48">
        <f t="shared" si="25"/>
        <v>154.22740524781341</v>
      </c>
      <c r="P70" s="48">
        <f t="shared" si="25"/>
        <v>155.95238095238099</v>
      </c>
      <c r="Q70" s="48">
        <f t="shared" si="25"/>
        <v>151.89504373177846</v>
      </c>
      <c r="R70" s="48">
        <f t="shared" si="25"/>
        <v>150.89285714285714</v>
      </c>
      <c r="S70" s="49">
        <f t="shared" si="25"/>
        <v>150</v>
      </c>
      <c r="T70" s="50"/>
      <c r="AD70" s="3"/>
    </row>
    <row r="71" spans="1:41" s="337" customFormat="1" ht="33.75" customHeight="1" x14ac:dyDescent="0.25">
      <c r="B71" s="52">
        <f t="shared" ref="B71:S71" si="26">B70-B66</f>
        <v>0.10559006211181554</v>
      </c>
      <c r="C71" s="52">
        <f t="shared" si="26"/>
        <v>-0.13664596273292773</v>
      </c>
      <c r="D71" s="52">
        <f t="shared" si="26"/>
        <v>-0.42857142857144481</v>
      </c>
      <c r="E71" s="52">
        <f t="shared" si="26"/>
        <v>-2.5974025974022652E-2</v>
      </c>
      <c r="F71" s="52">
        <f t="shared" si="26"/>
        <v>0.15197568389058347</v>
      </c>
      <c r="G71" s="52">
        <f t="shared" si="26"/>
        <v>-0.12111801242238585</v>
      </c>
      <c r="H71" s="52">
        <f t="shared" si="26"/>
        <v>-3.174603174605295E-2</v>
      </c>
      <c r="I71" s="52">
        <f t="shared" si="26"/>
        <v>7.1428571428555188E-2</v>
      </c>
      <c r="J71" s="52">
        <f t="shared" si="26"/>
        <v>0.71428571428569398</v>
      </c>
      <c r="K71" s="52">
        <f t="shared" si="26"/>
        <v>6.3492063492049056E-2</v>
      </c>
      <c r="L71" s="52">
        <f t="shared" si="26"/>
        <v>6.3829787234027435E-2</v>
      </c>
      <c r="M71" s="52">
        <f t="shared" si="26"/>
        <v>0.15197568389058347</v>
      </c>
      <c r="N71" s="52">
        <f t="shared" si="26"/>
        <v>3.7267080745351677E-2</v>
      </c>
      <c r="O71" s="52">
        <f t="shared" si="26"/>
        <v>0.2274052478134081</v>
      </c>
      <c r="P71" s="52">
        <f t="shared" si="26"/>
        <v>0.45238095238099163</v>
      </c>
      <c r="Q71" s="52">
        <f t="shared" si="26"/>
        <v>-0.10495626822154236</v>
      </c>
      <c r="R71" s="52">
        <f t="shared" si="26"/>
        <v>-0.1071428571428612</v>
      </c>
      <c r="S71" s="52">
        <f t="shared" si="26"/>
        <v>0</v>
      </c>
    </row>
    <row r="72" spans="1:41" ht="33.75" customHeight="1" x14ac:dyDescent="0.25"/>
    <row r="73" spans="1:41" s="531" customFormat="1" ht="33.75" customHeight="1" x14ac:dyDescent="0.25">
      <c r="A73" s="55"/>
      <c r="B73" s="70"/>
      <c r="C73" s="70"/>
      <c r="D73" s="70"/>
      <c r="E73" s="70"/>
      <c r="F73" s="70"/>
      <c r="G73" s="70"/>
      <c r="H73" s="55"/>
      <c r="I73" s="55"/>
      <c r="J73" s="55"/>
    </row>
    <row r="74" spans="1:41" ht="33.75" customHeight="1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4">
    <mergeCell ref="A3:C3"/>
    <mergeCell ref="E9:G9"/>
    <mergeCell ref="R9:S9"/>
    <mergeCell ref="K11:L11"/>
    <mergeCell ref="B15:G15"/>
    <mergeCell ref="H15:M15"/>
    <mergeCell ref="N15:S15"/>
    <mergeCell ref="B33:D33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8"/>
  <sheetViews>
    <sheetView topLeftCell="A25" zoomScale="30" zoomScaleNormal="30" workbookViewId="0">
      <selection activeCell="B58" sqref="B58:S64"/>
    </sheetView>
  </sheetViews>
  <sheetFormatPr baseColWidth="10" defaultRowHeight="15" x14ac:dyDescent="0.25"/>
  <cols>
    <col min="1" max="1" width="52.42578125" style="19" bestFit="1" customWidth="1"/>
    <col min="2" max="10" width="22.42578125" style="19" customWidth="1"/>
    <col min="11" max="11" width="33.42578125" style="19" bestFit="1" customWidth="1"/>
    <col min="1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603"/>
      <c r="E3" s="603"/>
      <c r="F3" s="603"/>
      <c r="G3" s="603"/>
      <c r="H3" s="603"/>
      <c r="I3" s="603"/>
      <c r="J3" s="603"/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2"/>
      <c r="Z3" s="2"/>
      <c r="AA3" s="2"/>
      <c r="AB3" s="2"/>
      <c r="AC3" s="2"/>
      <c r="AD3" s="6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3" t="s">
        <v>1</v>
      </c>
      <c r="B9" s="603"/>
      <c r="C9" s="603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3"/>
      <c r="B10" s="603"/>
      <c r="C10" s="6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3" t="s">
        <v>4</v>
      </c>
      <c r="B11" s="603"/>
      <c r="C11" s="603"/>
      <c r="D11" s="1"/>
      <c r="E11" s="601">
        <v>2</v>
      </c>
      <c r="F11" s="1"/>
      <c r="G11" s="1"/>
      <c r="H11" s="1"/>
      <c r="I11" s="1"/>
      <c r="J11" s="1"/>
      <c r="K11" s="628" t="s">
        <v>124</v>
      </c>
      <c r="L11" s="628"/>
      <c r="M11" s="602"/>
      <c r="N11" s="6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3"/>
      <c r="B12" s="603"/>
      <c r="C12" s="603"/>
      <c r="D12" s="1"/>
      <c r="E12" s="5"/>
      <c r="F12" s="1"/>
      <c r="G12" s="1"/>
      <c r="H12" s="1"/>
      <c r="I12" s="1"/>
      <c r="J12" s="1"/>
      <c r="K12" s="602"/>
      <c r="L12" s="602"/>
      <c r="M12" s="602"/>
      <c r="N12" s="6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3"/>
      <c r="B13" s="603"/>
      <c r="C13" s="603"/>
      <c r="D13" s="603"/>
      <c r="E13" s="603"/>
      <c r="F13" s="603"/>
      <c r="G13" s="603"/>
      <c r="H13" s="603"/>
      <c r="I13" s="603"/>
      <c r="J13" s="603"/>
      <c r="K13" s="603"/>
      <c r="L13" s="602"/>
      <c r="M13" s="602"/>
      <c r="N13" s="602"/>
      <c r="O13" s="602"/>
      <c r="P13" s="602"/>
      <c r="Q13" s="602"/>
      <c r="R13" s="602"/>
      <c r="S13" s="602"/>
      <c r="T13" s="602"/>
      <c r="U13" s="602"/>
      <c r="V13" s="602"/>
      <c r="W13" s="1"/>
      <c r="X13" s="1"/>
      <c r="Y13" s="1"/>
    </row>
    <row r="14" spans="1:30" s="3" customFormat="1" ht="27" thickBot="1" x14ac:dyDescent="0.3">
      <c r="A14" s="6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604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420">
        <v>89.4</v>
      </c>
      <c r="C18" s="421">
        <v>89</v>
      </c>
      <c r="D18" s="421">
        <v>27.9</v>
      </c>
      <c r="E18" s="421">
        <v>90.8</v>
      </c>
      <c r="F18" s="421">
        <v>91.5</v>
      </c>
      <c r="G18" s="422">
        <v>89.8</v>
      </c>
      <c r="H18" s="420">
        <v>87</v>
      </c>
      <c r="I18" s="421">
        <v>101.9</v>
      </c>
      <c r="J18" s="421">
        <v>29.4</v>
      </c>
      <c r="K18" s="421">
        <v>89.3</v>
      </c>
      <c r="L18" s="421">
        <v>92.3</v>
      </c>
      <c r="M18" s="422">
        <v>91</v>
      </c>
      <c r="N18" s="426">
        <v>89.8</v>
      </c>
      <c r="O18" s="421">
        <v>95.9</v>
      </c>
      <c r="P18" s="421">
        <v>38.700000000000003</v>
      </c>
      <c r="Q18" s="421">
        <v>95.9</v>
      </c>
      <c r="R18" s="421">
        <v>94.8</v>
      </c>
      <c r="S18" s="422">
        <v>97.3</v>
      </c>
      <c r="T18" s="26">
        <f t="shared" ref="T18:T25" si="0">SUM(B18:S18)</f>
        <v>1481.7</v>
      </c>
      <c r="V18" s="2"/>
      <c r="W18" s="20"/>
    </row>
    <row r="19" spans="1:30" ht="39.950000000000003" customHeight="1" x14ac:dyDescent="0.25">
      <c r="A19" s="123" t="s">
        <v>36</v>
      </c>
      <c r="B19" s="420">
        <v>89.4</v>
      </c>
      <c r="C19" s="421">
        <v>89</v>
      </c>
      <c r="D19" s="421">
        <v>27.9</v>
      </c>
      <c r="E19" s="421">
        <v>90.8</v>
      </c>
      <c r="F19" s="421">
        <v>91.5</v>
      </c>
      <c r="G19" s="422">
        <v>89.8</v>
      </c>
      <c r="H19" s="420">
        <v>87</v>
      </c>
      <c r="I19" s="421">
        <v>101.9</v>
      </c>
      <c r="J19" s="421">
        <v>29.4</v>
      </c>
      <c r="K19" s="421">
        <v>89.3</v>
      </c>
      <c r="L19" s="421">
        <v>92.3</v>
      </c>
      <c r="M19" s="422">
        <v>91</v>
      </c>
      <c r="N19" s="426">
        <v>89.8</v>
      </c>
      <c r="O19" s="421">
        <v>95.9</v>
      </c>
      <c r="P19" s="421">
        <v>38.700000000000003</v>
      </c>
      <c r="Q19" s="421">
        <v>95.9</v>
      </c>
      <c r="R19" s="421">
        <v>94.8</v>
      </c>
      <c r="S19" s="422">
        <v>97.3</v>
      </c>
      <c r="T19" s="26">
        <f t="shared" si="0"/>
        <v>1481.7</v>
      </c>
      <c r="V19" s="2"/>
      <c r="W19" s="20"/>
    </row>
    <row r="20" spans="1:30" ht="39.75" customHeight="1" x14ac:dyDescent="0.25">
      <c r="A20" s="122" t="s">
        <v>37</v>
      </c>
      <c r="B20" s="420">
        <v>89.3</v>
      </c>
      <c r="C20" s="421">
        <v>89</v>
      </c>
      <c r="D20" s="421">
        <v>27.4</v>
      </c>
      <c r="E20" s="421">
        <v>90.2</v>
      </c>
      <c r="F20" s="421">
        <v>91.4</v>
      </c>
      <c r="G20" s="422">
        <v>89.6</v>
      </c>
      <c r="H20" s="420">
        <v>87.3</v>
      </c>
      <c r="I20" s="421">
        <v>101.9</v>
      </c>
      <c r="J20" s="421">
        <v>29.5</v>
      </c>
      <c r="K20" s="421">
        <v>89.3</v>
      </c>
      <c r="L20" s="421">
        <v>92.2</v>
      </c>
      <c r="M20" s="422">
        <v>90.8</v>
      </c>
      <c r="N20" s="426">
        <v>90</v>
      </c>
      <c r="O20" s="421">
        <v>95.8</v>
      </c>
      <c r="P20" s="421">
        <v>38.5</v>
      </c>
      <c r="Q20" s="421">
        <v>96</v>
      </c>
      <c r="R20" s="421">
        <v>94.8</v>
      </c>
      <c r="S20" s="422">
        <v>97.4</v>
      </c>
      <c r="T20" s="26">
        <f t="shared" si="0"/>
        <v>1480.4</v>
      </c>
      <c r="V20" s="2"/>
      <c r="W20" s="20"/>
    </row>
    <row r="21" spans="1:30" ht="39.950000000000003" customHeight="1" x14ac:dyDescent="0.25">
      <c r="A21" s="122" t="s">
        <v>38</v>
      </c>
      <c r="B21" s="420">
        <v>89.3</v>
      </c>
      <c r="C21" s="421">
        <v>89</v>
      </c>
      <c r="D21" s="421">
        <v>27.4</v>
      </c>
      <c r="E21" s="421">
        <v>90.2</v>
      </c>
      <c r="F21" s="421">
        <v>91.4</v>
      </c>
      <c r="G21" s="422">
        <v>89.6</v>
      </c>
      <c r="H21" s="420">
        <v>87.3</v>
      </c>
      <c r="I21" s="421">
        <v>101.9</v>
      </c>
      <c r="J21" s="421">
        <v>29.6</v>
      </c>
      <c r="K21" s="421">
        <v>89.3</v>
      </c>
      <c r="L21" s="421">
        <v>92.2</v>
      </c>
      <c r="M21" s="422">
        <v>90.8</v>
      </c>
      <c r="N21" s="426">
        <v>90</v>
      </c>
      <c r="O21" s="421">
        <v>95.8</v>
      </c>
      <c r="P21" s="421">
        <v>38.6</v>
      </c>
      <c r="Q21" s="421">
        <v>96</v>
      </c>
      <c r="R21" s="421">
        <v>94.8</v>
      </c>
      <c r="S21" s="422">
        <v>97.4</v>
      </c>
      <c r="T21" s="26">
        <f t="shared" si="0"/>
        <v>1480.6</v>
      </c>
      <c r="V21" s="2"/>
      <c r="W21" s="20"/>
    </row>
    <row r="22" spans="1:30" ht="39.950000000000003" customHeight="1" x14ac:dyDescent="0.25">
      <c r="A22" s="123" t="s">
        <v>33</v>
      </c>
      <c r="B22" s="420">
        <v>89.3</v>
      </c>
      <c r="C22" s="421">
        <v>89</v>
      </c>
      <c r="D22" s="421">
        <v>27.4</v>
      </c>
      <c r="E22" s="421">
        <v>90.2</v>
      </c>
      <c r="F22" s="421">
        <v>91.4</v>
      </c>
      <c r="G22" s="422">
        <v>89.6</v>
      </c>
      <c r="H22" s="420">
        <v>87.3</v>
      </c>
      <c r="I22" s="421">
        <v>101.9</v>
      </c>
      <c r="J22" s="421">
        <v>29.6</v>
      </c>
      <c r="K22" s="421">
        <v>89.3</v>
      </c>
      <c r="L22" s="421">
        <v>92.2</v>
      </c>
      <c r="M22" s="422">
        <v>90.8</v>
      </c>
      <c r="N22" s="426">
        <v>90</v>
      </c>
      <c r="O22" s="421">
        <v>95.8</v>
      </c>
      <c r="P22" s="421">
        <v>38.6</v>
      </c>
      <c r="Q22" s="421">
        <v>96</v>
      </c>
      <c r="R22" s="421">
        <v>94.8</v>
      </c>
      <c r="S22" s="422">
        <v>97.4</v>
      </c>
      <c r="T22" s="26">
        <f t="shared" si="0"/>
        <v>1480.6</v>
      </c>
      <c r="V22" s="2"/>
      <c r="W22" s="20"/>
    </row>
    <row r="23" spans="1:30" ht="39.950000000000003" customHeight="1" x14ac:dyDescent="0.25">
      <c r="A23" s="122" t="s">
        <v>46</v>
      </c>
      <c r="B23" s="420">
        <v>89.3</v>
      </c>
      <c r="C23" s="421">
        <v>89</v>
      </c>
      <c r="D23" s="421">
        <v>27.4</v>
      </c>
      <c r="E23" s="421">
        <v>90.2</v>
      </c>
      <c r="F23" s="421">
        <v>91.4</v>
      </c>
      <c r="G23" s="422">
        <v>89.6</v>
      </c>
      <c r="H23" s="420">
        <v>87.3</v>
      </c>
      <c r="I23" s="421">
        <v>101.9</v>
      </c>
      <c r="J23" s="421">
        <v>29.6</v>
      </c>
      <c r="K23" s="421">
        <v>89.3</v>
      </c>
      <c r="L23" s="421">
        <v>92.2</v>
      </c>
      <c r="M23" s="422">
        <v>90.8</v>
      </c>
      <c r="N23" s="426">
        <v>90</v>
      </c>
      <c r="O23" s="421">
        <v>95.8</v>
      </c>
      <c r="P23" s="421">
        <v>38.6</v>
      </c>
      <c r="Q23" s="421">
        <v>96</v>
      </c>
      <c r="R23" s="421">
        <v>94.8</v>
      </c>
      <c r="S23" s="422">
        <v>97.4</v>
      </c>
      <c r="T23" s="26">
        <f t="shared" si="0"/>
        <v>1480.6</v>
      </c>
      <c r="V23" s="2"/>
      <c r="W23" s="20"/>
    </row>
    <row r="24" spans="1:30" ht="39.950000000000003" customHeight="1" x14ac:dyDescent="0.25">
      <c r="A24" s="122" t="s">
        <v>34</v>
      </c>
      <c r="B24" s="420">
        <v>89.3</v>
      </c>
      <c r="C24" s="421">
        <v>89</v>
      </c>
      <c r="D24" s="421">
        <v>27.5</v>
      </c>
      <c r="E24" s="421">
        <v>90.2</v>
      </c>
      <c r="F24" s="421">
        <v>91.4</v>
      </c>
      <c r="G24" s="422">
        <v>89.6</v>
      </c>
      <c r="H24" s="420">
        <v>87.3</v>
      </c>
      <c r="I24" s="421">
        <v>101.9</v>
      </c>
      <c r="J24" s="421">
        <v>29.6</v>
      </c>
      <c r="K24" s="421">
        <v>89.3</v>
      </c>
      <c r="L24" s="421">
        <v>92.2</v>
      </c>
      <c r="M24" s="422">
        <v>90.8</v>
      </c>
      <c r="N24" s="426">
        <v>90</v>
      </c>
      <c r="O24" s="421">
        <v>95.8</v>
      </c>
      <c r="P24" s="421">
        <v>38.6</v>
      </c>
      <c r="Q24" s="421">
        <v>96</v>
      </c>
      <c r="R24" s="421">
        <v>94.8</v>
      </c>
      <c r="S24" s="422">
        <v>97.4</v>
      </c>
      <c r="T24" s="26">
        <f t="shared" si="0"/>
        <v>1480.6999999999998</v>
      </c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625.29999999999995</v>
      </c>
      <c r="C25" s="332">
        <f t="shared" si="1"/>
        <v>623</v>
      </c>
      <c r="D25" s="332">
        <f t="shared" si="1"/>
        <v>192.9</v>
      </c>
      <c r="E25" s="332">
        <f t="shared" si="1"/>
        <v>632.6</v>
      </c>
      <c r="F25" s="332">
        <f t="shared" si="1"/>
        <v>639.99999999999989</v>
      </c>
      <c r="G25" s="333">
        <f t="shared" si="1"/>
        <v>627.6</v>
      </c>
      <c r="H25" s="331">
        <f t="shared" si="1"/>
        <v>610.5</v>
      </c>
      <c r="I25" s="332">
        <f t="shared" si="1"/>
        <v>713.3</v>
      </c>
      <c r="J25" s="332">
        <f t="shared" si="1"/>
        <v>206.7</v>
      </c>
      <c r="K25" s="332">
        <f t="shared" si="1"/>
        <v>625.09999999999991</v>
      </c>
      <c r="L25" s="332">
        <f t="shared" si="1"/>
        <v>645.6</v>
      </c>
      <c r="M25" s="333">
        <f t="shared" si="1"/>
        <v>636</v>
      </c>
      <c r="N25" s="335">
        <f t="shared" si="1"/>
        <v>629.6</v>
      </c>
      <c r="O25" s="332">
        <f t="shared" si="1"/>
        <v>670.8</v>
      </c>
      <c r="P25" s="332">
        <f t="shared" si="1"/>
        <v>270.3</v>
      </c>
      <c r="Q25" s="332">
        <f t="shared" si="1"/>
        <v>671.8</v>
      </c>
      <c r="R25" s="332">
        <f t="shared" si="1"/>
        <v>663.59999999999991</v>
      </c>
      <c r="S25" s="333">
        <f t="shared" si="1"/>
        <v>681.59999999999991</v>
      </c>
      <c r="T25" s="320">
        <f t="shared" si="0"/>
        <v>10366.300000000001</v>
      </c>
    </row>
    <row r="26" spans="1:30" s="2" customFormat="1" ht="36.75" customHeight="1" thickBot="1" x14ac:dyDescent="0.3">
      <c r="A26" s="321" t="s">
        <v>12</v>
      </c>
      <c r="B26" s="569">
        <v>151.4</v>
      </c>
      <c r="C26" s="570">
        <v>151.4</v>
      </c>
      <c r="D26" s="570">
        <v>151.4</v>
      </c>
      <c r="E26" s="570">
        <v>151.4</v>
      </c>
      <c r="F26" s="570">
        <v>151.4</v>
      </c>
      <c r="G26" s="571">
        <v>151.4</v>
      </c>
      <c r="H26" s="569">
        <v>151.4</v>
      </c>
      <c r="I26" s="570">
        <v>151.4</v>
      </c>
      <c r="J26" s="570">
        <v>151.4</v>
      </c>
      <c r="K26" s="570">
        <v>151.4</v>
      </c>
      <c r="L26" s="570">
        <v>151.4</v>
      </c>
      <c r="M26" s="571">
        <v>151.4</v>
      </c>
      <c r="N26" s="572">
        <v>151.4</v>
      </c>
      <c r="O26" s="570">
        <v>151.4</v>
      </c>
      <c r="P26" s="570">
        <v>151.4</v>
      </c>
      <c r="Q26" s="570">
        <v>151.4</v>
      </c>
      <c r="R26" s="570">
        <v>151.4</v>
      </c>
      <c r="S26" s="571">
        <v>151.4</v>
      </c>
      <c r="T26" s="325" t="e">
        <f>+((T25/T27)/7)*1000</f>
        <v>#VALUE!</v>
      </c>
    </row>
    <row r="27" spans="1:30" s="2" customFormat="1" ht="33" customHeight="1" thickBot="1" x14ac:dyDescent="0.3">
      <c r="A27" s="125" t="s">
        <v>13</v>
      </c>
      <c r="B27" s="577">
        <v>590</v>
      </c>
      <c r="C27" s="578">
        <v>588</v>
      </c>
      <c r="D27" s="578">
        <v>182</v>
      </c>
      <c r="E27" s="578">
        <v>597</v>
      </c>
      <c r="F27" s="578">
        <v>604</v>
      </c>
      <c r="G27" s="578">
        <v>592</v>
      </c>
      <c r="H27" s="578">
        <v>576</v>
      </c>
      <c r="I27" s="578">
        <v>673</v>
      </c>
      <c r="J27" s="578">
        <v>195</v>
      </c>
      <c r="K27" s="578">
        <v>590</v>
      </c>
      <c r="L27" s="578">
        <v>609</v>
      </c>
      <c r="M27" s="578">
        <v>600</v>
      </c>
      <c r="N27" s="578">
        <v>594</v>
      </c>
      <c r="O27" s="578">
        <v>633</v>
      </c>
      <c r="P27" s="578">
        <v>255</v>
      </c>
      <c r="Q27" s="578">
        <v>634</v>
      </c>
      <c r="R27" s="578">
        <v>626</v>
      </c>
      <c r="S27" s="579">
        <v>643</v>
      </c>
      <c r="T27" s="37" t="s">
        <v>55</v>
      </c>
      <c r="U27" s="2" t="e">
        <f>((T25*1000)/T27)/7</f>
        <v>#VALUE!</v>
      </c>
    </row>
    <row r="28" spans="1:30" s="2" customFormat="1" ht="33" customHeight="1" x14ac:dyDescent="0.25">
      <c r="A28" s="126" t="s">
        <v>14</v>
      </c>
      <c r="B28" s="573">
        <f t="shared" ref="B28:S28" si="2">((B27*B26)*7/1000-B19-B18)/5</f>
        <v>89.29640000000002</v>
      </c>
      <c r="C28" s="574">
        <f t="shared" si="2"/>
        <v>89.032480000000007</v>
      </c>
      <c r="D28" s="574">
        <f t="shared" si="2"/>
        <v>27.416719999999998</v>
      </c>
      <c r="E28" s="574">
        <f t="shared" si="2"/>
        <v>90.220120000000009</v>
      </c>
      <c r="F28" s="574">
        <f t="shared" si="2"/>
        <v>91.423840000000013</v>
      </c>
      <c r="G28" s="575">
        <f t="shared" si="2"/>
        <v>89.560320000000019</v>
      </c>
      <c r="H28" s="573">
        <f t="shared" si="2"/>
        <v>87.288960000000017</v>
      </c>
      <c r="I28" s="574">
        <f t="shared" si="2"/>
        <v>101.88908000000001</v>
      </c>
      <c r="J28" s="574">
        <f t="shared" si="2"/>
        <v>29.572199999999999</v>
      </c>
      <c r="K28" s="574">
        <f t="shared" si="2"/>
        <v>89.336400000000012</v>
      </c>
      <c r="L28" s="574">
        <f t="shared" si="2"/>
        <v>92.163640000000015</v>
      </c>
      <c r="M28" s="575">
        <f t="shared" si="2"/>
        <v>90.775999999999996</v>
      </c>
      <c r="N28" s="576">
        <f t="shared" si="2"/>
        <v>89.984240000000014</v>
      </c>
      <c r="O28" s="574">
        <f t="shared" si="2"/>
        <v>95.810680000000019</v>
      </c>
      <c r="P28" s="574">
        <f t="shared" si="2"/>
        <v>38.569800000000008</v>
      </c>
      <c r="Q28" s="574">
        <f t="shared" si="2"/>
        <v>96.022640000000024</v>
      </c>
      <c r="R28" s="574">
        <f t="shared" si="2"/>
        <v>94.766960000000012</v>
      </c>
      <c r="S28" s="575">
        <f t="shared" si="2"/>
        <v>97.370280000000008</v>
      </c>
      <c r="T28" s="41"/>
    </row>
    <row r="29" spans="1:30" ht="33.75" customHeight="1" x14ac:dyDescent="0.25">
      <c r="A29" s="127" t="s">
        <v>15</v>
      </c>
      <c r="B29" s="42">
        <f>((B27*B26)*7)/1000</f>
        <v>625.28200000000004</v>
      </c>
      <c r="C29" s="43">
        <f>((C27*C26)*7)/1000</f>
        <v>623.16240000000005</v>
      </c>
      <c r="D29" s="43">
        <f t="shared" ref="D29:S29" si="3">((D27*D26)*7)/1000</f>
        <v>192.8836</v>
      </c>
      <c r="E29" s="43">
        <f t="shared" si="3"/>
        <v>632.70060000000001</v>
      </c>
      <c r="F29" s="43">
        <f t="shared" si="3"/>
        <v>640.11920000000009</v>
      </c>
      <c r="G29" s="83">
        <f t="shared" si="3"/>
        <v>627.40160000000003</v>
      </c>
      <c r="H29" s="42">
        <f t="shared" si="3"/>
        <v>610.4448000000001</v>
      </c>
      <c r="I29" s="43">
        <f t="shared" si="3"/>
        <v>713.24540000000002</v>
      </c>
      <c r="J29" s="43">
        <f t="shared" si="3"/>
        <v>206.661</v>
      </c>
      <c r="K29" s="43">
        <f t="shared" si="3"/>
        <v>625.28200000000004</v>
      </c>
      <c r="L29" s="43">
        <f t="shared" si="3"/>
        <v>645.41820000000007</v>
      </c>
      <c r="M29" s="83">
        <f t="shared" si="3"/>
        <v>635.88</v>
      </c>
      <c r="N29" s="81">
        <f t="shared" si="3"/>
        <v>629.52120000000002</v>
      </c>
      <c r="O29" s="44">
        <f t="shared" si="3"/>
        <v>670.85340000000008</v>
      </c>
      <c r="P29" s="44">
        <f t="shared" si="3"/>
        <v>270.24900000000002</v>
      </c>
      <c r="Q29" s="44">
        <f t="shared" si="3"/>
        <v>671.91320000000007</v>
      </c>
      <c r="R29" s="44">
        <f t="shared" si="3"/>
        <v>663.4348</v>
      </c>
      <c r="S29" s="45">
        <f t="shared" si="3"/>
        <v>681.45140000000004</v>
      </c>
      <c r="T29" s="46"/>
    </row>
    <row r="30" spans="1:30" ht="33.75" customHeight="1" thickBot="1" x14ac:dyDescent="0.3">
      <c r="A30" s="128" t="s">
        <v>16</v>
      </c>
      <c r="B30" s="47">
        <f>+(B25/B27)/7*1000</f>
        <v>151.4043583535109</v>
      </c>
      <c r="C30" s="48">
        <f t="shared" ref="C30:E30" si="4">+(C25/C27)/7*1000</f>
        <v>151.36054421768708</v>
      </c>
      <c r="D30" s="48">
        <f t="shared" si="4"/>
        <v>151.41287284144428</v>
      </c>
      <c r="E30" s="48">
        <f t="shared" si="4"/>
        <v>151.37592725532426</v>
      </c>
      <c r="F30" s="48">
        <f>+(F25/F27)/7*1000</f>
        <v>151.37180700094603</v>
      </c>
      <c r="G30" s="49">
        <f t="shared" ref="G30" si="5">+(G25/G27)/7*1000</f>
        <v>151.44787644787644</v>
      </c>
      <c r="H30" s="47">
        <f>+(H25/H27)/7*1000</f>
        <v>151.41369047619045</v>
      </c>
      <c r="I30" s="48">
        <f t="shared" ref="I30:K30" si="6">+(I25/I27)/7*1000</f>
        <v>151.4115898959881</v>
      </c>
      <c r="J30" s="48">
        <f t="shared" si="6"/>
        <v>151.42857142857142</v>
      </c>
      <c r="K30" s="48">
        <f t="shared" si="6"/>
        <v>151.35593220338981</v>
      </c>
      <c r="L30" s="48">
        <f>+(L25/L27)/7*1000</f>
        <v>151.44264602392681</v>
      </c>
      <c r="M30" s="49">
        <f t="shared" ref="M30:S30" si="7">+(M25/M27)/7*1000</f>
        <v>151.42857142857144</v>
      </c>
      <c r="N30" s="82">
        <f t="shared" si="7"/>
        <v>151.41895141895142</v>
      </c>
      <c r="O30" s="48">
        <f t="shared" si="7"/>
        <v>151.38794854434661</v>
      </c>
      <c r="P30" s="48">
        <f t="shared" si="7"/>
        <v>151.42857142857144</v>
      </c>
      <c r="Q30" s="48">
        <f t="shared" si="7"/>
        <v>151.37449301487155</v>
      </c>
      <c r="R30" s="48">
        <f t="shared" si="7"/>
        <v>151.43769968051114</v>
      </c>
      <c r="S30" s="49">
        <f t="shared" si="7"/>
        <v>151.43301488558095</v>
      </c>
      <c r="T30" s="50"/>
    </row>
    <row r="31" spans="1:30" ht="33.75" customHeight="1" x14ac:dyDescent="0.25">
      <c r="A31" s="51"/>
      <c r="B31" s="52">
        <f>B30-B26</f>
        <v>4.3583535108950855E-3</v>
      </c>
      <c r="C31" s="52">
        <f t="shared" ref="C31:S31" si="8">C30-C26</f>
        <v>-3.9455782312927568E-2</v>
      </c>
      <c r="D31" s="52">
        <f t="shared" si="8"/>
        <v>1.2872841444277583E-2</v>
      </c>
      <c r="E31" s="52">
        <f t="shared" si="8"/>
        <v>-2.4072744675748936E-2</v>
      </c>
      <c r="F31" s="52">
        <f t="shared" si="8"/>
        <v>-2.819299905397088E-2</v>
      </c>
      <c r="G31" s="52">
        <f t="shared" si="8"/>
        <v>4.7876447876433303E-2</v>
      </c>
      <c r="H31" s="52">
        <f t="shared" si="8"/>
        <v>1.3690476190447498E-2</v>
      </c>
      <c r="I31" s="52">
        <f t="shared" si="8"/>
        <v>1.1589895988095122E-2</v>
      </c>
      <c r="J31" s="52">
        <f t="shared" si="8"/>
        <v>2.8571428571410706E-2</v>
      </c>
      <c r="K31" s="52">
        <f t="shared" si="8"/>
        <v>-4.4067796610193E-2</v>
      </c>
      <c r="L31" s="52">
        <f t="shared" si="8"/>
        <v>4.264602392680672E-2</v>
      </c>
      <c r="M31" s="52">
        <f t="shared" si="8"/>
        <v>2.8571428571439128E-2</v>
      </c>
      <c r="N31" s="52">
        <f t="shared" si="8"/>
        <v>1.8951418951417054E-2</v>
      </c>
      <c r="O31" s="52">
        <f t="shared" si="8"/>
        <v>-1.205145565339194E-2</v>
      </c>
      <c r="P31" s="52">
        <f t="shared" si="8"/>
        <v>2.8571428571439128E-2</v>
      </c>
      <c r="Q31" s="52">
        <f t="shared" si="8"/>
        <v>-2.5506985128458837E-2</v>
      </c>
      <c r="R31" s="52">
        <f t="shared" si="8"/>
        <v>3.7699680511138922E-2</v>
      </c>
      <c r="S31" s="52">
        <f t="shared" si="8"/>
        <v>3.301488558093979E-2</v>
      </c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664" t="s">
        <v>118</v>
      </c>
      <c r="C33" s="664"/>
      <c r="D33" s="664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49">
        <v>1</v>
      </c>
      <c r="C34" s="550">
        <v>2</v>
      </c>
      <c r="D34" s="551">
        <v>3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3"/>
      <c r="I36" s="134"/>
      <c r="J36" s="135"/>
      <c r="K36" s="112" t="s">
        <v>19</v>
      </c>
      <c r="L36" s="641" t="s">
        <v>8</v>
      </c>
      <c r="M36" s="642"/>
      <c r="N36" s="642"/>
      <c r="O36" s="642"/>
      <c r="P36" s="642"/>
      <c r="Q36" s="642"/>
      <c r="R36" s="643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9" t="s">
        <v>10</v>
      </c>
      <c r="I37" s="136"/>
      <c r="J37" s="136"/>
      <c r="K37" s="103"/>
      <c r="L37" s="200"/>
      <c r="M37" s="193"/>
      <c r="N37" s="193"/>
      <c r="O37" s="193"/>
      <c r="P37" s="193"/>
      <c r="Q37" s="193"/>
      <c r="R37" s="199" t="s">
        <v>10</v>
      </c>
      <c r="S37" s="58"/>
      <c r="T37" s="55"/>
      <c r="U37" s="56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57">
        <v>6</v>
      </c>
      <c r="R38" s="96"/>
      <c r="S38" s="58"/>
      <c r="T38" s="55"/>
      <c r="U38" s="56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420">
        <v>87</v>
      </c>
      <c r="C39" s="426">
        <v>87.1</v>
      </c>
      <c r="D39" s="426">
        <v>22.8</v>
      </c>
      <c r="E39" s="426">
        <v>84.5</v>
      </c>
      <c r="F39" s="426">
        <v>85</v>
      </c>
      <c r="G39" s="426">
        <v>80.599999999999994</v>
      </c>
      <c r="H39" s="97">
        <f t="shared" ref="H39:H46" si="9">SUM(B39:G39)</f>
        <v>447</v>
      </c>
      <c r="I39" s="138"/>
      <c r="J39" s="137"/>
      <c r="K39" s="87" t="s">
        <v>35</v>
      </c>
      <c r="L39" s="426">
        <v>6.4</v>
      </c>
      <c r="M39" s="426">
        <v>6.5</v>
      </c>
      <c r="N39" s="426">
        <v>1.8</v>
      </c>
      <c r="O39" s="426">
        <v>5.8</v>
      </c>
      <c r="P39" s="426">
        <v>5.8</v>
      </c>
      <c r="Q39" s="426">
        <v>5.8</v>
      </c>
      <c r="R39" s="97">
        <f t="shared" ref="R39:R46" si="10">SUM(L39:Q39)</f>
        <v>32.1</v>
      </c>
      <c r="S39" s="2"/>
      <c r="T39" s="55"/>
      <c r="U39" s="56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420">
        <v>87</v>
      </c>
      <c r="C40" s="426">
        <v>87.1</v>
      </c>
      <c r="D40" s="426">
        <v>22.8</v>
      </c>
      <c r="E40" s="426">
        <v>84.5</v>
      </c>
      <c r="F40" s="426">
        <v>85</v>
      </c>
      <c r="G40" s="426">
        <v>80.599999999999994</v>
      </c>
      <c r="H40" s="97">
        <f t="shared" si="9"/>
        <v>447</v>
      </c>
      <c r="I40" s="133"/>
      <c r="J40" s="137"/>
      <c r="K40" s="88" t="s">
        <v>36</v>
      </c>
      <c r="L40" s="426">
        <v>6.4</v>
      </c>
      <c r="M40" s="426">
        <v>6.5</v>
      </c>
      <c r="N40" s="426">
        <v>1.8</v>
      </c>
      <c r="O40" s="426">
        <v>5.8</v>
      </c>
      <c r="P40" s="426">
        <v>5.8</v>
      </c>
      <c r="Q40" s="426">
        <v>5.8</v>
      </c>
      <c r="R40" s="97">
        <f t="shared" si="10"/>
        <v>32.1</v>
      </c>
      <c r="S40" s="2"/>
      <c r="T40" s="55"/>
      <c r="U40" s="56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420">
        <v>87</v>
      </c>
      <c r="C41" s="426">
        <v>87.4</v>
      </c>
      <c r="D41" s="426">
        <v>22.7</v>
      </c>
      <c r="E41" s="426">
        <v>84.5</v>
      </c>
      <c r="F41" s="426">
        <v>85</v>
      </c>
      <c r="G41" s="426">
        <v>80.7</v>
      </c>
      <c r="H41" s="97">
        <f t="shared" si="9"/>
        <v>447.3</v>
      </c>
      <c r="I41" s="133"/>
      <c r="J41" s="137"/>
      <c r="K41" s="87" t="s">
        <v>37</v>
      </c>
      <c r="L41" s="426">
        <v>6.3</v>
      </c>
      <c r="M41" s="426">
        <v>6.4</v>
      </c>
      <c r="N41" s="426">
        <v>1.6</v>
      </c>
      <c r="O41" s="426">
        <v>5.7</v>
      </c>
      <c r="P41" s="426">
        <v>5.7</v>
      </c>
      <c r="Q41" s="426">
        <v>5.6</v>
      </c>
      <c r="R41" s="97">
        <f t="shared" si="10"/>
        <v>31.299999999999997</v>
      </c>
      <c r="S41" s="2"/>
      <c r="T41" s="55"/>
      <c r="U41" s="56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420">
        <v>87</v>
      </c>
      <c r="C42" s="426">
        <v>87.2</v>
      </c>
      <c r="D42" s="426">
        <v>22.1</v>
      </c>
      <c r="E42" s="426">
        <v>84.2</v>
      </c>
      <c r="F42" s="426">
        <v>84.7</v>
      </c>
      <c r="G42" s="426">
        <v>80.5</v>
      </c>
      <c r="H42" s="97">
        <f t="shared" si="9"/>
        <v>445.7</v>
      </c>
      <c r="I42" s="133"/>
      <c r="J42" s="137"/>
      <c r="K42" s="87" t="s">
        <v>38</v>
      </c>
      <c r="L42" s="426">
        <v>6.3</v>
      </c>
      <c r="M42" s="426">
        <v>6.4</v>
      </c>
      <c r="N42" s="426">
        <v>1.7</v>
      </c>
      <c r="O42" s="426">
        <v>5.7</v>
      </c>
      <c r="P42" s="426">
        <v>5.7</v>
      </c>
      <c r="Q42" s="426">
        <v>5.6</v>
      </c>
      <c r="R42" s="97">
        <f t="shared" si="10"/>
        <v>31.4</v>
      </c>
      <c r="S42" s="2"/>
      <c r="T42" s="55"/>
      <c r="U42" s="56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420">
        <v>87</v>
      </c>
      <c r="C43" s="426">
        <v>87</v>
      </c>
      <c r="D43" s="426">
        <v>21.9</v>
      </c>
      <c r="E43" s="426">
        <v>84</v>
      </c>
      <c r="F43" s="426">
        <v>84.7</v>
      </c>
      <c r="G43" s="426">
        <v>80.3</v>
      </c>
      <c r="H43" s="97">
        <f t="shared" si="9"/>
        <v>444.9</v>
      </c>
      <c r="I43" s="133"/>
      <c r="J43" s="137"/>
      <c r="K43" s="88" t="s">
        <v>33</v>
      </c>
      <c r="L43" s="426">
        <v>6.3</v>
      </c>
      <c r="M43" s="426">
        <v>6.4</v>
      </c>
      <c r="N43" s="426">
        <v>1.7</v>
      </c>
      <c r="O43" s="426">
        <v>5.8</v>
      </c>
      <c r="P43" s="426">
        <v>5.7</v>
      </c>
      <c r="Q43" s="426">
        <v>5.6</v>
      </c>
      <c r="R43" s="97">
        <f t="shared" si="10"/>
        <v>31.5</v>
      </c>
      <c r="S43" s="2"/>
      <c r="T43" s="55"/>
      <c r="U43" s="56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420">
        <v>87</v>
      </c>
      <c r="C44" s="426">
        <v>86.8</v>
      </c>
      <c r="D44" s="426">
        <v>21.9</v>
      </c>
      <c r="E44" s="426">
        <v>84</v>
      </c>
      <c r="F44" s="426">
        <v>84.7</v>
      </c>
      <c r="G44" s="426">
        <v>80</v>
      </c>
      <c r="H44" s="97">
        <f t="shared" si="9"/>
        <v>444.40000000000003</v>
      </c>
      <c r="I44" s="133"/>
      <c r="J44" s="137"/>
      <c r="K44" s="87" t="s">
        <v>46</v>
      </c>
      <c r="L44" s="426">
        <v>6.4</v>
      </c>
      <c r="M44" s="426">
        <v>6.5</v>
      </c>
      <c r="N44" s="426">
        <v>1.7</v>
      </c>
      <c r="O44" s="426">
        <v>5.8</v>
      </c>
      <c r="P44" s="426">
        <v>5.8</v>
      </c>
      <c r="Q44" s="426">
        <v>5.8</v>
      </c>
      <c r="R44" s="97">
        <f t="shared" si="10"/>
        <v>32</v>
      </c>
      <c r="S44" s="2"/>
      <c r="T44" s="55"/>
      <c r="U44" s="56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420">
        <v>87</v>
      </c>
      <c r="C45" s="426">
        <v>86.8</v>
      </c>
      <c r="D45" s="426">
        <v>21.7</v>
      </c>
      <c r="E45" s="426">
        <v>84</v>
      </c>
      <c r="F45" s="426">
        <v>84.7</v>
      </c>
      <c r="G45" s="426">
        <v>80</v>
      </c>
      <c r="H45" s="97">
        <f t="shared" si="9"/>
        <v>444.2</v>
      </c>
      <c r="I45" s="133"/>
      <c r="J45" s="137"/>
      <c r="K45" s="87" t="s">
        <v>34</v>
      </c>
      <c r="L45" s="426">
        <v>6.5</v>
      </c>
      <c r="M45" s="426">
        <v>6.6</v>
      </c>
      <c r="N45" s="426">
        <v>1.7</v>
      </c>
      <c r="O45" s="426">
        <v>5.8</v>
      </c>
      <c r="P45" s="426">
        <v>5.8</v>
      </c>
      <c r="Q45" s="426">
        <v>5.8</v>
      </c>
      <c r="R45" s="97">
        <f t="shared" si="10"/>
        <v>32.199999999999996</v>
      </c>
      <c r="S45" s="2"/>
      <c r="T45" s="55"/>
      <c r="U45" s="56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27">
        <f t="shared" ref="B46:G46" si="11">SUM(B39:B45)</f>
        <v>609</v>
      </c>
      <c r="C46" s="77">
        <f t="shared" si="11"/>
        <v>609.4</v>
      </c>
      <c r="D46" s="28">
        <f t="shared" si="11"/>
        <v>155.9</v>
      </c>
      <c r="E46" s="28">
        <f t="shared" si="11"/>
        <v>589.70000000000005</v>
      </c>
      <c r="F46" s="28">
        <f t="shared" si="11"/>
        <v>593.79999999999995</v>
      </c>
      <c r="G46" s="28">
        <f t="shared" si="11"/>
        <v>562.70000000000005</v>
      </c>
      <c r="H46" s="97">
        <f t="shared" si="9"/>
        <v>3120.5</v>
      </c>
      <c r="I46" s="60"/>
      <c r="K46" s="73" t="s">
        <v>10</v>
      </c>
      <c r="L46" s="77">
        <f t="shared" ref="L46:Q46" si="12">SUM(L39:L45)</f>
        <v>44.6</v>
      </c>
      <c r="M46" s="28">
        <f t="shared" si="12"/>
        <v>45.3</v>
      </c>
      <c r="N46" s="28">
        <f>SUM(N39:N45)</f>
        <v>11.999999999999998</v>
      </c>
      <c r="O46" s="28">
        <f t="shared" si="12"/>
        <v>40.4</v>
      </c>
      <c r="P46" s="28">
        <f t="shared" si="12"/>
        <v>40.299999999999997</v>
      </c>
      <c r="Q46" s="28">
        <f t="shared" si="12"/>
        <v>39.999999999999993</v>
      </c>
      <c r="R46" s="97">
        <f t="shared" si="10"/>
        <v>222.60000000000002</v>
      </c>
      <c r="S46" s="60"/>
      <c r="T46" s="55"/>
      <c r="U46" s="56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30">
        <v>153.69999999999999</v>
      </c>
      <c r="C47" s="78">
        <v>153.69999999999999</v>
      </c>
      <c r="D47" s="31">
        <v>153.69999999999999</v>
      </c>
      <c r="E47" s="31">
        <v>153.69999999999999</v>
      </c>
      <c r="F47" s="31">
        <v>153.69999999999999</v>
      </c>
      <c r="G47" s="31">
        <v>153.69999999999999</v>
      </c>
      <c r="H47" s="98">
        <f>+((H46/H48)/7)*1000</f>
        <v>153.19096710849286</v>
      </c>
      <c r="I47" s="60"/>
      <c r="K47" s="129" t="s">
        <v>12</v>
      </c>
      <c r="L47" s="78">
        <v>155.5</v>
      </c>
      <c r="M47" s="31">
        <v>154</v>
      </c>
      <c r="N47" s="31">
        <v>156</v>
      </c>
      <c r="O47" s="31">
        <v>152</v>
      </c>
      <c r="P47" s="31">
        <v>151.5</v>
      </c>
      <c r="Q47" s="31">
        <v>150.5</v>
      </c>
      <c r="R47" s="98">
        <f>+((R46/R48)/7)*1000</f>
        <v>152.88461538461542</v>
      </c>
      <c r="S47" s="61"/>
      <c r="T47" s="61"/>
    </row>
    <row r="48" spans="1:30" ht="33.75" customHeight="1" x14ac:dyDescent="0.25">
      <c r="A48" s="90" t="s">
        <v>13</v>
      </c>
      <c r="B48" s="423">
        <v>566</v>
      </c>
      <c r="C48" s="427">
        <v>568</v>
      </c>
      <c r="D48" s="424">
        <v>148</v>
      </c>
      <c r="E48" s="424">
        <v>550</v>
      </c>
      <c r="F48" s="424">
        <v>553</v>
      </c>
      <c r="G48" s="424">
        <v>525</v>
      </c>
      <c r="H48" s="99">
        <f>SUM(B48:G48)</f>
        <v>2910</v>
      </c>
      <c r="I48" s="60"/>
      <c r="J48" s="62"/>
      <c r="K48" s="90" t="s">
        <v>13</v>
      </c>
      <c r="L48" s="428">
        <v>41</v>
      </c>
      <c r="M48" s="428">
        <v>42</v>
      </c>
      <c r="N48" s="428">
        <v>11</v>
      </c>
      <c r="O48" s="428">
        <v>38</v>
      </c>
      <c r="P48" s="428">
        <v>38</v>
      </c>
      <c r="Q48" s="428">
        <v>38</v>
      </c>
      <c r="R48" s="106">
        <f>SUM(L48:Q48)</f>
        <v>208</v>
      </c>
      <c r="S48" s="63"/>
      <c r="T48" s="63"/>
      <c r="U48" s="63"/>
      <c r="V48" s="63"/>
      <c r="W48" s="63"/>
      <c r="X48" s="63"/>
      <c r="Y48" s="63"/>
    </row>
    <row r="49" spans="1:43" ht="33.75" customHeight="1" x14ac:dyDescent="0.25">
      <c r="A49" s="91" t="s">
        <v>14</v>
      </c>
      <c r="B49" s="38">
        <f t="shared" ref="B49:G49" si="13">((B48*B47)*7/1000-B40-B39)/5</f>
        <v>86.991880000000009</v>
      </c>
      <c r="C49" s="80">
        <f t="shared" si="13"/>
        <v>87.382239999999982</v>
      </c>
      <c r="D49" s="80">
        <f t="shared" si="13"/>
        <v>22.726639999999996</v>
      </c>
      <c r="E49" s="80">
        <f t="shared" si="13"/>
        <v>84.549000000000007</v>
      </c>
      <c r="F49" s="80">
        <f t="shared" si="13"/>
        <v>84.994539999999986</v>
      </c>
      <c r="G49" s="80">
        <f t="shared" si="13"/>
        <v>80.729499999999987</v>
      </c>
      <c r="H49" s="100">
        <f>((H46*1000)/H48)/7</f>
        <v>153.19096710849288</v>
      </c>
      <c r="I49" s="60"/>
      <c r="K49" s="91" t="s">
        <v>14</v>
      </c>
      <c r="L49" s="80">
        <f t="shared" ref="L49:Q49" si="14">((L48*L47)*7/1000-L40-L39)/5</f>
        <v>6.3657000000000012</v>
      </c>
      <c r="M49" s="39">
        <f t="shared" si="14"/>
        <v>6.4552000000000005</v>
      </c>
      <c r="N49" s="39">
        <f t="shared" si="14"/>
        <v>1.6823999999999999</v>
      </c>
      <c r="O49" s="39">
        <f>((O48*O47)*7/1000-O40-O39)/5</f>
        <v>5.7664000000000009</v>
      </c>
      <c r="P49" s="39">
        <f t="shared" si="14"/>
        <v>5.7398000000000007</v>
      </c>
      <c r="Q49" s="39">
        <f t="shared" si="14"/>
        <v>5.6866000000000003</v>
      </c>
      <c r="R49" s="107">
        <f>((R46*1000)/R48)/7</f>
        <v>152.88461538461542</v>
      </c>
      <c r="S49" s="63"/>
      <c r="T49" s="63"/>
    </row>
    <row r="50" spans="1:43" ht="33.75" customHeight="1" x14ac:dyDescent="0.25">
      <c r="A50" s="92" t="s">
        <v>15</v>
      </c>
      <c r="B50" s="42">
        <f t="shared" ref="B50:G50" si="15">((B48*B47)*7)/1000</f>
        <v>608.95940000000007</v>
      </c>
      <c r="C50" s="81">
        <f t="shared" si="15"/>
        <v>611.11119999999994</v>
      </c>
      <c r="D50" s="43">
        <f t="shared" si="15"/>
        <v>159.23319999999998</v>
      </c>
      <c r="E50" s="43">
        <f t="shared" si="15"/>
        <v>591.745</v>
      </c>
      <c r="F50" s="43">
        <f t="shared" si="15"/>
        <v>594.97269999999992</v>
      </c>
      <c r="G50" s="43">
        <f t="shared" si="15"/>
        <v>564.84749999999997</v>
      </c>
      <c r="H50" s="83"/>
      <c r="I50" s="60"/>
      <c r="K50" s="92" t="s">
        <v>15</v>
      </c>
      <c r="L50" s="81">
        <f t="shared" ref="L50:Q50" si="16">((L48*L47)*7)/1000</f>
        <v>44.628500000000003</v>
      </c>
      <c r="M50" s="43">
        <f t="shared" si="16"/>
        <v>45.276000000000003</v>
      </c>
      <c r="N50" s="43">
        <f t="shared" si="16"/>
        <v>12.012</v>
      </c>
      <c r="O50" s="43">
        <f t="shared" si="16"/>
        <v>40.432000000000002</v>
      </c>
      <c r="P50" s="43">
        <f t="shared" si="16"/>
        <v>40.298999999999999</v>
      </c>
      <c r="Q50" s="43">
        <f t="shared" si="16"/>
        <v>40.033000000000001</v>
      </c>
      <c r="R50" s="108"/>
    </row>
    <row r="51" spans="1:43" ht="33.75" customHeight="1" thickBot="1" x14ac:dyDescent="0.3">
      <c r="A51" s="93" t="s">
        <v>16</v>
      </c>
      <c r="B51" s="47">
        <f t="shared" ref="B51:G51" si="17">+(B46/B48)/7*1000</f>
        <v>153.71024734982333</v>
      </c>
      <c r="C51" s="82">
        <f t="shared" si="17"/>
        <v>153.26961770623743</v>
      </c>
      <c r="D51" s="48">
        <f t="shared" si="17"/>
        <v>150.48262548262548</v>
      </c>
      <c r="E51" s="48">
        <f t="shared" si="17"/>
        <v>153.16883116883122</v>
      </c>
      <c r="F51" s="48">
        <f t="shared" si="17"/>
        <v>153.39705502454143</v>
      </c>
      <c r="G51" s="48">
        <f t="shared" si="17"/>
        <v>153.11564625850343</v>
      </c>
      <c r="H51" s="101"/>
      <c r="I51" s="60"/>
      <c r="J51" s="51"/>
      <c r="K51" s="93" t="s">
        <v>16</v>
      </c>
      <c r="L51" s="82">
        <f t="shared" ref="L51:Q51" si="18">+(L46/L48)/7*1000</f>
        <v>155.40069686411152</v>
      </c>
      <c r="M51" s="48">
        <f t="shared" si="18"/>
        <v>154.08163265306121</v>
      </c>
      <c r="N51" s="48">
        <f t="shared" si="18"/>
        <v>155.84415584415584</v>
      </c>
      <c r="O51" s="48">
        <f t="shared" si="18"/>
        <v>151.87969924812032</v>
      </c>
      <c r="P51" s="48">
        <f t="shared" si="18"/>
        <v>151.50375939849621</v>
      </c>
      <c r="Q51" s="48">
        <f t="shared" si="18"/>
        <v>150.37593984962402</v>
      </c>
      <c r="R51" s="49"/>
      <c r="S51" s="52"/>
      <c r="T51" s="52"/>
    </row>
    <row r="52" spans="1:43" ht="33.75" customHeight="1" x14ac:dyDescent="0.25">
      <c r="A52" s="51"/>
      <c r="B52" s="52">
        <f>B51-B47</f>
        <v>1.0247349823345075E-2</v>
      </c>
      <c r="C52" s="52">
        <f t="shared" ref="C52:G52" si="19">C51-C47</f>
        <v>-0.43038229376256254</v>
      </c>
      <c r="D52" s="52">
        <f t="shared" si="19"/>
        <v>-3.217374517374509</v>
      </c>
      <c r="E52" s="52">
        <f t="shared" si="19"/>
        <v>-0.53116883116877034</v>
      </c>
      <c r="F52" s="52">
        <f t="shared" si="19"/>
        <v>-0.30294497545855847</v>
      </c>
      <c r="G52" s="52">
        <f t="shared" si="19"/>
        <v>-0.58435374149655672</v>
      </c>
      <c r="H52" s="51"/>
      <c r="I52" s="51"/>
      <c r="J52" s="51"/>
      <c r="K52" s="52"/>
      <c r="L52" s="52">
        <f t="shared" ref="L52:Q52" si="20">L51-L47</f>
        <v>-9.930313588847639E-2</v>
      </c>
      <c r="M52" s="52">
        <f t="shared" si="20"/>
        <v>8.1632653061205929E-2</v>
      </c>
      <c r="N52" s="52">
        <f>N51-N47</f>
        <v>-0.15584415584416433</v>
      </c>
      <c r="O52" s="52">
        <f t="shared" si="20"/>
        <v>-0.12030075187968237</v>
      </c>
      <c r="P52" s="52">
        <f t="shared" si="20"/>
        <v>3.7593984962143168E-3</v>
      </c>
      <c r="Q52" s="52">
        <f t="shared" si="20"/>
        <v>-0.12406015037598195</v>
      </c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2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2"/>
      <c r="W55" s="2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2"/>
      <c r="W56" s="2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2"/>
      <c r="W57" s="2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420">
        <v>7.1</v>
      </c>
      <c r="C58" s="426">
        <v>7</v>
      </c>
      <c r="D58" s="426">
        <v>1.9</v>
      </c>
      <c r="E58" s="426">
        <v>6.7</v>
      </c>
      <c r="F58" s="426">
        <v>7.1</v>
      </c>
      <c r="G58" s="429">
        <v>6.9</v>
      </c>
      <c r="H58" s="420">
        <v>7</v>
      </c>
      <c r="I58" s="426">
        <v>8</v>
      </c>
      <c r="J58" s="426">
        <v>1.6</v>
      </c>
      <c r="K58" s="426">
        <v>6.9</v>
      </c>
      <c r="L58" s="426">
        <v>7.2</v>
      </c>
      <c r="M58" s="429">
        <v>7.1</v>
      </c>
      <c r="N58" s="420">
        <v>7.2</v>
      </c>
      <c r="O58" s="426">
        <v>7.6</v>
      </c>
      <c r="P58" s="426">
        <v>1.9</v>
      </c>
      <c r="Q58" s="426">
        <v>7.5</v>
      </c>
      <c r="R58" s="426">
        <v>7.3</v>
      </c>
      <c r="S58" s="429">
        <v>7.5</v>
      </c>
      <c r="T58" s="26">
        <f t="shared" ref="T58:T65" si="21">SUM(B58:S58)</f>
        <v>113.49999999999999</v>
      </c>
      <c r="U58" s="71"/>
      <c r="V58" s="2"/>
      <c r="W58" s="2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420">
        <v>7.1</v>
      </c>
      <c r="C59" s="426">
        <v>7</v>
      </c>
      <c r="D59" s="426">
        <v>1.9</v>
      </c>
      <c r="E59" s="426">
        <v>6.7</v>
      </c>
      <c r="F59" s="426">
        <v>7.1</v>
      </c>
      <c r="G59" s="429">
        <v>6.9</v>
      </c>
      <c r="H59" s="420">
        <v>7</v>
      </c>
      <c r="I59" s="426">
        <v>8</v>
      </c>
      <c r="J59" s="426">
        <v>1.6</v>
      </c>
      <c r="K59" s="426">
        <v>6.9</v>
      </c>
      <c r="L59" s="426">
        <v>7.2</v>
      </c>
      <c r="M59" s="429">
        <v>7.1</v>
      </c>
      <c r="N59" s="420">
        <v>7.2</v>
      </c>
      <c r="O59" s="426">
        <v>7.6</v>
      </c>
      <c r="P59" s="426">
        <v>1.9</v>
      </c>
      <c r="Q59" s="426">
        <v>7.5</v>
      </c>
      <c r="R59" s="426">
        <v>7.3</v>
      </c>
      <c r="S59" s="429">
        <v>7.5</v>
      </c>
      <c r="T59" s="26">
        <f t="shared" si="21"/>
        <v>113.49999999999999</v>
      </c>
      <c r="U59" s="71"/>
      <c r="V59" s="2"/>
      <c r="W59" s="2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420">
        <v>7</v>
      </c>
      <c r="C60" s="426">
        <v>6.9</v>
      </c>
      <c r="D60" s="426">
        <v>1.8</v>
      </c>
      <c r="E60" s="426">
        <v>6.6</v>
      </c>
      <c r="F60" s="426">
        <v>7</v>
      </c>
      <c r="G60" s="429">
        <v>6.8</v>
      </c>
      <c r="H60" s="420">
        <v>6.9</v>
      </c>
      <c r="I60" s="426">
        <v>7.9</v>
      </c>
      <c r="J60" s="426">
        <v>1.5</v>
      </c>
      <c r="K60" s="426">
        <v>6.8</v>
      </c>
      <c r="L60" s="426">
        <v>7</v>
      </c>
      <c r="M60" s="429">
        <v>7</v>
      </c>
      <c r="N60" s="420">
        <v>7</v>
      </c>
      <c r="O60" s="426">
        <v>7.5</v>
      </c>
      <c r="P60" s="426">
        <v>1.8</v>
      </c>
      <c r="Q60" s="426">
        <v>7.4</v>
      </c>
      <c r="R60" s="426">
        <v>7.2</v>
      </c>
      <c r="S60" s="429">
        <v>7.5</v>
      </c>
      <c r="T60" s="26">
        <f t="shared" si="21"/>
        <v>111.6</v>
      </c>
      <c r="U60" s="71"/>
      <c r="V60" s="2"/>
      <c r="W60" s="2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420">
        <v>7</v>
      </c>
      <c r="C61" s="426">
        <v>7</v>
      </c>
      <c r="D61" s="426">
        <v>1.8</v>
      </c>
      <c r="E61" s="426">
        <v>6.6</v>
      </c>
      <c r="F61" s="426">
        <v>7</v>
      </c>
      <c r="G61" s="429">
        <v>6.8</v>
      </c>
      <c r="H61" s="420">
        <v>6.9</v>
      </c>
      <c r="I61" s="426">
        <v>8</v>
      </c>
      <c r="J61" s="426">
        <v>1.5</v>
      </c>
      <c r="K61" s="426">
        <v>6.8</v>
      </c>
      <c r="L61" s="426">
        <v>7</v>
      </c>
      <c r="M61" s="429">
        <v>7</v>
      </c>
      <c r="N61" s="420">
        <v>7</v>
      </c>
      <c r="O61" s="426">
        <v>7.5</v>
      </c>
      <c r="P61" s="426">
        <v>1.8</v>
      </c>
      <c r="Q61" s="426">
        <v>7.4</v>
      </c>
      <c r="R61" s="426">
        <v>7.2</v>
      </c>
      <c r="S61" s="429">
        <v>7.5</v>
      </c>
      <c r="T61" s="26">
        <f t="shared" si="21"/>
        <v>111.8</v>
      </c>
      <c r="U61" s="71"/>
      <c r="V61" s="2"/>
      <c r="W61" s="2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420">
        <v>7</v>
      </c>
      <c r="C62" s="426">
        <v>7</v>
      </c>
      <c r="D62" s="426">
        <v>1.8</v>
      </c>
      <c r="E62" s="426">
        <v>6.6</v>
      </c>
      <c r="F62" s="426">
        <v>7</v>
      </c>
      <c r="G62" s="429">
        <v>6.9</v>
      </c>
      <c r="H62" s="420">
        <v>6.9</v>
      </c>
      <c r="I62" s="426">
        <v>8</v>
      </c>
      <c r="J62" s="426">
        <v>1.5</v>
      </c>
      <c r="K62" s="426">
        <v>6.8</v>
      </c>
      <c r="L62" s="426">
        <v>7.1</v>
      </c>
      <c r="M62" s="429">
        <v>7</v>
      </c>
      <c r="N62" s="420">
        <v>7</v>
      </c>
      <c r="O62" s="426">
        <v>7.6</v>
      </c>
      <c r="P62" s="426">
        <v>1.7</v>
      </c>
      <c r="Q62" s="426">
        <v>7.4</v>
      </c>
      <c r="R62" s="426">
        <v>7.2</v>
      </c>
      <c r="S62" s="429">
        <v>7.5</v>
      </c>
      <c r="T62" s="26">
        <f t="shared" si="21"/>
        <v>112</v>
      </c>
      <c r="U62" s="71"/>
      <c r="V62" s="60"/>
      <c r="W62" s="383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420">
        <v>7</v>
      </c>
      <c r="C63" s="426">
        <v>7</v>
      </c>
      <c r="D63" s="426">
        <v>1.8</v>
      </c>
      <c r="E63" s="426">
        <v>6.6</v>
      </c>
      <c r="F63" s="426">
        <v>7.1</v>
      </c>
      <c r="G63" s="429">
        <v>6.9</v>
      </c>
      <c r="H63" s="420">
        <v>6.9</v>
      </c>
      <c r="I63" s="426">
        <v>8</v>
      </c>
      <c r="J63" s="426">
        <v>1.6</v>
      </c>
      <c r="K63" s="426">
        <v>6.8</v>
      </c>
      <c r="L63" s="426">
        <v>7.1</v>
      </c>
      <c r="M63" s="429">
        <v>7.1</v>
      </c>
      <c r="N63" s="420">
        <v>7.1</v>
      </c>
      <c r="O63" s="426">
        <v>7.6</v>
      </c>
      <c r="P63" s="426">
        <v>1.7</v>
      </c>
      <c r="Q63" s="426">
        <v>7.4</v>
      </c>
      <c r="R63" s="426">
        <v>7.2</v>
      </c>
      <c r="S63" s="429">
        <v>7.5</v>
      </c>
      <c r="T63" s="26">
        <f t="shared" si="21"/>
        <v>112.39999999999999</v>
      </c>
      <c r="U63" s="71"/>
      <c r="V63" s="60"/>
      <c r="W63" s="383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420">
        <v>7.1</v>
      </c>
      <c r="C64" s="426">
        <v>7</v>
      </c>
      <c r="D64" s="426">
        <v>1.9</v>
      </c>
      <c r="E64" s="426">
        <v>6.7</v>
      </c>
      <c r="F64" s="426">
        <v>7.1</v>
      </c>
      <c r="G64" s="429">
        <v>6.9</v>
      </c>
      <c r="H64" s="420">
        <v>6.9</v>
      </c>
      <c r="I64" s="426">
        <v>8</v>
      </c>
      <c r="J64" s="426">
        <v>1.6</v>
      </c>
      <c r="K64" s="426">
        <v>6.9</v>
      </c>
      <c r="L64" s="426">
        <v>7.1</v>
      </c>
      <c r="M64" s="429">
        <v>7.1</v>
      </c>
      <c r="N64" s="420">
        <v>7.1</v>
      </c>
      <c r="O64" s="426">
        <v>7.6</v>
      </c>
      <c r="P64" s="426">
        <v>1.7</v>
      </c>
      <c r="Q64" s="426">
        <v>7.5</v>
      </c>
      <c r="R64" s="426">
        <v>7.3</v>
      </c>
      <c r="S64" s="429">
        <v>7.5</v>
      </c>
      <c r="T64" s="26">
        <f t="shared" si="21"/>
        <v>112.99999999999997</v>
      </c>
      <c r="U64" s="71"/>
      <c r="V64" s="60"/>
      <c r="W64" s="383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49.300000000000004</v>
      </c>
      <c r="C65" s="28">
        <f>SUM(C58:C64)</f>
        <v>48.9</v>
      </c>
      <c r="D65" s="28">
        <f>SUM(D58:D64)</f>
        <v>12.9</v>
      </c>
      <c r="E65" s="28">
        <f>SUM(E58:E64)</f>
        <v>46.500000000000007</v>
      </c>
      <c r="F65" s="28">
        <f t="shared" ref="F65:Q65" si="22">SUM(F58:F64)</f>
        <v>49.400000000000006</v>
      </c>
      <c r="G65" s="29">
        <f t="shared" si="22"/>
        <v>48.1</v>
      </c>
      <c r="H65" s="27">
        <f t="shared" si="22"/>
        <v>48.499999999999993</v>
      </c>
      <c r="I65" s="28">
        <f t="shared" si="22"/>
        <v>55.9</v>
      </c>
      <c r="J65" s="28">
        <f t="shared" si="22"/>
        <v>10.9</v>
      </c>
      <c r="K65" s="28">
        <f t="shared" si="22"/>
        <v>47.9</v>
      </c>
      <c r="L65" s="28">
        <f t="shared" si="22"/>
        <v>49.7</v>
      </c>
      <c r="M65" s="29">
        <f t="shared" si="22"/>
        <v>49.400000000000006</v>
      </c>
      <c r="N65" s="27">
        <f t="shared" si="22"/>
        <v>49.6</v>
      </c>
      <c r="O65" s="28">
        <f t="shared" si="22"/>
        <v>53</v>
      </c>
      <c r="P65" s="28">
        <f t="shared" si="22"/>
        <v>12.499999999999998</v>
      </c>
      <c r="Q65" s="28">
        <f t="shared" si="22"/>
        <v>52.099999999999994</v>
      </c>
      <c r="R65" s="28">
        <f>SUM(R58:R64)</f>
        <v>50.7</v>
      </c>
      <c r="S65" s="29">
        <f>SUM(S58:S64)</f>
        <v>52.5</v>
      </c>
      <c r="T65" s="26">
        <f t="shared" si="21"/>
        <v>787.80000000000007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153</v>
      </c>
      <c r="C66" s="31">
        <v>152</v>
      </c>
      <c r="D66" s="31">
        <v>154</v>
      </c>
      <c r="E66" s="31">
        <v>151</v>
      </c>
      <c r="F66" s="31">
        <v>150</v>
      </c>
      <c r="G66" s="32">
        <v>149.5</v>
      </c>
      <c r="H66" s="30">
        <v>154</v>
      </c>
      <c r="I66" s="31">
        <v>153.5</v>
      </c>
      <c r="J66" s="31">
        <v>155</v>
      </c>
      <c r="K66" s="31">
        <v>152</v>
      </c>
      <c r="L66" s="31">
        <v>151</v>
      </c>
      <c r="M66" s="32">
        <v>150</v>
      </c>
      <c r="N66" s="30">
        <v>154</v>
      </c>
      <c r="O66" s="31">
        <v>154</v>
      </c>
      <c r="P66" s="31">
        <v>155.5</v>
      </c>
      <c r="Q66" s="31">
        <v>152</v>
      </c>
      <c r="R66" s="31">
        <v>151</v>
      </c>
      <c r="S66" s="32">
        <v>150</v>
      </c>
      <c r="T66" s="261">
        <f>+((T65/T67)/7)*1000</f>
        <v>151.87969924812035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430">
        <v>46</v>
      </c>
      <c r="C67" s="428">
        <v>46</v>
      </c>
      <c r="D67" s="428">
        <v>12</v>
      </c>
      <c r="E67" s="428">
        <v>44</v>
      </c>
      <c r="F67" s="428">
        <v>47</v>
      </c>
      <c r="G67" s="431">
        <v>46</v>
      </c>
      <c r="H67" s="430">
        <v>45</v>
      </c>
      <c r="I67" s="428">
        <v>52</v>
      </c>
      <c r="J67" s="428">
        <v>10</v>
      </c>
      <c r="K67" s="428">
        <v>45</v>
      </c>
      <c r="L67" s="428">
        <v>47</v>
      </c>
      <c r="M67" s="431">
        <v>47</v>
      </c>
      <c r="N67" s="430">
        <v>46</v>
      </c>
      <c r="O67" s="428">
        <v>49</v>
      </c>
      <c r="P67" s="428">
        <v>12</v>
      </c>
      <c r="Q67" s="428">
        <v>49</v>
      </c>
      <c r="R67" s="428">
        <v>48</v>
      </c>
      <c r="S67" s="431">
        <v>50</v>
      </c>
      <c r="T67" s="262">
        <f>SUM(B67:S67)</f>
        <v>741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3">((B67*B66)*7/1000-B59-B58)/5</f>
        <v>7.0131999999999994</v>
      </c>
      <c r="C68" s="80">
        <f t="shared" si="23"/>
        <v>6.9888000000000003</v>
      </c>
      <c r="D68" s="80">
        <f t="shared" si="23"/>
        <v>1.8271999999999999</v>
      </c>
      <c r="E68" s="80">
        <f t="shared" si="23"/>
        <v>6.621599999999999</v>
      </c>
      <c r="F68" s="80">
        <f t="shared" si="23"/>
        <v>7.0299999999999994</v>
      </c>
      <c r="G68" s="154">
        <f t="shared" si="23"/>
        <v>6.8678000000000008</v>
      </c>
      <c r="H68" s="38">
        <f t="shared" si="23"/>
        <v>6.9019999999999992</v>
      </c>
      <c r="I68" s="80">
        <f t="shared" si="23"/>
        <v>7.9748000000000001</v>
      </c>
      <c r="J68" s="80">
        <f t="shared" si="23"/>
        <v>1.53</v>
      </c>
      <c r="K68" s="80">
        <f t="shared" si="23"/>
        <v>6.8160000000000007</v>
      </c>
      <c r="L68" s="80">
        <f t="shared" si="23"/>
        <v>7.0557999999999996</v>
      </c>
      <c r="M68" s="154">
        <f t="shared" si="23"/>
        <v>7.0299999999999994</v>
      </c>
      <c r="N68" s="38">
        <f t="shared" si="23"/>
        <v>7.0375999999999994</v>
      </c>
      <c r="O68" s="80">
        <f t="shared" si="23"/>
        <v>7.5244</v>
      </c>
      <c r="P68" s="80">
        <f t="shared" si="23"/>
        <v>1.8523999999999998</v>
      </c>
      <c r="Q68" s="80">
        <f t="shared" si="23"/>
        <v>7.4272000000000009</v>
      </c>
      <c r="R68" s="80">
        <f t="shared" si="23"/>
        <v>7.2272000000000007</v>
      </c>
      <c r="S68" s="154">
        <f t="shared" si="23"/>
        <v>7.5</v>
      </c>
      <c r="T68" s="263">
        <f>((T65*1000)/T67)/7</f>
        <v>151.87969924812032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4">((B67*B66)*7)/1000</f>
        <v>49.265999999999998</v>
      </c>
      <c r="C69" s="43">
        <f t="shared" si="24"/>
        <v>48.944000000000003</v>
      </c>
      <c r="D69" s="43">
        <f t="shared" si="24"/>
        <v>12.936</v>
      </c>
      <c r="E69" s="43">
        <f t="shared" si="24"/>
        <v>46.508000000000003</v>
      </c>
      <c r="F69" s="43">
        <f t="shared" si="24"/>
        <v>49.35</v>
      </c>
      <c r="G69" s="83">
        <f t="shared" si="24"/>
        <v>48.139000000000003</v>
      </c>
      <c r="H69" s="42">
        <f t="shared" si="24"/>
        <v>48.51</v>
      </c>
      <c r="I69" s="43">
        <f t="shared" si="24"/>
        <v>55.874000000000002</v>
      </c>
      <c r="J69" s="43">
        <f t="shared" si="24"/>
        <v>10.85</v>
      </c>
      <c r="K69" s="43">
        <f t="shared" si="24"/>
        <v>47.88</v>
      </c>
      <c r="L69" s="43">
        <f t="shared" si="24"/>
        <v>49.679000000000002</v>
      </c>
      <c r="M69" s="83">
        <f t="shared" si="24"/>
        <v>49.35</v>
      </c>
      <c r="N69" s="42">
        <f t="shared" si="24"/>
        <v>49.588000000000001</v>
      </c>
      <c r="O69" s="43">
        <f t="shared" si="24"/>
        <v>52.822000000000003</v>
      </c>
      <c r="P69" s="43">
        <f t="shared" si="24"/>
        <v>13.061999999999999</v>
      </c>
      <c r="Q69" s="43">
        <f t="shared" si="24"/>
        <v>52.136000000000003</v>
      </c>
      <c r="R69" s="43">
        <f t="shared" si="24"/>
        <v>50.735999999999997</v>
      </c>
      <c r="S69" s="83">
        <f t="shared" si="24"/>
        <v>52.5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>+(B65/B67)/7*1000</f>
        <v>153.10559006211182</v>
      </c>
      <c r="C70" s="48">
        <f t="shared" ref="C70:S70" si="25">+(C65/C67)/7*1000</f>
        <v>151.86335403726707</v>
      </c>
      <c r="D70" s="48">
        <f t="shared" si="25"/>
        <v>153.57142857142856</v>
      </c>
      <c r="E70" s="48">
        <f t="shared" si="25"/>
        <v>150.97402597402598</v>
      </c>
      <c r="F70" s="48">
        <f t="shared" si="25"/>
        <v>150.15197568389058</v>
      </c>
      <c r="G70" s="49">
        <f t="shared" si="25"/>
        <v>149.37888198757764</v>
      </c>
      <c r="H70" s="47">
        <f t="shared" si="25"/>
        <v>153.96825396825395</v>
      </c>
      <c r="I70" s="48">
        <f t="shared" si="25"/>
        <v>153.57142857142856</v>
      </c>
      <c r="J70" s="48">
        <f t="shared" si="25"/>
        <v>155.71428571428572</v>
      </c>
      <c r="K70" s="48">
        <f t="shared" si="25"/>
        <v>152.06349206349205</v>
      </c>
      <c r="L70" s="48">
        <f t="shared" si="25"/>
        <v>151.06382978723403</v>
      </c>
      <c r="M70" s="49">
        <f t="shared" si="25"/>
        <v>150.15197568389058</v>
      </c>
      <c r="N70" s="47">
        <f t="shared" si="25"/>
        <v>154.03726708074532</v>
      </c>
      <c r="O70" s="48">
        <f t="shared" si="25"/>
        <v>154.51895043731781</v>
      </c>
      <c r="P70" s="48">
        <f t="shared" si="25"/>
        <v>148.80952380952377</v>
      </c>
      <c r="Q70" s="48">
        <f t="shared" si="25"/>
        <v>151.8950437317784</v>
      </c>
      <c r="R70" s="48">
        <f t="shared" si="25"/>
        <v>150.89285714285717</v>
      </c>
      <c r="S70" s="49">
        <f t="shared" si="25"/>
        <v>150</v>
      </c>
      <c r="T70" s="50"/>
      <c r="AD70" s="3"/>
    </row>
    <row r="71" spans="1:41" s="337" customFormat="1" ht="33.75" customHeight="1" x14ac:dyDescent="0.25">
      <c r="B71" s="52">
        <f t="shared" ref="B71:S71" si="26">B70-B66</f>
        <v>0.10559006211181554</v>
      </c>
      <c r="C71" s="52">
        <f t="shared" si="26"/>
        <v>-0.13664596273292773</v>
      </c>
      <c r="D71" s="52">
        <f t="shared" si="26"/>
        <v>-0.42857142857144481</v>
      </c>
      <c r="E71" s="52">
        <f t="shared" si="26"/>
        <v>-2.5974025974022652E-2</v>
      </c>
      <c r="F71" s="52">
        <f t="shared" si="26"/>
        <v>0.15197568389058347</v>
      </c>
      <c r="G71" s="52">
        <f t="shared" si="26"/>
        <v>-0.12111801242235742</v>
      </c>
      <c r="H71" s="52">
        <f t="shared" si="26"/>
        <v>-3.174603174605295E-2</v>
      </c>
      <c r="I71" s="52">
        <f t="shared" si="26"/>
        <v>7.1428571428555188E-2</v>
      </c>
      <c r="J71" s="52">
        <f t="shared" si="26"/>
        <v>0.71428571428572241</v>
      </c>
      <c r="K71" s="52">
        <f t="shared" si="26"/>
        <v>6.3492063492049056E-2</v>
      </c>
      <c r="L71" s="52">
        <f t="shared" si="26"/>
        <v>6.3829787234027435E-2</v>
      </c>
      <c r="M71" s="52">
        <f t="shared" si="26"/>
        <v>0.15197568389058347</v>
      </c>
      <c r="N71" s="52">
        <f t="shared" si="26"/>
        <v>3.7267080745323256E-2</v>
      </c>
      <c r="O71" s="52">
        <f t="shared" si="26"/>
        <v>0.51895043731781243</v>
      </c>
      <c r="P71" s="52">
        <f t="shared" si="26"/>
        <v>-6.6904761904762324</v>
      </c>
      <c r="Q71" s="52">
        <f t="shared" si="26"/>
        <v>-0.1049562682215992</v>
      </c>
      <c r="R71" s="52">
        <f t="shared" si="26"/>
        <v>-0.10714285714283278</v>
      </c>
      <c r="S71" s="52">
        <f t="shared" si="26"/>
        <v>0</v>
      </c>
    </row>
    <row r="72" spans="1:41" ht="33.75" customHeight="1" x14ac:dyDescent="0.25"/>
    <row r="73" spans="1:41" s="531" customFormat="1" ht="33.75" customHeight="1" x14ac:dyDescent="0.25">
      <c r="A73" s="55"/>
      <c r="B73" s="70"/>
      <c r="C73" s="70"/>
      <c r="D73" s="70"/>
      <c r="E73" s="70"/>
      <c r="F73" s="70"/>
      <c r="G73" s="70"/>
      <c r="H73" s="55"/>
      <c r="I73" s="55"/>
      <c r="J73" s="55"/>
    </row>
    <row r="74" spans="1:41" ht="33.75" customHeight="1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4">
    <mergeCell ref="B33:D33"/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8"/>
  <sheetViews>
    <sheetView topLeftCell="A19" zoomScale="30" zoomScaleNormal="30" workbookViewId="0">
      <selection activeCell="B39" sqref="B39:G45"/>
    </sheetView>
  </sheetViews>
  <sheetFormatPr baseColWidth="10" defaultRowHeight="15" x14ac:dyDescent="0.25"/>
  <cols>
    <col min="1" max="1" width="52.42578125" style="19" bestFit="1" customWidth="1"/>
    <col min="2" max="10" width="22.42578125" style="19" customWidth="1"/>
    <col min="11" max="11" width="33.42578125" style="19" bestFit="1" customWidth="1"/>
    <col min="1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607"/>
      <c r="U3" s="607"/>
      <c r="V3" s="607"/>
      <c r="W3" s="607"/>
      <c r="X3" s="607"/>
      <c r="Y3" s="2"/>
      <c r="Z3" s="2"/>
      <c r="AA3" s="2"/>
      <c r="AB3" s="2"/>
      <c r="AC3" s="2"/>
      <c r="AD3" s="60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7" t="s">
        <v>1</v>
      </c>
      <c r="B9" s="607"/>
      <c r="C9" s="607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7"/>
      <c r="B10" s="607"/>
      <c r="C10" s="60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7" t="s">
        <v>4</v>
      </c>
      <c r="B11" s="607"/>
      <c r="C11" s="607"/>
      <c r="D11" s="1"/>
      <c r="E11" s="605">
        <v>2</v>
      </c>
      <c r="F11" s="1"/>
      <c r="G11" s="1"/>
      <c r="H11" s="1"/>
      <c r="I11" s="1"/>
      <c r="J11" s="1"/>
      <c r="K11" s="628" t="s">
        <v>125</v>
      </c>
      <c r="L11" s="628"/>
      <c r="M11" s="606"/>
      <c r="N11" s="60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7"/>
      <c r="B12" s="607"/>
      <c r="C12" s="607"/>
      <c r="D12" s="1"/>
      <c r="E12" s="5"/>
      <c r="F12" s="1"/>
      <c r="G12" s="1"/>
      <c r="H12" s="1"/>
      <c r="I12" s="1"/>
      <c r="J12" s="1"/>
      <c r="K12" s="606"/>
      <c r="L12" s="606"/>
      <c r="M12" s="606"/>
      <c r="N12" s="60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7"/>
      <c r="B13" s="607"/>
      <c r="C13" s="607"/>
      <c r="D13" s="607"/>
      <c r="E13" s="607"/>
      <c r="F13" s="607"/>
      <c r="G13" s="607"/>
      <c r="H13" s="607"/>
      <c r="I13" s="607"/>
      <c r="J13" s="607"/>
      <c r="K13" s="607"/>
      <c r="L13" s="606"/>
      <c r="M13" s="606"/>
      <c r="N13" s="606"/>
      <c r="O13" s="606"/>
      <c r="P13" s="606"/>
      <c r="Q13" s="606"/>
      <c r="R13" s="606"/>
      <c r="S13" s="606"/>
      <c r="T13" s="606"/>
      <c r="U13" s="606"/>
      <c r="V13" s="606"/>
      <c r="W13" s="1"/>
      <c r="X13" s="1"/>
      <c r="Y13" s="1"/>
    </row>
    <row r="14" spans="1:30" s="3" customFormat="1" ht="27" thickBot="1" x14ac:dyDescent="0.3">
      <c r="A14" s="60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608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420">
        <v>89.3</v>
      </c>
      <c r="C18" s="421">
        <v>89</v>
      </c>
      <c r="D18" s="421">
        <v>27.5</v>
      </c>
      <c r="E18" s="421">
        <v>90.2</v>
      </c>
      <c r="F18" s="421">
        <v>91.4</v>
      </c>
      <c r="G18" s="422">
        <v>89.6</v>
      </c>
      <c r="H18" s="420">
        <v>87.3</v>
      </c>
      <c r="I18" s="421">
        <v>101.9</v>
      </c>
      <c r="J18" s="421">
        <v>29.6</v>
      </c>
      <c r="K18" s="421">
        <v>89.3</v>
      </c>
      <c r="L18" s="421">
        <v>92.2</v>
      </c>
      <c r="M18" s="422">
        <v>90.8</v>
      </c>
      <c r="N18" s="426">
        <v>90</v>
      </c>
      <c r="O18" s="421">
        <v>95.8</v>
      </c>
      <c r="P18" s="421">
        <v>38.6</v>
      </c>
      <c r="Q18" s="421">
        <v>96</v>
      </c>
      <c r="R18" s="421">
        <v>94.8</v>
      </c>
      <c r="S18" s="422">
        <v>97.4</v>
      </c>
      <c r="T18" s="26">
        <f t="shared" ref="T18:T25" si="0">SUM(B18:S18)</f>
        <v>1480.6999999999998</v>
      </c>
      <c r="V18" s="2"/>
      <c r="W18" s="20"/>
    </row>
    <row r="19" spans="1:30" ht="39.950000000000003" customHeight="1" x14ac:dyDescent="0.25">
      <c r="A19" s="123" t="s">
        <v>36</v>
      </c>
      <c r="B19" s="420">
        <v>89.3</v>
      </c>
      <c r="C19" s="421">
        <v>89</v>
      </c>
      <c r="D19" s="421">
        <v>27.5</v>
      </c>
      <c r="E19" s="421">
        <v>90.2</v>
      </c>
      <c r="F19" s="421">
        <v>91.4</v>
      </c>
      <c r="G19" s="422">
        <v>89.6</v>
      </c>
      <c r="H19" s="420">
        <v>87.3</v>
      </c>
      <c r="I19" s="421">
        <v>101.9</v>
      </c>
      <c r="J19" s="421">
        <v>29.6</v>
      </c>
      <c r="K19" s="421">
        <v>89.3</v>
      </c>
      <c r="L19" s="421">
        <v>92.2</v>
      </c>
      <c r="M19" s="422">
        <v>90.8</v>
      </c>
      <c r="N19" s="426">
        <v>90</v>
      </c>
      <c r="O19" s="421">
        <v>95.8</v>
      </c>
      <c r="P19" s="421">
        <v>38.6</v>
      </c>
      <c r="Q19" s="421">
        <v>96</v>
      </c>
      <c r="R19" s="421">
        <v>94.8</v>
      </c>
      <c r="S19" s="422">
        <v>97.4</v>
      </c>
      <c r="T19" s="26">
        <f t="shared" si="0"/>
        <v>1480.6999999999998</v>
      </c>
      <c r="V19" s="2"/>
      <c r="W19" s="20"/>
    </row>
    <row r="20" spans="1:30" ht="39.75" customHeight="1" x14ac:dyDescent="0.25">
      <c r="A20" s="122" t="s">
        <v>37</v>
      </c>
      <c r="B20" s="420">
        <v>89.3</v>
      </c>
      <c r="C20" s="421">
        <v>88.6</v>
      </c>
      <c r="D20" s="421">
        <v>27</v>
      </c>
      <c r="E20" s="421">
        <v>90.3</v>
      </c>
      <c r="F20" s="421">
        <v>91.3</v>
      </c>
      <c r="G20" s="422">
        <v>89.4</v>
      </c>
      <c r="H20" s="420">
        <v>87.2</v>
      </c>
      <c r="I20" s="421">
        <v>101.9</v>
      </c>
      <c r="J20" s="421">
        <v>29.3</v>
      </c>
      <c r="K20" s="421">
        <v>89.3</v>
      </c>
      <c r="L20" s="421">
        <v>92.2</v>
      </c>
      <c r="M20" s="422">
        <v>90.7</v>
      </c>
      <c r="N20" s="426">
        <v>89.5</v>
      </c>
      <c r="O20" s="421">
        <v>95.9</v>
      </c>
      <c r="P20" s="421">
        <v>38.6</v>
      </c>
      <c r="Q20" s="421">
        <v>95.6</v>
      </c>
      <c r="R20" s="421">
        <v>94.3</v>
      </c>
      <c r="S20" s="422">
        <v>97.3</v>
      </c>
      <c r="T20" s="610">
        <f t="shared" si="0"/>
        <v>1477.6999999999998</v>
      </c>
      <c r="U20" s="665"/>
      <c r="V20" s="609" t="s">
        <v>126</v>
      </c>
      <c r="W20" s="20"/>
    </row>
    <row r="21" spans="1:30" ht="39.950000000000003" customHeight="1" x14ac:dyDescent="0.25">
      <c r="A21" s="122" t="s">
        <v>38</v>
      </c>
      <c r="B21" s="420">
        <v>89.3</v>
      </c>
      <c r="C21" s="421">
        <v>88.6</v>
      </c>
      <c r="D21" s="421">
        <v>27</v>
      </c>
      <c r="E21" s="421">
        <v>90.2</v>
      </c>
      <c r="F21" s="421">
        <v>91.3</v>
      </c>
      <c r="G21" s="422">
        <v>89.4</v>
      </c>
      <c r="H21" s="420">
        <v>87.2</v>
      </c>
      <c r="I21" s="421">
        <v>101.9</v>
      </c>
      <c r="J21" s="421">
        <v>29.3</v>
      </c>
      <c r="K21" s="421">
        <v>89.3</v>
      </c>
      <c r="L21" s="421">
        <v>92.2</v>
      </c>
      <c r="M21" s="422">
        <v>90.6</v>
      </c>
      <c r="N21" s="426">
        <v>89.5</v>
      </c>
      <c r="O21" s="421">
        <v>95.9</v>
      </c>
      <c r="P21" s="421">
        <v>38.6</v>
      </c>
      <c r="Q21" s="421">
        <v>95.6</v>
      </c>
      <c r="R21" s="421">
        <v>94.3</v>
      </c>
      <c r="S21" s="422">
        <v>97.3</v>
      </c>
      <c r="T21" s="26">
        <f t="shared" si="0"/>
        <v>1477.4999999999998</v>
      </c>
      <c r="U21" s="665"/>
      <c r="V21" s="2"/>
      <c r="W21" s="20"/>
    </row>
    <row r="22" spans="1:30" ht="39.950000000000003" customHeight="1" x14ac:dyDescent="0.25">
      <c r="A22" s="123" t="s">
        <v>33</v>
      </c>
      <c r="B22" s="420">
        <v>89.3</v>
      </c>
      <c r="C22" s="421">
        <v>88.6</v>
      </c>
      <c r="D22" s="421">
        <v>26.9</v>
      </c>
      <c r="E22" s="421">
        <v>90.2</v>
      </c>
      <c r="F22" s="421">
        <v>91.3</v>
      </c>
      <c r="G22" s="422">
        <v>89.4</v>
      </c>
      <c r="H22" s="420">
        <v>87.2</v>
      </c>
      <c r="I22" s="421">
        <v>101.9</v>
      </c>
      <c r="J22" s="421">
        <v>29.3</v>
      </c>
      <c r="K22" s="421">
        <v>89.3</v>
      </c>
      <c r="L22" s="421">
        <v>92.2</v>
      </c>
      <c r="M22" s="422">
        <v>90.6</v>
      </c>
      <c r="N22" s="426">
        <v>89.5</v>
      </c>
      <c r="O22" s="421">
        <v>95.9</v>
      </c>
      <c r="P22" s="421">
        <v>38.6</v>
      </c>
      <c r="Q22" s="421">
        <v>95.6</v>
      </c>
      <c r="R22" s="421">
        <v>94.3</v>
      </c>
      <c r="S22" s="422">
        <v>97.3</v>
      </c>
      <c r="T22" s="26">
        <f t="shared" si="0"/>
        <v>1477.3999999999999</v>
      </c>
      <c r="U22" s="665"/>
      <c r="V22" s="2"/>
      <c r="W22" s="20"/>
    </row>
    <row r="23" spans="1:30" ht="39.950000000000003" customHeight="1" x14ac:dyDescent="0.25">
      <c r="A23" s="122" t="s">
        <v>46</v>
      </c>
      <c r="B23" s="420">
        <v>89.3</v>
      </c>
      <c r="C23" s="421">
        <v>88.6</v>
      </c>
      <c r="D23" s="421">
        <v>26.9</v>
      </c>
      <c r="E23" s="421">
        <v>90.2</v>
      </c>
      <c r="F23" s="421">
        <v>91.3</v>
      </c>
      <c r="G23" s="422">
        <v>89.4</v>
      </c>
      <c r="H23" s="420">
        <v>87.2</v>
      </c>
      <c r="I23" s="421">
        <v>101.9</v>
      </c>
      <c r="J23" s="421">
        <v>29.3</v>
      </c>
      <c r="K23" s="421">
        <v>89.3</v>
      </c>
      <c r="L23" s="421">
        <v>92.2</v>
      </c>
      <c r="M23" s="422">
        <v>90.6</v>
      </c>
      <c r="N23" s="426">
        <v>89.5</v>
      </c>
      <c r="O23" s="421">
        <v>95.9</v>
      </c>
      <c r="P23" s="421">
        <v>38.6</v>
      </c>
      <c r="Q23" s="421">
        <v>95.6</v>
      </c>
      <c r="R23" s="421">
        <v>94.3</v>
      </c>
      <c r="S23" s="422">
        <v>97.3</v>
      </c>
      <c r="T23" s="26">
        <f t="shared" si="0"/>
        <v>1477.3999999999999</v>
      </c>
      <c r="U23" s="665"/>
      <c r="V23" s="2"/>
      <c r="W23" s="20"/>
    </row>
    <row r="24" spans="1:30" ht="39.950000000000003" customHeight="1" x14ac:dyDescent="0.25">
      <c r="A24" s="122" t="s">
        <v>34</v>
      </c>
      <c r="B24" s="420">
        <v>89.3</v>
      </c>
      <c r="C24" s="421">
        <v>88.6</v>
      </c>
      <c r="D24" s="421">
        <v>26.9</v>
      </c>
      <c r="E24" s="421">
        <v>90.2</v>
      </c>
      <c r="F24" s="421">
        <v>91.2</v>
      </c>
      <c r="G24" s="422">
        <v>89.4</v>
      </c>
      <c r="H24" s="420">
        <v>87.2</v>
      </c>
      <c r="I24" s="421">
        <v>101.9</v>
      </c>
      <c r="J24" s="421">
        <v>29.2</v>
      </c>
      <c r="K24" s="421">
        <v>89.3</v>
      </c>
      <c r="L24" s="421">
        <v>92.2</v>
      </c>
      <c r="M24" s="422">
        <v>90.6</v>
      </c>
      <c r="N24" s="426">
        <v>89.5</v>
      </c>
      <c r="O24" s="421">
        <v>95.8</v>
      </c>
      <c r="P24" s="421">
        <v>38.6</v>
      </c>
      <c r="Q24" s="421">
        <v>95.6</v>
      </c>
      <c r="R24" s="421">
        <v>94.3</v>
      </c>
      <c r="S24" s="422">
        <v>97.3</v>
      </c>
      <c r="T24" s="610">
        <f t="shared" si="0"/>
        <v>1477.0999999999997</v>
      </c>
      <c r="U24" s="665"/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625.09999999999991</v>
      </c>
      <c r="C25" s="332">
        <f t="shared" si="1"/>
        <v>621.00000000000011</v>
      </c>
      <c r="D25" s="332">
        <f t="shared" si="1"/>
        <v>189.70000000000002</v>
      </c>
      <c r="E25" s="332">
        <f t="shared" si="1"/>
        <v>631.5</v>
      </c>
      <c r="F25" s="332">
        <f t="shared" si="1"/>
        <v>639.20000000000005</v>
      </c>
      <c r="G25" s="333">
        <f t="shared" si="1"/>
        <v>626.19999999999993</v>
      </c>
      <c r="H25" s="331">
        <f t="shared" si="1"/>
        <v>610.6</v>
      </c>
      <c r="I25" s="332">
        <f t="shared" si="1"/>
        <v>713.3</v>
      </c>
      <c r="J25" s="332">
        <f t="shared" si="1"/>
        <v>205.6</v>
      </c>
      <c r="K25" s="332">
        <f t="shared" si="1"/>
        <v>625.09999999999991</v>
      </c>
      <c r="L25" s="332">
        <f t="shared" si="1"/>
        <v>645.40000000000009</v>
      </c>
      <c r="M25" s="333">
        <f t="shared" si="1"/>
        <v>634.70000000000005</v>
      </c>
      <c r="N25" s="335">
        <f t="shared" si="1"/>
        <v>627.5</v>
      </c>
      <c r="O25" s="332">
        <f t="shared" si="1"/>
        <v>670.99999999999989</v>
      </c>
      <c r="P25" s="332">
        <f t="shared" si="1"/>
        <v>270.2</v>
      </c>
      <c r="Q25" s="332">
        <f t="shared" si="1"/>
        <v>670.00000000000011</v>
      </c>
      <c r="R25" s="332">
        <f t="shared" si="1"/>
        <v>661.09999999999991</v>
      </c>
      <c r="S25" s="333">
        <f t="shared" si="1"/>
        <v>681.3</v>
      </c>
      <c r="T25" s="320">
        <f t="shared" si="0"/>
        <v>10348.499999999998</v>
      </c>
    </row>
    <row r="26" spans="1:30" s="2" customFormat="1" ht="36.75" customHeight="1" thickBot="1" x14ac:dyDescent="0.3">
      <c r="A26" s="321" t="s">
        <v>12</v>
      </c>
      <c r="B26" s="569">
        <v>151.4</v>
      </c>
      <c r="C26" s="570">
        <v>151.4</v>
      </c>
      <c r="D26" s="570">
        <v>151.4</v>
      </c>
      <c r="E26" s="570">
        <v>151.4</v>
      </c>
      <c r="F26" s="570">
        <v>151.4</v>
      </c>
      <c r="G26" s="571">
        <v>151.4</v>
      </c>
      <c r="H26" s="569">
        <v>151.4</v>
      </c>
      <c r="I26" s="570">
        <v>151.4</v>
      </c>
      <c r="J26" s="570">
        <v>151.4</v>
      </c>
      <c r="K26" s="570">
        <v>151.4</v>
      </c>
      <c r="L26" s="570">
        <v>151.4</v>
      </c>
      <c r="M26" s="571">
        <v>151.4</v>
      </c>
      <c r="N26" s="572">
        <v>151.4</v>
      </c>
      <c r="O26" s="570">
        <v>151.4</v>
      </c>
      <c r="P26" s="570">
        <v>151.4</v>
      </c>
      <c r="Q26" s="570">
        <v>151.4</v>
      </c>
      <c r="R26" s="570">
        <v>151.4</v>
      </c>
      <c r="S26" s="571">
        <v>151.4</v>
      </c>
      <c r="T26" s="325">
        <f>+((T25/T27)/7)*1000</f>
        <v>151.39346061005043</v>
      </c>
    </row>
    <row r="27" spans="1:30" s="2" customFormat="1" ht="33" customHeight="1" thickBot="1" x14ac:dyDescent="0.3">
      <c r="A27" s="125" t="s">
        <v>13</v>
      </c>
      <c r="B27" s="577">
        <v>590</v>
      </c>
      <c r="C27" s="578">
        <v>586</v>
      </c>
      <c r="D27" s="578">
        <v>179</v>
      </c>
      <c r="E27" s="578">
        <v>596</v>
      </c>
      <c r="F27" s="578">
        <v>603</v>
      </c>
      <c r="G27" s="578">
        <v>591</v>
      </c>
      <c r="H27" s="578">
        <v>576</v>
      </c>
      <c r="I27" s="578">
        <v>673</v>
      </c>
      <c r="J27" s="578">
        <v>194</v>
      </c>
      <c r="K27" s="578">
        <v>590</v>
      </c>
      <c r="L27" s="578">
        <v>609</v>
      </c>
      <c r="M27" s="578">
        <v>599</v>
      </c>
      <c r="N27" s="578">
        <v>592</v>
      </c>
      <c r="O27" s="578">
        <v>633</v>
      </c>
      <c r="P27" s="578">
        <v>255</v>
      </c>
      <c r="Q27" s="578">
        <v>632</v>
      </c>
      <c r="R27" s="578">
        <v>624</v>
      </c>
      <c r="S27" s="579">
        <v>643</v>
      </c>
      <c r="T27" s="262">
        <f>SUM(B27:S27)</f>
        <v>9765</v>
      </c>
      <c r="U27" s="2">
        <f>((T25*1000)/T27)/7</f>
        <v>151.39346061005043</v>
      </c>
    </row>
    <row r="28" spans="1:30" s="2" customFormat="1" ht="33" customHeight="1" x14ac:dyDescent="0.25">
      <c r="A28" s="126" t="s">
        <v>14</v>
      </c>
      <c r="B28" s="573">
        <f t="shared" ref="B28:S28" si="2">((B27*B26)*7/1000-B19-B18)/5</f>
        <v>89.336400000000012</v>
      </c>
      <c r="C28" s="574">
        <f t="shared" si="2"/>
        <v>88.608560000000011</v>
      </c>
      <c r="D28" s="574">
        <f t="shared" si="2"/>
        <v>26.940840000000001</v>
      </c>
      <c r="E28" s="574">
        <f t="shared" si="2"/>
        <v>90.248159999999999</v>
      </c>
      <c r="F28" s="574">
        <f t="shared" si="2"/>
        <v>91.25188</v>
      </c>
      <c r="G28" s="575">
        <f t="shared" si="2"/>
        <v>89.428359999999998</v>
      </c>
      <c r="H28" s="573">
        <f t="shared" si="2"/>
        <v>87.168960000000027</v>
      </c>
      <c r="I28" s="574">
        <f t="shared" si="2"/>
        <v>101.88908000000001</v>
      </c>
      <c r="J28" s="574">
        <f t="shared" si="2"/>
        <v>29.280240000000003</v>
      </c>
      <c r="K28" s="574">
        <f t="shared" si="2"/>
        <v>89.336400000000012</v>
      </c>
      <c r="L28" s="574">
        <f t="shared" si="2"/>
        <v>92.203640000000007</v>
      </c>
      <c r="M28" s="575">
        <f t="shared" si="2"/>
        <v>90.644040000000032</v>
      </c>
      <c r="N28" s="576">
        <f t="shared" si="2"/>
        <v>89.480320000000006</v>
      </c>
      <c r="O28" s="574">
        <f t="shared" si="2"/>
        <v>95.850680000000025</v>
      </c>
      <c r="P28" s="574">
        <f t="shared" si="2"/>
        <v>38.609800000000007</v>
      </c>
      <c r="Q28" s="574">
        <f t="shared" si="2"/>
        <v>95.558719999999994</v>
      </c>
      <c r="R28" s="574">
        <f t="shared" si="2"/>
        <v>94.34304000000003</v>
      </c>
      <c r="S28" s="575">
        <f t="shared" si="2"/>
        <v>97.330280000000016</v>
      </c>
      <c r="T28" s="41"/>
    </row>
    <row r="29" spans="1:30" ht="33.75" customHeight="1" x14ac:dyDescent="0.25">
      <c r="A29" s="127" t="s">
        <v>15</v>
      </c>
      <c r="B29" s="42">
        <f>((B27*B26)*7)/1000</f>
        <v>625.28200000000004</v>
      </c>
      <c r="C29" s="43">
        <f>((C27*C26)*7)/1000</f>
        <v>621.04280000000006</v>
      </c>
      <c r="D29" s="43">
        <f t="shared" ref="D29:S29" si="3">((D27*D26)*7)/1000</f>
        <v>189.70420000000001</v>
      </c>
      <c r="E29" s="43">
        <f t="shared" si="3"/>
        <v>631.64080000000001</v>
      </c>
      <c r="F29" s="43">
        <f t="shared" si="3"/>
        <v>639.05939999999998</v>
      </c>
      <c r="G29" s="83">
        <f t="shared" si="3"/>
        <v>626.34180000000003</v>
      </c>
      <c r="H29" s="42">
        <f t="shared" si="3"/>
        <v>610.4448000000001</v>
      </c>
      <c r="I29" s="43">
        <f t="shared" si="3"/>
        <v>713.24540000000002</v>
      </c>
      <c r="J29" s="43">
        <f t="shared" si="3"/>
        <v>205.60120000000001</v>
      </c>
      <c r="K29" s="43">
        <f t="shared" si="3"/>
        <v>625.28200000000004</v>
      </c>
      <c r="L29" s="43">
        <f t="shared" si="3"/>
        <v>645.41820000000007</v>
      </c>
      <c r="M29" s="83">
        <f t="shared" si="3"/>
        <v>634.82020000000011</v>
      </c>
      <c r="N29" s="81">
        <f t="shared" si="3"/>
        <v>627.40160000000003</v>
      </c>
      <c r="O29" s="44">
        <f t="shared" si="3"/>
        <v>670.85340000000008</v>
      </c>
      <c r="P29" s="44">
        <f t="shared" si="3"/>
        <v>270.24900000000002</v>
      </c>
      <c r="Q29" s="44">
        <f t="shared" si="3"/>
        <v>669.79359999999997</v>
      </c>
      <c r="R29" s="44">
        <f t="shared" si="3"/>
        <v>661.31520000000012</v>
      </c>
      <c r="S29" s="45">
        <f t="shared" si="3"/>
        <v>681.45140000000004</v>
      </c>
      <c r="T29" s="46"/>
    </row>
    <row r="30" spans="1:30" ht="33.75" customHeight="1" thickBot="1" x14ac:dyDescent="0.3">
      <c r="A30" s="128" t="s">
        <v>16</v>
      </c>
      <c r="B30" s="47">
        <f>+(B25/B27)/7*1000</f>
        <v>151.35593220338981</v>
      </c>
      <c r="C30" s="48">
        <f t="shared" ref="C30:E30" si="4">+(C25/C27)/7*1000</f>
        <v>151.38956606533398</v>
      </c>
      <c r="D30" s="48">
        <f t="shared" si="4"/>
        <v>151.39664804469274</v>
      </c>
      <c r="E30" s="48">
        <f t="shared" si="4"/>
        <v>151.36625119846593</v>
      </c>
      <c r="F30" s="48">
        <f>+(F25/F27)/7*1000</f>
        <v>151.43330964226487</v>
      </c>
      <c r="G30" s="49">
        <f t="shared" ref="G30" si="5">+(G25/G27)/7*1000</f>
        <v>151.36572395455644</v>
      </c>
      <c r="H30" s="47">
        <f>+(H25/H27)/7*1000</f>
        <v>151.43849206349208</v>
      </c>
      <c r="I30" s="48">
        <f t="shared" ref="I30:K30" si="6">+(I25/I27)/7*1000</f>
        <v>151.4115898959881</v>
      </c>
      <c r="J30" s="48">
        <f t="shared" si="6"/>
        <v>151.39911634756996</v>
      </c>
      <c r="K30" s="48">
        <f t="shared" si="6"/>
        <v>151.35593220338981</v>
      </c>
      <c r="L30" s="48">
        <f>+(L25/L27)/7*1000</f>
        <v>151.39573070607557</v>
      </c>
      <c r="M30" s="49">
        <f t="shared" ref="M30:S30" si="7">+(M25/M27)/7*1000</f>
        <v>151.37133317433822</v>
      </c>
      <c r="N30" s="82">
        <f t="shared" si="7"/>
        <v>151.42374517374517</v>
      </c>
      <c r="O30" s="48">
        <f t="shared" si="7"/>
        <v>151.43308508237416</v>
      </c>
      <c r="P30" s="48">
        <f t="shared" si="7"/>
        <v>151.37254901960785</v>
      </c>
      <c r="Q30" s="48">
        <f t="shared" si="7"/>
        <v>151.44665461121159</v>
      </c>
      <c r="R30" s="48">
        <f t="shared" si="7"/>
        <v>151.35073260073258</v>
      </c>
      <c r="S30" s="49">
        <f t="shared" si="7"/>
        <v>151.36636303043767</v>
      </c>
      <c r="T30" s="50"/>
    </row>
    <row r="31" spans="1:30" ht="33.75" customHeight="1" x14ac:dyDescent="0.25">
      <c r="A31" s="51"/>
      <c r="B31" s="52">
        <f>B30-B26</f>
        <v>-4.4067796610193E-2</v>
      </c>
      <c r="C31" s="52">
        <f t="shared" ref="C31:S31" si="8">C30-C26</f>
        <v>-1.043393466602538E-2</v>
      </c>
      <c r="D31" s="52">
        <f t="shared" si="8"/>
        <v>-3.3519553072665076E-3</v>
      </c>
      <c r="E31" s="52">
        <f t="shared" si="8"/>
        <v>-3.3748801534073891E-2</v>
      </c>
      <c r="F31" s="52">
        <f t="shared" si="8"/>
        <v>3.3309642264867989E-2</v>
      </c>
      <c r="G31" s="52">
        <f t="shared" si="8"/>
        <v>-3.4276045443561998E-2</v>
      </c>
      <c r="H31" s="52">
        <f t="shared" si="8"/>
        <v>3.8492063492071793E-2</v>
      </c>
      <c r="I31" s="52">
        <f t="shared" si="8"/>
        <v>1.1589895988095122E-2</v>
      </c>
      <c r="J31" s="52">
        <f t="shared" si="8"/>
        <v>-8.836524300477322E-4</v>
      </c>
      <c r="K31" s="52">
        <f t="shared" si="8"/>
        <v>-4.4067796610193E-2</v>
      </c>
      <c r="L31" s="52">
        <f t="shared" si="8"/>
        <v>-4.2692939244375339E-3</v>
      </c>
      <c r="M31" s="52">
        <f t="shared" si="8"/>
        <v>-2.8666825661787243E-2</v>
      </c>
      <c r="N31" s="52">
        <f t="shared" si="8"/>
        <v>2.3745173745169268E-2</v>
      </c>
      <c r="O31" s="52">
        <f t="shared" si="8"/>
        <v>3.3085082374157082E-2</v>
      </c>
      <c r="P31" s="52">
        <f t="shared" si="8"/>
        <v>-2.7450980392160318E-2</v>
      </c>
      <c r="Q31" s="52">
        <f t="shared" si="8"/>
        <v>4.6654611211579322E-2</v>
      </c>
      <c r="R31" s="52">
        <f t="shared" si="8"/>
        <v>-4.9267399267421297E-2</v>
      </c>
      <c r="S31" s="52">
        <f t="shared" si="8"/>
        <v>-3.3636969562337526E-2</v>
      </c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664" t="s">
        <v>118</v>
      </c>
      <c r="C33" s="664"/>
      <c r="D33" s="664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49">
        <v>1</v>
      </c>
      <c r="C34" s="550">
        <v>2</v>
      </c>
      <c r="D34" s="551">
        <v>3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3"/>
      <c r="I36" s="134"/>
      <c r="J36" s="135"/>
      <c r="K36" s="112" t="s">
        <v>19</v>
      </c>
      <c r="L36" s="641" t="s">
        <v>8</v>
      </c>
      <c r="M36" s="642"/>
      <c r="N36" s="642"/>
      <c r="O36" s="642"/>
      <c r="P36" s="642"/>
      <c r="Q36" s="642"/>
      <c r="R36" s="643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9" t="s">
        <v>10</v>
      </c>
      <c r="I37" s="136"/>
      <c r="J37" s="136"/>
      <c r="K37" s="103"/>
      <c r="L37" s="200"/>
      <c r="M37" s="193"/>
      <c r="N37" s="193"/>
      <c r="O37" s="193"/>
      <c r="P37" s="193"/>
      <c r="Q37" s="193"/>
      <c r="R37" s="199" t="s">
        <v>10</v>
      </c>
      <c r="S37" s="58"/>
      <c r="T37" s="55"/>
      <c r="U37" s="56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57">
        <v>6</v>
      </c>
      <c r="R38" s="96"/>
      <c r="S38" s="58"/>
      <c r="T38" s="55"/>
      <c r="U38" s="56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420">
        <v>87</v>
      </c>
      <c r="C39" s="426">
        <v>86.6</v>
      </c>
      <c r="D39" s="426">
        <v>21.7</v>
      </c>
      <c r="E39" s="426">
        <v>83.8</v>
      </c>
      <c r="F39" s="426">
        <v>84.7</v>
      </c>
      <c r="G39" s="426">
        <v>80</v>
      </c>
      <c r="H39" s="97">
        <f t="shared" ref="H39:H46" si="9">SUM(B39:G39)</f>
        <v>443.79999999999995</v>
      </c>
      <c r="I39" s="138"/>
      <c r="J39" s="137"/>
      <c r="K39" s="87" t="s">
        <v>35</v>
      </c>
      <c r="L39" s="426">
        <v>6.5</v>
      </c>
      <c r="M39" s="426">
        <v>6.6</v>
      </c>
      <c r="N39" s="426">
        <v>1.7</v>
      </c>
      <c r="O39" s="426">
        <v>5.8</v>
      </c>
      <c r="P39" s="426">
        <v>5.8</v>
      </c>
      <c r="Q39" s="426">
        <v>5.8</v>
      </c>
      <c r="R39" s="97">
        <f t="shared" ref="R39:R46" si="10">SUM(L39:Q39)</f>
        <v>32.199999999999996</v>
      </c>
      <c r="S39" s="2"/>
      <c r="T39" s="55"/>
      <c r="U39" s="56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420">
        <v>87</v>
      </c>
      <c r="C40" s="426">
        <v>86.6</v>
      </c>
      <c r="D40" s="426">
        <v>21.7</v>
      </c>
      <c r="E40" s="426">
        <v>83.8</v>
      </c>
      <c r="F40" s="426">
        <v>84.7</v>
      </c>
      <c r="G40" s="426">
        <v>80</v>
      </c>
      <c r="H40" s="97">
        <f t="shared" si="9"/>
        <v>443.79999999999995</v>
      </c>
      <c r="I40" s="133"/>
      <c r="J40" s="137"/>
      <c r="K40" s="88" t="s">
        <v>36</v>
      </c>
      <c r="L40" s="426">
        <v>6.5</v>
      </c>
      <c r="M40" s="426">
        <v>6.6</v>
      </c>
      <c r="N40" s="426">
        <v>1.7</v>
      </c>
      <c r="O40" s="426">
        <v>5.8</v>
      </c>
      <c r="P40" s="426">
        <v>5.8</v>
      </c>
      <c r="Q40" s="426">
        <v>5.8</v>
      </c>
      <c r="R40" s="97">
        <f t="shared" si="10"/>
        <v>32.199999999999996</v>
      </c>
      <c r="S40" s="2"/>
      <c r="T40" s="55"/>
      <c r="U40" s="56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420">
        <v>87</v>
      </c>
      <c r="C41" s="426">
        <v>86.7</v>
      </c>
      <c r="D41" s="426">
        <v>21.9</v>
      </c>
      <c r="E41" s="426">
        <v>84</v>
      </c>
      <c r="F41" s="426">
        <v>84.7</v>
      </c>
      <c r="G41" s="426">
        <v>80.099999999999994</v>
      </c>
      <c r="H41" s="97">
        <f t="shared" si="9"/>
        <v>444.4</v>
      </c>
      <c r="I41" s="133"/>
      <c r="J41" s="137"/>
      <c r="K41" s="87" t="s">
        <v>37</v>
      </c>
      <c r="L41" s="426">
        <v>6.4</v>
      </c>
      <c r="M41" s="426">
        <v>6.5</v>
      </c>
      <c r="N41" s="426">
        <v>1.8</v>
      </c>
      <c r="O41" s="426">
        <v>5.8</v>
      </c>
      <c r="P41" s="426">
        <v>5.8</v>
      </c>
      <c r="Q41" s="426">
        <v>5.7</v>
      </c>
      <c r="R41" s="97">
        <f t="shared" si="10"/>
        <v>32</v>
      </c>
      <c r="S41" s="2"/>
      <c r="T41" s="55"/>
      <c r="U41" s="56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420">
        <v>87</v>
      </c>
      <c r="C42" s="426">
        <v>86.7</v>
      </c>
      <c r="D42" s="426">
        <v>21.9</v>
      </c>
      <c r="E42" s="426">
        <v>84</v>
      </c>
      <c r="F42" s="426">
        <v>84.7</v>
      </c>
      <c r="G42" s="426">
        <v>80.099999999999994</v>
      </c>
      <c r="H42" s="97">
        <f t="shared" si="9"/>
        <v>444.4</v>
      </c>
      <c r="I42" s="133"/>
      <c r="J42" s="137"/>
      <c r="K42" s="87" t="s">
        <v>38</v>
      </c>
      <c r="L42" s="426">
        <v>6.4</v>
      </c>
      <c r="M42" s="426">
        <v>6.4</v>
      </c>
      <c r="N42" s="426">
        <v>1.8</v>
      </c>
      <c r="O42" s="426">
        <v>5.8</v>
      </c>
      <c r="P42" s="426">
        <v>5.8</v>
      </c>
      <c r="Q42" s="426">
        <v>5.7</v>
      </c>
      <c r="R42" s="97">
        <f t="shared" si="10"/>
        <v>31.900000000000002</v>
      </c>
      <c r="S42" s="2"/>
      <c r="T42" s="55"/>
      <c r="U42" s="56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420">
        <v>87</v>
      </c>
      <c r="C43" s="426">
        <v>86.7</v>
      </c>
      <c r="D43" s="426">
        <v>21.9</v>
      </c>
      <c r="E43" s="426">
        <v>84</v>
      </c>
      <c r="F43" s="426">
        <v>84.7</v>
      </c>
      <c r="G43" s="426">
        <v>80.099999999999994</v>
      </c>
      <c r="H43" s="97">
        <f t="shared" si="9"/>
        <v>444.4</v>
      </c>
      <c r="I43" s="133"/>
      <c r="J43" s="137"/>
      <c r="K43" s="88" t="s">
        <v>33</v>
      </c>
      <c r="L43" s="426">
        <v>6.3</v>
      </c>
      <c r="M43" s="426">
        <v>6.4</v>
      </c>
      <c r="N43" s="426">
        <v>1.7</v>
      </c>
      <c r="O43" s="426">
        <v>5.8</v>
      </c>
      <c r="P43" s="426">
        <v>5.7</v>
      </c>
      <c r="Q43" s="426">
        <v>5.7</v>
      </c>
      <c r="R43" s="97">
        <f t="shared" si="10"/>
        <v>31.599999999999998</v>
      </c>
      <c r="S43" s="2"/>
      <c r="T43" s="55"/>
      <c r="U43" s="56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420">
        <v>87</v>
      </c>
      <c r="C44" s="426">
        <v>86.7</v>
      </c>
      <c r="D44" s="426">
        <v>21.9</v>
      </c>
      <c r="E44" s="426">
        <v>84</v>
      </c>
      <c r="F44" s="426">
        <v>84.7</v>
      </c>
      <c r="G44" s="426">
        <v>80.099999999999994</v>
      </c>
      <c r="H44" s="97">
        <f t="shared" si="9"/>
        <v>444.4</v>
      </c>
      <c r="I44" s="133"/>
      <c r="J44" s="137"/>
      <c r="K44" s="87" t="s">
        <v>46</v>
      </c>
      <c r="L44" s="426">
        <v>6.3</v>
      </c>
      <c r="M44" s="426">
        <v>6.4</v>
      </c>
      <c r="N44" s="426">
        <v>1.7</v>
      </c>
      <c r="O44" s="426">
        <v>5.8</v>
      </c>
      <c r="P44" s="426">
        <v>5.7</v>
      </c>
      <c r="Q44" s="426">
        <v>5.7</v>
      </c>
      <c r="R44" s="97">
        <f t="shared" si="10"/>
        <v>31.599999999999998</v>
      </c>
      <c r="S44" s="2"/>
      <c r="T44" s="55"/>
      <c r="U44" s="56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420">
        <v>87</v>
      </c>
      <c r="C45" s="426">
        <v>86.7</v>
      </c>
      <c r="D45" s="426">
        <v>21.8</v>
      </c>
      <c r="E45" s="426">
        <v>84</v>
      </c>
      <c r="F45" s="426">
        <v>84.7</v>
      </c>
      <c r="G45" s="426">
        <v>80.099999999999994</v>
      </c>
      <c r="H45" s="97">
        <f t="shared" si="9"/>
        <v>444.29999999999995</v>
      </c>
      <c r="I45" s="133"/>
      <c r="J45" s="137"/>
      <c r="K45" s="87" t="s">
        <v>34</v>
      </c>
      <c r="L45" s="426">
        <v>6.3</v>
      </c>
      <c r="M45" s="426">
        <v>6.4</v>
      </c>
      <c r="N45" s="426">
        <v>1.7</v>
      </c>
      <c r="O45" s="426">
        <v>5.7</v>
      </c>
      <c r="P45" s="426">
        <v>5.7</v>
      </c>
      <c r="Q45" s="426">
        <v>5.7</v>
      </c>
      <c r="R45" s="97">
        <f t="shared" si="10"/>
        <v>31.499999999999996</v>
      </c>
      <c r="S45" s="2"/>
      <c r="T45" s="55"/>
      <c r="U45" s="56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27">
        <f t="shared" ref="B46:G46" si="11">SUM(B39:B45)</f>
        <v>609</v>
      </c>
      <c r="C46" s="77">
        <f t="shared" si="11"/>
        <v>606.70000000000005</v>
      </c>
      <c r="D46" s="28">
        <f t="shared" si="11"/>
        <v>152.80000000000001</v>
      </c>
      <c r="E46" s="28">
        <f t="shared" si="11"/>
        <v>587.6</v>
      </c>
      <c r="F46" s="28">
        <f t="shared" si="11"/>
        <v>592.9</v>
      </c>
      <c r="G46" s="28">
        <f t="shared" si="11"/>
        <v>560.5</v>
      </c>
      <c r="H46" s="97">
        <f t="shared" si="9"/>
        <v>3109.5</v>
      </c>
      <c r="I46" s="60"/>
      <c r="K46" s="73" t="s">
        <v>10</v>
      </c>
      <c r="L46" s="77">
        <f t="shared" ref="L46:Q46" si="12">SUM(L39:L45)</f>
        <v>44.699999999999989</v>
      </c>
      <c r="M46" s="28">
        <f t="shared" si="12"/>
        <v>45.3</v>
      </c>
      <c r="N46" s="28">
        <f>SUM(N39:N45)</f>
        <v>12.099999999999998</v>
      </c>
      <c r="O46" s="28">
        <f t="shared" si="12"/>
        <v>40.5</v>
      </c>
      <c r="P46" s="28">
        <f t="shared" si="12"/>
        <v>40.300000000000004</v>
      </c>
      <c r="Q46" s="28">
        <f t="shared" si="12"/>
        <v>40.1</v>
      </c>
      <c r="R46" s="97">
        <f t="shared" si="10"/>
        <v>222.99999999999997</v>
      </c>
      <c r="S46" s="60"/>
      <c r="T46" s="55"/>
      <c r="U46" s="56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30">
        <v>153.69999999999999</v>
      </c>
      <c r="C47" s="78">
        <v>153.69999999999999</v>
      </c>
      <c r="D47" s="31">
        <v>153.69999999999999</v>
      </c>
      <c r="E47" s="31">
        <v>153.69999999999999</v>
      </c>
      <c r="F47" s="31">
        <v>153.69999999999999</v>
      </c>
      <c r="G47" s="31">
        <v>153.69999999999999</v>
      </c>
      <c r="H47" s="98">
        <f>+((H46/H48)/7)*1000</f>
        <v>153.70736529906083</v>
      </c>
      <c r="I47" s="60"/>
      <c r="K47" s="129" t="s">
        <v>12</v>
      </c>
      <c r="L47" s="78">
        <v>155.5</v>
      </c>
      <c r="M47" s="31">
        <v>154</v>
      </c>
      <c r="N47" s="31">
        <v>156</v>
      </c>
      <c r="O47" s="31">
        <v>152</v>
      </c>
      <c r="P47" s="31">
        <v>151.5</v>
      </c>
      <c r="Q47" s="31">
        <v>150.5</v>
      </c>
      <c r="R47" s="98">
        <f>+((R46/R48)/7)*1000</f>
        <v>153.15934065934064</v>
      </c>
      <c r="S47" s="61"/>
      <c r="T47" s="61"/>
    </row>
    <row r="48" spans="1:30" ht="33.75" customHeight="1" x14ac:dyDescent="0.25">
      <c r="A48" s="90" t="s">
        <v>13</v>
      </c>
      <c r="B48" s="423">
        <v>566</v>
      </c>
      <c r="C48" s="427">
        <v>564</v>
      </c>
      <c r="D48" s="424">
        <v>142</v>
      </c>
      <c r="E48" s="424">
        <v>546</v>
      </c>
      <c r="F48" s="424">
        <v>551</v>
      </c>
      <c r="G48" s="424">
        <v>521</v>
      </c>
      <c r="H48" s="99">
        <f>SUM(B48:G48)</f>
        <v>2890</v>
      </c>
      <c r="I48" s="60"/>
      <c r="J48" s="62"/>
      <c r="K48" s="90" t="s">
        <v>13</v>
      </c>
      <c r="L48" s="428">
        <v>41</v>
      </c>
      <c r="M48" s="428">
        <v>42</v>
      </c>
      <c r="N48" s="428">
        <v>11</v>
      </c>
      <c r="O48" s="428">
        <v>38</v>
      </c>
      <c r="P48" s="428">
        <v>38</v>
      </c>
      <c r="Q48" s="428">
        <v>38</v>
      </c>
      <c r="R48" s="106">
        <f>SUM(L48:Q48)</f>
        <v>208</v>
      </c>
      <c r="S48" s="63"/>
      <c r="T48" s="63"/>
      <c r="U48" s="63"/>
      <c r="V48" s="63"/>
      <c r="W48" s="63"/>
      <c r="X48" s="63"/>
      <c r="Y48" s="63"/>
    </row>
    <row r="49" spans="1:43" ht="33.75" customHeight="1" x14ac:dyDescent="0.25">
      <c r="A49" s="91" t="s">
        <v>14</v>
      </c>
      <c r="B49" s="38">
        <f t="shared" ref="B49:G49" si="13">((B48*B47)*7/1000-B40-B39)/5</f>
        <v>86.991880000000009</v>
      </c>
      <c r="C49" s="80">
        <f t="shared" si="13"/>
        <v>86.72151999999997</v>
      </c>
      <c r="D49" s="80">
        <f t="shared" si="13"/>
        <v>21.87556</v>
      </c>
      <c r="E49" s="80">
        <f t="shared" si="13"/>
        <v>83.968280000000007</v>
      </c>
      <c r="F49" s="80">
        <f t="shared" si="13"/>
        <v>84.684180000000012</v>
      </c>
      <c r="G49" s="80">
        <f t="shared" si="13"/>
        <v>80.108779999999996</v>
      </c>
      <c r="H49" s="100">
        <f>((H46*1000)/H48)/7</f>
        <v>153.7073652990608</v>
      </c>
      <c r="I49" s="60"/>
      <c r="K49" s="91" t="s">
        <v>14</v>
      </c>
      <c r="L49" s="80">
        <f t="shared" ref="L49:Q49" si="14">((L48*L47)*7/1000-L40-L39)/5</f>
        <v>6.3257000000000003</v>
      </c>
      <c r="M49" s="39">
        <f t="shared" si="14"/>
        <v>6.4152000000000005</v>
      </c>
      <c r="N49" s="39">
        <f t="shared" si="14"/>
        <v>1.7224000000000004</v>
      </c>
      <c r="O49" s="39">
        <f>((O48*O47)*7/1000-O40-O39)/5</f>
        <v>5.7664000000000009</v>
      </c>
      <c r="P49" s="39">
        <f t="shared" si="14"/>
        <v>5.7398000000000007</v>
      </c>
      <c r="Q49" s="39">
        <f t="shared" si="14"/>
        <v>5.6866000000000003</v>
      </c>
      <c r="R49" s="107">
        <f>((R46*1000)/R48)/7</f>
        <v>153.15934065934064</v>
      </c>
      <c r="S49" s="63"/>
      <c r="T49" s="63"/>
    </row>
    <row r="50" spans="1:43" ht="33.75" customHeight="1" x14ac:dyDescent="0.25">
      <c r="A50" s="92" t="s">
        <v>15</v>
      </c>
      <c r="B50" s="42">
        <f t="shared" ref="B50:G50" si="15">((B48*B47)*7)/1000</f>
        <v>608.95940000000007</v>
      </c>
      <c r="C50" s="81">
        <f t="shared" si="15"/>
        <v>606.80759999999987</v>
      </c>
      <c r="D50" s="43">
        <f t="shared" si="15"/>
        <v>152.77779999999998</v>
      </c>
      <c r="E50" s="43">
        <f t="shared" si="15"/>
        <v>587.44140000000004</v>
      </c>
      <c r="F50" s="43">
        <f t="shared" si="15"/>
        <v>592.82090000000005</v>
      </c>
      <c r="G50" s="43">
        <f t="shared" si="15"/>
        <v>560.54390000000001</v>
      </c>
      <c r="H50" s="83"/>
      <c r="I50" s="60"/>
      <c r="K50" s="92" t="s">
        <v>15</v>
      </c>
      <c r="L50" s="81">
        <f t="shared" ref="L50:Q50" si="16">((L48*L47)*7)/1000</f>
        <v>44.628500000000003</v>
      </c>
      <c r="M50" s="43">
        <f t="shared" si="16"/>
        <v>45.276000000000003</v>
      </c>
      <c r="N50" s="43">
        <f t="shared" si="16"/>
        <v>12.012</v>
      </c>
      <c r="O50" s="43">
        <f t="shared" si="16"/>
        <v>40.432000000000002</v>
      </c>
      <c r="P50" s="43">
        <f t="shared" si="16"/>
        <v>40.298999999999999</v>
      </c>
      <c r="Q50" s="43">
        <f t="shared" si="16"/>
        <v>40.033000000000001</v>
      </c>
      <c r="R50" s="108"/>
    </row>
    <row r="51" spans="1:43" ht="33.75" customHeight="1" thickBot="1" x14ac:dyDescent="0.3">
      <c r="A51" s="93" t="s">
        <v>16</v>
      </c>
      <c r="B51" s="47">
        <f t="shared" ref="B51:G51" si="17">+(B46/B48)/7*1000</f>
        <v>153.71024734982333</v>
      </c>
      <c r="C51" s="82">
        <f t="shared" si="17"/>
        <v>153.67274569402232</v>
      </c>
      <c r="D51" s="48">
        <f t="shared" si="17"/>
        <v>153.72233400402416</v>
      </c>
      <c r="E51" s="48">
        <f t="shared" si="17"/>
        <v>153.74149659863946</v>
      </c>
      <c r="F51" s="48">
        <f t="shared" si="17"/>
        <v>153.72050816696915</v>
      </c>
      <c r="G51" s="48">
        <f t="shared" si="17"/>
        <v>153.68796270907595</v>
      </c>
      <c r="H51" s="101"/>
      <c r="I51" s="60"/>
      <c r="J51" s="51"/>
      <c r="K51" s="93" t="s">
        <v>16</v>
      </c>
      <c r="L51" s="82">
        <f t="shared" ref="L51:Q51" si="18">+(L46/L48)/7*1000</f>
        <v>155.74912891986057</v>
      </c>
      <c r="M51" s="48">
        <f t="shared" si="18"/>
        <v>154.08163265306121</v>
      </c>
      <c r="N51" s="48">
        <f t="shared" si="18"/>
        <v>157.14285714285711</v>
      </c>
      <c r="O51" s="48">
        <f t="shared" si="18"/>
        <v>152.25563909774436</v>
      </c>
      <c r="P51" s="48">
        <f t="shared" si="18"/>
        <v>151.50375939849624</v>
      </c>
      <c r="Q51" s="48">
        <f t="shared" si="18"/>
        <v>150.75187969924815</v>
      </c>
      <c r="R51" s="49"/>
      <c r="S51" s="52"/>
      <c r="T51" s="52"/>
    </row>
    <row r="52" spans="1:43" ht="33.75" customHeight="1" x14ac:dyDescent="0.25">
      <c r="A52" s="51"/>
      <c r="B52" s="52">
        <f>B51-B47</f>
        <v>1.0247349823345075E-2</v>
      </c>
      <c r="C52" s="52">
        <f t="shared" ref="C52:G52" si="19">C51-C47</f>
        <v>-2.7254305977663762E-2</v>
      </c>
      <c r="D52" s="52">
        <f t="shared" si="19"/>
        <v>2.2334004024173737E-2</v>
      </c>
      <c r="E52" s="52">
        <f t="shared" si="19"/>
        <v>4.1496598639469084E-2</v>
      </c>
      <c r="F52" s="52">
        <f t="shared" si="19"/>
        <v>2.0508166969165131E-2</v>
      </c>
      <c r="G52" s="52">
        <f t="shared" si="19"/>
        <v>-1.2037290924041599E-2</v>
      </c>
      <c r="H52" s="51"/>
      <c r="I52" s="51"/>
      <c r="J52" s="51"/>
      <c r="K52" s="52"/>
      <c r="L52" s="52">
        <f t="shared" ref="L52:Q52" si="20">L51-L47</f>
        <v>0.24912891986056707</v>
      </c>
      <c r="M52" s="52">
        <f t="shared" si="20"/>
        <v>8.1632653061205929E-2</v>
      </c>
      <c r="N52" s="52">
        <f>N51-N47</f>
        <v>1.1428571428571104</v>
      </c>
      <c r="O52" s="52">
        <f t="shared" si="20"/>
        <v>0.25563909774436411</v>
      </c>
      <c r="P52" s="52">
        <f t="shared" si="20"/>
        <v>3.7593984962427385E-3</v>
      </c>
      <c r="Q52" s="52">
        <f t="shared" si="20"/>
        <v>0.25187969924814979</v>
      </c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2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2"/>
      <c r="W55" s="2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2"/>
      <c r="W56" s="2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2"/>
      <c r="W57" s="2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420">
        <v>7.1</v>
      </c>
      <c r="C58" s="426">
        <v>7</v>
      </c>
      <c r="D58" s="426">
        <v>1.9</v>
      </c>
      <c r="E58" s="426">
        <v>6.7</v>
      </c>
      <c r="F58" s="426">
        <v>7.1</v>
      </c>
      <c r="G58" s="429">
        <v>6.9</v>
      </c>
      <c r="H58" s="420">
        <v>6.9</v>
      </c>
      <c r="I58" s="426">
        <v>8</v>
      </c>
      <c r="J58" s="426">
        <v>1.6</v>
      </c>
      <c r="K58" s="426">
        <v>6.9</v>
      </c>
      <c r="L58" s="426">
        <v>7.1</v>
      </c>
      <c r="M58" s="429">
        <v>7.1</v>
      </c>
      <c r="N58" s="420">
        <v>7.1</v>
      </c>
      <c r="O58" s="426">
        <v>7.6</v>
      </c>
      <c r="P58" s="426">
        <v>1.7</v>
      </c>
      <c r="Q58" s="426">
        <v>7.5</v>
      </c>
      <c r="R58" s="426">
        <v>7.3</v>
      </c>
      <c r="S58" s="429">
        <v>7.5</v>
      </c>
      <c r="T58" s="26">
        <f t="shared" ref="T58:T65" si="21">SUM(B58:S58)</f>
        <v>112.99999999999997</v>
      </c>
      <c r="U58" s="71"/>
      <c r="V58" s="2"/>
      <c r="W58" s="2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420">
        <v>7.1</v>
      </c>
      <c r="C59" s="426">
        <v>7</v>
      </c>
      <c r="D59" s="426">
        <v>1.9</v>
      </c>
      <c r="E59" s="426">
        <v>6.7</v>
      </c>
      <c r="F59" s="426">
        <v>7.1</v>
      </c>
      <c r="G59" s="429">
        <v>6.9</v>
      </c>
      <c r="H59" s="420">
        <v>6.9</v>
      </c>
      <c r="I59" s="426">
        <v>8</v>
      </c>
      <c r="J59" s="426">
        <v>1.6</v>
      </c>
      <c r="K59" s="426">
        <v>6.9</v>
      </c>
      <c r="L59" s="426">
        <v>7.1</v>
      </c>
      <c r="M59" s="429">
        <v>7.1</v>
      </c>
      <c r="N59" s="420">
        <v>7.1</v>
      </c>
      <c r="O59" s="426">
        <v>7.6</v>
      </c>
      <c r="P59" s="426">
        <v>1.7</v>
      </c>
      <c r="Q59" s="426">
        <v>7.5</v>
      </c>
      <c r="R59" s="426">
        <v>7.3</v>
      </c>
      <c r="S59" s="429">
        <v>7.5</v>
      </c>
      <c r="T59" s="26">
        <f t="shared" si="21"/>
        <v>112.99999999999997</v>
      </c>
      <c r="U59" s="71"/>
      <c r="V59" s="2"/>
      <c r="W59" s="2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420">
        <v>7</v>
      </c>
      <c r="C60" s="426">
        <v>7</v>
      </c>
      <c r="D60" s="426">
        <v>1.9</v>
      </c>
      <c r="E60" s="426">
        <v>6.7</v>
      </c>
      <c r="F60" s="426">
        <v>7.1</v>
      </c>
      <c r="G60" s="429">
        <v>6.9</v>
      </c>
      <c r="H60" s="420">
        <v>7</v>
      </c>
      <c r="I60" s="426">
        <v>8</v>
      </c>
      <c r="J60" s="426">
        <v>1.6</v>
      </c>
      <c r="K60" s="426">
        <v>6.9</v>
      </c>
      <c r="L60" s="426">
        <v>7.1</v>
      </c>
      <c r="M60" s="429">
        <v>7.1</v>
      </c>
      <c r="N60" s="420">
        <v>7.1</v>
      </c>
      <c r="O60" s="426">
        <v>7.6</v>
      </c>
      <c r="P60" s="426">
        <v>1.8</v>
      </c>
      <c r="Q60" s="426">
        <v>7.5</v>
      </c>
      <c r="R60" s="426">
        <v>7.3</v>
      </c>
      <c r="S60" s="429">
        <v>7.5</v>
      </c>
      <c r="T60" s="26">
        <f t="shared" si="21"/>
        <v>113.09999999999998</v>
      </c>
      <c r="U60" s="71"/>
      <c r="V60" s="2"/>
      <c r="W60" s="2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420">
        <v>7</v>
      </c>
      <c r="C61" s="426">
        <v>7</v>
      </c>
      <c r="D61" s="426">
        <v>1.8</v>
      </c>
      <c r="E61" s="426">
        <v>6.6</v>
      </c>
      <c r="F61" s="426">
        <v>7</v>
      </c>
      <c r="G61" s="429">
        <v>6.9</v>
      </c>
      <c r="H61" s="420">
        <v>7</v>
      </c>
      <c r="I61" s="426">
        <v>8</v>
      </c>
      <c r="J61" s="426">
        <v>1.6</v>
      </c>
      <c r="K61" s="426">
        <v>6.8</v>
      </c>
      <c r="L61" s="426">
        <v>7.1</v>
      </c>
      <c r="M61" s="429">
        <v>7</v>
      </c>
      <c r="N61" s="420">
        <v>7.1</v>
      </c>
      <c r="O61" s="426">
        <v>7.5</v>
      </c>
      <c r="P61" s="426">
        <v>1.7</v>
      </c>
      <c r="Q61" s="426">
        <v>7.4</v>
      </c>
      <c r="R61" s="426">
        <v>7.2</v>
      </c>
      <c r="S61" s="429">
        <v>7.5</v>
      </c>
      <c r="T61" s="26">
        <f t="shared" si="21"/>
        <v>112.2</v>
      </c>
      <c r="U61" s="71"/>
      <c r="V61" s="2"/>
      <c r="W61" s="2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420">
        <v>7</v>
      </c>
      <c r="C62" s="426">
        <v>7</v>
      </c>
      <c r="D62" s="426">
        <v>1.8</v>
      </c>
      <c r="E62" s="426">
        <v>6.6</v>
      </c>
      <c r="F62" s="426">
        <v>7</v>
      </c>
      <c r="G62" s="429">
        <v>6.9</v>
      </c>
      <c r="H62" s="420">
        <v>6.9</v>
      </c>
      <c r="I62" s="426">
        <v>8</v>
      </c>
      <c r="J62" s="426">
        <v>1.5</v>
      </c>
      <c r="K62" s="426">
        <v>6.8</v>
      </c>
      <c r="L62" s="426">
        <v>7.1</v>
      </c>
      <c r="M62" s="429">
        <v>7</v>
      </c>
      <c r="N62" s="420">
        <v>7.1</v>
      </c>
      <c r="O62" s="426">
        <v>7.5</v>
      </c>
      <c r="P62" s="426">
        <v>1.7</v>
      </c>
      <c r="Q62" s="426">
        <v>7.4</v>
      </c>
      <c r="R62" s="426">
        <v>7.2</v>
      </c>
      <c r="S62" s="429">
        <v>7.5</v>
      </c>
      <c r="T62" s="26">
        <f t="shared" si="21"/>
        <v>112</v>
      </c>
      <c r="U62" s="71"/>
      <c r="V62" s="60"/>
      <c r="W62" s="383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420">
        <v>7</v>
      </c>
      <c r="C63" s="426">
        <v>7</v>
      </c>
      <c r="D63" s="426">
        <v>1.8</v>
      </c>
      <c r="E63" s="426">
        <v>6.6</v>
      </c>
      <c r="F63" s="426">
        <v>7</v>
      </c>
      <c r="G63" s="429">
        <v>6.8</v>
      </c>
      <c r="H63" s="420">
        <v>6.9</v>
      </c>
      <c r="I63" s="426">
        <v>7.9</v>
      </c>
      <c r="J63" s="426">
        <v>1.5</v>
      </c>
      <c r="K63" s="426">
        <v>6.8</v>
      </c>
      <c r="L63" s="426">
        <v>7.1</v>
      </c>
      <c r="M63" s="429">
        <v>7</v>
      </c>
      <c r="N63" s="420">
        <v>7.1</v>
      </c>
      <c r="O63" s="426">
        <v>7.5</v>
      </c>
      <c r="P63" s="426">
        <v>1.7</v>
      </c>
      <c r="Q63" s="426">
        <v>7.4</v>
      </c>
      <c r="R63" s="426">
        <v>7.2</v>
      </c>
      <c r="S63" s="429">
        <v>7.5</v>
      </c>
      <c r="T63" s="26">
        <f t="shared" si="21"/>
        <v>111.8</v>
      </c>
      <c r="U63" s="71"/>
      <c r="V63" s="60"/>
      <c r="W63" s="383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420">
        <v>7</v>
      </c>
      <c r="C64" s="426">
        <v>6.9</v>
      </c>
      <c r="D64" s="426">
        <v>1.8</v>
      </c>
      <c r="E64" s="426">
        <v>6.6</v>
      </c>
      <c r="F64" s="426">
        <v>7</v>
      </c>
      <c r="G64" s="429">
        <v>6.8</v>
      </c>
      <c r="H64" s="420">
        <v>6.9</v>
      </c>
      <c r="I64" s="426">
        <v>7.9</v>
      </c>
      <c r="J64" s="426">
        <v>1.5</v>
      </c>
      <c r="K64" s="426">
        <v>6.8</v>
      </c>
      <c r="L64" s="426">
        <v>7.1</v>
      </c>
      <c r="M64" s="429">
        <v>7</v>
      </c>
      <c r="N64" s="420">
        <v>7</v>
      </c>
      <c r="O64" s="426">
        <v>7.5</v>
      </c>
      <c r="P64" s="426">
        <v>1.7</v>
      </c>
      <c r="Q64" s="426">
        <v>7.4</v>
      </c>
      <c r="R64" s="426">
        <v>7.2</v>
      </c>
      <c r="S64" s="429">
        <v>7.5</v>
      </c>
      <c r="T64" s="26">
        <f t="shared" si="21"/>
        <v>111.60000000000001</v>
      </c>
      <c r="U64" s="71"/>
      <c r="V64" s="60"/>
      <c r="W64" s="383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49.2</v>
      </c>
      <c r="C65" s="28">
        <f>SUM(C58:C64)</f>
        <v>48.9</v>
      </c>
      <c r="D65" s="28">
        <f>SUM(D58:D64)</f>
        <v>12.9</v>
      </c>
      <c r="E65" s="28">
        <f>SUM(E58:E64)</f>
        <v>46.500000000000007</v>
      </c>
      <c r="F65" s="28">
        <f t="shared" ref="F65:Q65" si="22">SUM(F58:F64)</f>
        <v>49.3</v>
      </c>
      <c r="G65" s="29">
        <f t="shared" si="22"/>
        <v>48.099999999999994</v>
      </c>
      <c r="H65" s="27">
        <f t="shared" si="22"/>
        <v>48.5</v>
      </c>
      <c r="I65" s="28">
        <f t="shared" si="22"/>
        <v>55.8</v>
      </c>
      <c r="J65" s="28">
        <f t="shared" si="22"/>
        <v>10.9</v>
      </c>
      <c r="K65" s="28">
        <f t="shared" si="22"/>
        <v>47.9</v>
      </c>
      <c r="L65" s="28">
        <f t="shared" si="22"/>
        <v>49.7</v>
      </c>
      <c r="M65" s="29">
        <f t="shared" si="22"/>
        <v>49.3</v>
      </c>
      <c r="N65" s="27">
        <f t="shared" si="22"/>
        <v>49.6</v>
      </c>
      <c r="O65" s="28">
        <f t="shared" si="22"/>
        <v>52.8</v>
      </c>
      <c r="P65" s="28">
        <f t="shared" si="22"/>
        <v>11.999999999999998</v>
      </c>
      <c r="Q65" s="28">
        <f t="shared" si="22"/>
        <v>52.099999999999994</v>
      </c>
      <c r="R65" s="28">
        <f>SUM(R58:R64)</f>
        <v>50.7</v>
      </c>
      <c r="S65" s="29">
        <f>SUM(S58:S64)</f>
        <v>52.5</v>
      </c>
      <c r="T65" s="26">
        <f t="shared" si="21"/>
        <v>786.69999999999993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153</v>
      </c>
      <c r="C66" s="31">
        <v>152</v>
      </c>
      <c r="D66" s="31">
        <v>154</v>
      </c>
      <c r="E66" s="31">
        <v>151</v>
      </c>
      <c r="F66" s="31">
        <v>150</v>
      </c>
      <c r="G66" s="32">
        <v>149.5</v>
      </c>
      <c r="H66" s="30">
        <v>154</v>
      </c>
      <c r="I66" s="31">
        <v>153.5</v>
      </c>
      <c r="J66" s="31">
        <v>155</v>
      </c>
      <c r="K66" s="31">
        <v>152</v>
      </c>
      <c r="L66" s="31">
        <v>151</v>
      </c>
      <c r="M66" s="32">
        <v>150</v>
      </c>
      <c r="N66" s="30">
        <v>154</v>
      </c>
      <c r="O66" s="31">
        <v>154</v>
      </c>
      <c r="P66" s="31">
        <v>155.5</v>
      </c>
      <c r="Q66" s="31">
        <v>152</v>
      </c>
      <c r="R66" s="31">
        <v>151</v>
      </c>
      <c r="S66" s="32">
        <v>150</v>
      </c>
      <c r="T66" s="261">
        <f>+((T65/T67)/7)*1000</f>
        <v>151.87258687258685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430">
        <v>46</v>
      </c>
      <c r="C67" s="428">
        <v>46</v>
      </c>
      <c r="D67" s="428">
        <v>12</v>
      </c>
      <c r="E67" s="428">
        <v>44</v>
      </c>
      <c r="F67" s="428">
        <v>47</v>
      </c>
      <c r="G67" s="431">
        <v>46</v>
      </c>
      <c r="H67" s="430">
        <v>45</v>
      </c>
      <c r="I67" s="428">
        <v>52</v>
      </c>
      <c r="J67" s="428">
        <v>10</v>
      </c>
      <c r="K67" s="428">
        <v>45</v>
      </c>
      <c r="L67" s="428">
        <v>47</v>
      </c>
      <c r="M67" s="431">
        <v>47</v>
      </c>
      <c r="N67" s="430">
        <v>46</v>
      </c>
      <c r="O67" s="428">
        <v>49</v>
      </c>
      <c r="P67" s="428">
        <v>11</v>
      </c>
      <c r="Q67" s="428">
        <v>49</v>
      </c>
      <c r="R67" s="428">
        <v>48</v>
      </c>
      <c r="S67" s="431">
        <v>50</v>
      </c>
      <c r="T67" s="262">
        <f>SUM(B67:S67)</f>
        <v>740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3">((B67*B66)*7/1000-B59-B58)/5</f>
        <v>7.0131999999999994</v>
      </c>
      <c r="C68" s="80">
        <f t="shared" si="23"/>
        <v>6.9888000000000003</v>
      </c>
      <c r="D68" s="80">
        <f t="shared" si="23"/>
        <v>1.8271999999999999</v>
      </c>
      <c r="E68" s="80">
        <f t="shared" si="23"/>
        <v>6.621599999999999</v>
      </c>
      <c r="F68" s="80">
        <f t="shared" si="23"/>
        <v>7.0299999999999994</v>
      </c>
      <c r="G68" s="154">
        <f t="shared" si="23"/>
        <v>6.8678000000000008</v>
      </c>
      <c r="H68" s="38">
        <f t="shared" si="23"/>
        <v>6.9420000000000002</v>
      </c>
      <c r="I68" s="80">
        <f t="shared" si="23"/>
        <v>7.9748000000000001</v>
      </c>
      <c r="J68" s="80">
        <f t="shared" si="23"/>
        <v>1.53</v>
      </c>
      <c r="K68" s="80">
        <f t="shared" si="23"/>
        <v>6.8160000000000007</v>
      </c>
      <c r="L68" s="80">
        <f t="shared" si="23"/>
        <v>7.0957999999999997</v>
      </c>
      <c r="M68" s="154">
        <f t="shared" si="23"/>
        <v>7.0299999999999994</v>
      </c>
      <c r="N68" s="38">
        <f t="shared" si="23"/>
        <v>7.0775999999999994</v>
      </c>
      <c r="O68" s="80">
        <f t="shared" si="23"/>
        <v>7.5244</v>
      </c>
      <c r="P68" s="80">
        <f t="shared" si="23"/>
        <v>1.7147000000000001</v>
      </c>
      <c r="Q68" s="80">
        <f t="shared" si="23"/>
        <v>7.4272000000000009</v>
      </c>
      <c r="R68" s="80">
        <f t="shared" si="23"/>
        <v>7.2272000000000007</v>
      </c>
      <c r="S68" s="154">
        <f t="shared" si="23"/>
        <v>7.5</v>
      </c>
      <c r="T68" s="263">
        <f>((T65*1000)/T67)/7</f>
        <v>151.87258687258685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4">((B67*B66)*7)/1000</f>
        <v>49.265999999999998</v>
      </c>
      <c r="C69" s="43">
        <f t="shared" si="24"/>
        <v>48.944000000000003</v>
      </c>
      <c r="D69" s="43">
        <f t="shared" si="24"/>
        <v>12.936</v>
      </c>
      <c r="E69" s="43">
        <f t="shared" si="24"/>
        <v>46.508000000000003</v>
      </c>
      <c r="F69" s="43">
        <f t="shared" si="24"/>
        <v>49.35</v>
      </c>
      <c r="G69" s="83">
        <f t="shared" si="24"/>
        <v>48.139000000000003</v>
      </c>
      <c r="H69" s="42">
        <f t="shared" si="24"/>
        <v>48.51</v>
      </c>
      <c r="I69" s="43">
        <f t="shared" si="24"/>
        <v>55.874000000000002</v>
      </c>
      <c r="J69" s="43">
        <f t="shared" si="24"/>
        <v>10.85</v>
      </c>
      <c r="K69" s="43">
        <f t="shared" si="24"/>
        <v>47.88</v>
      </c>
      <c r="L69" s="43">
        <f t="shared" si="24"/>
        <v>49.679000000000002</v>
      </c>
      <c r="M69" s="83">
        <f t="shared" si="24"/>
        <v>49.35</v>
      </c>
      <c r="N69" s="42">
        <f t="shared" si="24"/>
        <v>49.588000000000001</v>
      </c>
      <c r="O69" s="43">
        <f t="shared" si="24"/>
        <v>52.822000000000003</v>
      </c>
      <c r="P69" s="43">
        <f t="shared" si="24"/>
        <v>11.9735</v>
      </c>
      <c r="Q69" s="43">
        <f t="shared" si="24"/>
        <v>52.136000000000003</v>
      </c>
      <c r="R69" s="43">
        <f t="shared" si="24"/>
        <v>50.735999999999997</v>
      </c>
      <c r="S69" s="83">
        <f t="shared" si="24"/>
        <v>52.5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>+(B65/B67)/7*1000</f>
        <v>152.79503105590061</v>
      </c>
      <c r="C70" s="48">
        <f t="shared" ref="C70:S70" si="25">+(C65/C67)/7*1000</f>
        <v>151.86335403726707</v>
      </c>
      <c r="D70" s="48">
        <f t="shared" si="25"/>
        <v>153.57142857142856</v>
      </c>
      <c r="E70" s="48">
        <f t="shared" si="25"/>
        <v>150.97402597402598</v>
      </c>
      <c r="F70" s="48">
        <f t="shared" si="25"/>
        <v>149.84802431610942</v>
      </c>
      <c r="G70" s="49">
        <f t="shared" si="25"/>
        <v>149.37888198757761</v>
      </c>
      <c r="H70" s="47">
        <f t="shared" si="25"/>
        <v>153.96825396825395</v>
      </c>
      <c r="I70" s="48">
        <f t="shared" si="25"/>
        <v>153.29670329670327</v>
      </c>
      <c r="J70" s="48">
        <f t="shared" si="25"/>
        <v>155.71428571428572</v>
      </c>
      <c r="K70" s="48">
        <f t="shared" si="25"/>
        <v>152.06349206349205</v>
      </c>
      <c r="L70" s="48">
        <f t="shared" si="25"/>
        <v>151.06382978723403</v>
      </c>
      <c r="M70" s="49">
        <f t="shared" si="25"/>
        <v>149.84802431610942</v>
      </c>
      <c r="N70" s="47">
        <f t="shared" si="25"/>
        <v>154.03726708074532</v>
      </c>
      <c r="O70" s="48">
        <f t="shared" si="25"/>
        <v>153.93586005830903</v>
      </c>
      <c r="P70" s="48">
        <f t="shared" si="25"/>
        <v>155.84415584415584</v>
      </c>
      <c r="Q70" s="48">
        <f t="shared" si="25"/>
        <v>151.8950437317784</v>
      </c>
      <c r="R70" s="48">
        <f t="shared" si="25"/>
        <v>150.89285714285717</v>
      </c>
      <c r="S70" s="49">
        <f t="shared" si="25"/>
        <v>150</v>
      </c>
      <c r="T70" s="50"/>
      <c r="AD70" s="3"/>
    </row>
    <row r="71" spans="1:41" s="337" customFormat="1" ht="33.75" customHeight="1" x14ac:dyDescent="0.25">
      <c r="B71" s="52">
        <f t="shared" ref="B71:S71" si="26">B70-B66</f>
        <v>-0.20496894409939159</v>
      </c>
      <c r="C71" s="52">
        <f t="shared" si="26"/>
        <v>-0.13664596273292773</v>
      </c>
      <c r="D71" s="52">
        <f t="shared" si="26"/>
        <v>-0.42857142857144481</v>
      </c>
      <c r="E71" s="52">
        <f t="shared" si="26"/>
        <v>-2.5974025974022652E-2</v>
      </c>
      <c r="F71" s="52">
        <f t="shared" si="26"/>
        <v>-0.15197568389058347</v>
      </c>
      <c r="G71" s="52">
        <f t="shared" si="26"/>
        <v>-0.12111801242238585</v>
      </c>
      <c r="H71" s="52">
        <f t="shared" si="26"/>
        <v>-3.174603174605295E-2</v>
      </c>
      <c r="I71" s="52">
        <f t="shared" si="26"/>
        <v>-0.20329670329672922</v>
      </c>
      <c r="J71" s="52">
        <f t="shared" si="26"/>
        <v>0.71428571428572241</v>
      </c>
      <c r="K71" s="52">
        <f t="shared" si="26"/>
        <v>6.3492063492049056E-2</v>
      </c>
      <c r="L71" s="52">
        <f t="shared" si="26"/>
        <v>6.3829787234027435E-2</v>
      </c>
      <c r="M71" s="52">
        <f t="shared" si="26"/>
        <v>-0.15197568389058347</v>
      </c>
      <c r="N71" s="52">
        <f t="shared" si="26"/>
        <v>3.7267080745323256E-2</v>
      </c>
      <c r="O71" s="52">
        <f t="shared" si="26"/>
        <v>-6.4139941690967817E-2</v>
      </c>
      <c r="P71" s="52">
        <f t="shared" si="26"/>
        <v>0.34415584415583567</v>
      </c>
      <c r="Q71" s="52">
        <f t="shared" si="26"/>
        <v>-0.1049562682215992</v>
      </c>
      <c r="R71" s="52">
        <f t="shared" si="26"/>
        <v>-0.10714285714283278</v>
      </c>
      <c r="S71" s="52">
        <f t="shared" si="26"/>
        <v>0</v>
      </c>
    </row>
    <row r="72" spans="1:41" ht="33.75" customHeight="1" x14ac:dyDescent="0.25"/>
    <row r="73" spans="1:41" s="531" customFormat="1" ht="33.75" customHeight="1" x14ac:dyDescent="0.25">
      <c r="A73" s="55"/>
      <c r="B73" s="70"/>
      <c r="C73" s="70"/>
      <c r="D73" s="70"/>
      <c r="E73" s="70"/>
      <c r="F73" s="70"/>
      <c r="G73" s="70"/>
      <c r="H73" s="55"/>
      <c r="I73" s="55"/>
      <c r="J73" s="55"/>
    </row>
    <row r="74" spans="1:41" ht="33.75" customHeight="1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U20:U24"/>
    <mergeCell ref="B33:D33"/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7"/>
  <sheetViews>
    <sheetView showGridLines="0" tabSelected="1" defaultGridColor="0" view="pageBreakPreview" topLeftCell="A16" colorId="8" zoomScale="58" zoomScaleNormal="70" zoomScaleSheetLayoutView="58" workbookViewId="0">
      <selection activeCell="T24" sqref="T24:T25"/>
    </sheetView>
  </sheetViews>
  <sheetFormatPr baseColWidth="10" defaultRowHeight="23.25" x14ac:dyDescent="0.25"/>
  <cols>
    <col min="1" max="1" width="42.140625" style="441" customWidth="1"/>
    <col min="2" max="10" width="13.7109375" style="441" customWidth="1"/>
    <col min="11" max="11" width="14.140625" style="441" customWidth="1"/>
    <col min="12" max="12" width="13.7109375" style="441" customWidth="1"/>
    <col min="13" max="13" width="15.85546875" style="441" bestFit="1" customWidth="1"/>
    <col min="14" max="19" width="13.7109375" style="441" customWidth="1"/>
    <col min="20" max="20" width="18.5703125" style="441" customWidth="1"/>
    <col min="21" max="21" width="12.28515625" style="441" customWidth="1"/>
    <col min="22" max="22" width="11.42578125" style="440"/>
    <col min="23" max="16384" width="11.42578125" style="441"/>
  </cols>
  <sheetData>
    <row r="1" spans="1:23" ht="27" customHeight="1" x14ac:dyDescent="0.25">
      <c r="A1" s="666"/>
      <c r="B1" s="671" t="s">
        <v>22</v>
      </c>
      <c r="C1" s="672"/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/>
      <c r="Q1" s="672" t="s">
        <v>23</v>
      </c>
      <c r="R1" s="672"/>
      <c r="S1" s="672"/>
      <c r="T1" s="672"/>
      <c r="U1" s="677"/>
    </row>
    <row r="2" spans="1:23" ht="27" customHeight="1" x14ac:dyDescent="0.25">
      <c r="A2" s="667"/>
      <c r="B2" s="673" t="s">
        <v>24</v>
      </c>
      <c r="C2" s="674"/>
      <c r="D2" s="674"/>
      <c r="E2" s="674"/>
      <c r="F2" s="674"/>
      <c r="G2" s="674"/>
      <c r="H2" s="674"/>
      <c r="I2" s="674"/>
      <c r="J2" s="674"/>
      <c r="K2" s="674"/>
      <c r="L2" s="674"/>
      <c r="M2" s="674"/>
      <c r="N2" s="674"/>
      <c r="O2" s="674"/>
      <c r="P2" s="674"/>
      <c r="Q2" s="678" t="s">
        <v>25</v>
      </c>
      <c r="R2" s="678"/>
      <c r="S2" s="678"/>
      <c r="T2" s="678"/>
      <c r="U2" s="679"/>
    </row>
    <row r="3" spans="1:23" ht="27" customHeight="1" x14ac:dyDescent="0.25">
      <c r="A3" s="667"/>
      <c r="B3" s="673"/>
      <c r="C3" s="674"/>
      <c r="D3" s="674"/>
      <c r="E3" s="674"/>
      <c r="F3" s="674"/>
      <c r="G3" s="674"/>
      <c r="H3" s="674"/>
      <c r="I3" s="674"/>
      <c r="J3" s="674"/>
      <c r="K3" s="674"/>
      <c r="L3" s="674"/>
      <c r="M3" s="674"/>
      <c r="N3" s="674"/>
      <c r="O3" s="674"/>
      <c r="P3" s="674"/>
      <c r="Q3" s="678" t="s">
        <v>26</v>
      </c>
      <c r="R3" s="678"/>
      <c r="S3" s="678"/>
      <c r="T3" s="678"/>
      <c r="U3" s="679"/>
    </row>
    <row r="4" spans="1:23" ht="27" customHeight="1" x14ac:dyDescent="0.25">
      <c r="A4" s="442"/>
      <c r="B4" s="443"/>
      <c r="C4" s="443"/>
      <c r="D4" s="443"/>
      <c r="E4" s="443"/>
      <c r="F4" s="443"/>
      <c r="G4" s="443"/>
      <c r="H4" s="443"/>
      <c r="I4" s="443"/>
      <c r="J4" s="443"/>
      <c r="K4" s="443"/>
      <c r="L4" s="443"/>
      <c r="M4" s="443"/>
      <c r="N4" s="443"/>
      <c r="O4" s="443"/>
      <c r="P4" s="443"/>
      <c r="Q4" s="443"/>
      <c r="R4" s="443"/>
      <c r="S4" s="443"/>
      <c r="T4" s="443"/>
      <c r="U4" s="444"/>
      <c r="W4" s="443"/>
    </row>
    <row r="5" spans="1:23" s="72" customFormat="1" ht="27" customHeight="1" x14ac:dyDescent="0.25">
      <c r="A5" s="445" t="s">
        <v>27</v>
      </c>
      <c r="B5" s="668">
        <v>2</v>
      </c>
      <c r="C5" s="668"/>
      <c r="D5" s="446"/>
      <c r="E5" s="446"/>
      <c r="F5" s="447" t="s">
        <v>28</v>
      </c>
      <c r="G5" s="669" t="s">
        <v>45</v>
      </c>
      <c r="H5" s="669"/>
      <c r="I5" s="448"/>
      <c r="J5" s="447" t="s">
        <v>29</v>
      </c>
      <c r="K5" s="449"/>
      <c r="L5" s="450">
        <v>65</v>
      </c>
      <c r="M5" s="451"/>
      <c r="N5" s="451"/>
      <c r="O5" s="451"/>
      <c r="P5" s="451"/>
      <c r="Q5" s="451"/>
      <c r="R5" s="451"/>
      <c r="S5" s="451"/>
      <c r="T5" s="451"/>
      <c r="U5" s="452"/>
      <c r="V5" s="453"/>
      <c r="W5" s="451"/>
    </row>
    <row r="6" spans="1:23" s="72" customFormat="1" ht="27" customHeight="1" x14ac:dyDescent="0.25">
      <c r="A6" s="445"/>
      <c r="B6" s="446"/>
      <c r="C6" s="446"/>
      <c r="D6" s="446"/>
      <c r="E6" s="446"/>
      <c r="F6" s="446"/>
      <c r="G6" s="446"/>
      <c r="H6" s="446"/>
      <c r="I6" s="446"/>
      <c r="J6" s="446"/>
      <c r="K6" s="446"/>
      <c r="L6" s="446"/>
      <c r="M6" s="446"/>
      <c r="N6" s="446"/>
      <c r="O6" s="446"/>
      <c r="P6" s="446"/>
      <c r="Q6" s="446"/>
      <c r="R6" s="446"/>
      <c r="S6" s="446"/>
      <c r="T6" s="446"/>
      <c r="U6" s="454"/>
      <c r="V6" s="455"/>
      <c r="W6" s="446"/>
    </row>
    <row r="7" spans="1:23" s="72" customFormat="1" ht="27" customHeight="1" x14ac:dyDescent="0.25">
      <c r="A7" s="445" t="s">
        <v>80</v>
      </c>
      <c r="B7" s="670" t="s">
        <v>2</v>
      </c>
      <c r="C7" s="670"/>
      <c r="D7" s="456"/>
      <c r="E7" s="456"/>
      <c r="F7" s="447" t="s">
        <v>30</v>
      </c>
      <c r="G7" s="669" t="s">
        <v>128</v>
      </c>
      <c r="H7" s="669"/>
      <c r="I7" s="457"/>
      <c r="J7" s="680" t="s">
        <v>113</v>
      </c>
      <c r="K7" s="680"/>
      <c r="L7" s="668" t="s">
        <v>112</v>
      </c>
      <c r="M7" s="668"/>
      <c r="N7" s="458"/>
      <c r="O7" s="458"/>
      <c r="P7" s="458"/>
      <c r="Q7" s="458"/>
      <c r="R7" s="458"/>
      <c r="S7" s="458"/>
      <c r="T7" s="458"/>
      <c r="U7" s="459"/>
      <c r="V7" s="460"/>
      <c r="W7" s="458"/>
    </row>
    <row r="8" spans="1:23" s="72" customFormat="1" ht="27" customHeight="1" thickBot="1" x14ac:dyDescent="0.3">
      <c r="A8" s="445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446"/>
      <c r="T8" s="446"/>
      <c r="U8" s="454"/>
      <c r="V8" s="455"/>
      <c r="W8" s="446"/>
    </row>
    <row r="9" spans="1:23" s="72" customFormat="1" ht="27" customHeight="1" thickBot="1" x14ac:dyDescent="0.3">
      <c r="A9" s="461" t="s">
        <v>31</v>
      </c>
      <c r="B9" s="675" t="s">
        <v>53</v>
      </c>
      <c r="C9" s="675"/>
      <c r="D9" s="675"/>
      <c r="E9" s="675"/>
      <c r="F9" s="675"/>
      <c r="G9" s="676"/>
      <c r="H9" s="681" t="s">
        <v>54</v>
      </c>
      <c r="I9" s="675"/>
      <c r="J9" s="675"/>
      <c r="K9" s="675"/>
      <c r="L9" s="675"/>
      <c r="M9" s="676"/>
      <c r="N9" s="681" t="s">
        <v>8</v>
      </c>
      <c r="O9" s="675"/>
      <c r="P9" s="675"/>
      <c r="Q9" s="675"/>
      <c r="R9" s="675"/>
      <c r="S9" s="676"/>
      <c r="T9" s="462"/>
      <c r="U9" s="452"/>
      <c r="V9" s="451"/>
    </row>
    <row r="10" spans="1:23" ht="27" customHeight="1" x14ac:dyDescent="0.25">
      <c r="A10" s="463" t="s">
        <v>32</v>
      </c>
      <c r="B10" s="536">
        <v>1</v>
      </c>
      <c r="C10" s="464">
        <v>2</v>
      </c>
      <c r="D10" s="464">
        <v>3</v>
      </c>
      <c r="E10" s="464">
        <v>4</v>
      </c>
      <c r="F10" s="464">
        <v>5</v>
      </c>
      <c r="G10" s="465">
        <v>6</v>
      </c>
      <c r="H10" s="466">
        <v>7</v>
      </c>
      <c r="I10" s="464">
        <v>8</v>
      </c>
      <c r="J10" s="464">
        <v>9</v>
      </c>
      <c r="K10" s="467">
        <v>10</v>
      </c>
      <c r="L10" s="467">
        <v>11</v>
      </c>
      <c r="M10" s="465">
        <v>12</v>
      </c>
      <c r="N10" s="466">
        <v>13</v>
      </c>
      <c r="O10" s="464">
        <v>14</v>
      </c>
      <c r="P10" s="464">
        <v>15</v>
      </c>
      <c r="Q10" s="464">
        <v>16</v>
      </c>
      <c r="R10" s="464">
        <v>17</v>
      </c>
      <c r="S10" s="465">
        <v>18</v>
      </c>
      <c r="T10" s="468" t="s">
        <v>10</v>
      </c>
      <c r="U10" s="469"/>
      <c r="V10" s="470"/>
    </row>
    <row r="11" spans="1:23" s="476" customFormat="1" ht="27" customHeight="1" x14ac:dyDescent="0.25">
      <c r="A11" s="471" t="s">
        <v>35</v>
      </c>
      <c r="B11" s="537">
        <v>89.3</v>
      </c>
      <c r="C11" s="472">
        <v>88.6</v>
      </c>
      <c r="D11" s="472">
        <v>26.9</v>
      </c>
      <c r="E11" s="472">
        <v>90.2</v>
      </c>
      <c r="F11" s="472">
        <v>91.2</v>
      </c>
      <c r="G11" s="473">
        <v>89.4</v>
      </c>
      <c r="H11" s="474">
        <v>87.2</v>
      </c>
      <c r="I11" s="472">
        <v>101.9</v>
      </c>
      <c r="J11" s="472">
        <v>29.2</v>
      </c>
      <c r="K11" s="472">
        <v>89.3</v>
      </c>
      <c r="L11" s="472">
        <v>92.2</v>
      </c>
      <c r="M11" s="473">
        <v>90.6</v>
      </c>
      <c r="N11" s="474">
        <v>89.5</v>
      </c>
      <c r="O11" s="472">
        <v>95.8</v>
      </c>
      <c r="P11" s="472">
        <v>38.6</v>
      </c>
      <c r="Q11" s="472">
        <v>95.6</v>
      </c>
      <c r="R11" s="472">
        <v>94.3</v>
      </c>
      <c r="S11" s="473">
        <v>97.3</v>
      </c>
      <c r="T11" s="688">
        <f t="shared" ref="T11:T17" si="0">SUM(B11:S11)</f>
        <v>1477.0999999999997</v>
      </c>
      <c r="U11" s="475"/>
      <c r="V11" s="440"/>
    </row>
    <row r="12" spans="1:23" s="476" customFormat="1" ht="27" customHeight="1" x14ac:dyDescent="0.25">
      <c r="A12" s="471" t="s">
        <v>36</v>
      </c>
      <c r="B12" s="537">
        <v>89.3</v>
      </c>
      <c r="C12" s="472">
        <v>88.6</v>
      </c>
      <c r="D12" s="472">
        <v>26.9</v>
      </c>
      <c r="E12" s="472">
        <v>90.2</v>
      </c>
      <c r="F12" s="472">
        <v>91.2</v>
      </c>
      <c r="G12" s="473">
        <v>89.4</v>
      </c>
      <c r="H12" s="474">
        <v>87.2</v>
      </c>
      <c r="I12" s="472">
        <v>101.9</v>
      </c>
      <c r="J12" s="472">
        <v>29.2</v>
      </c>
      <c r="K12" s="472">
        <v>89.3</v>
      </c>
      <c r="L12" s="472">
        <v>92.2</v>
      </c>
      <c r="M12" s="473">
        <v>90.6</v>
      </c>
      <c r="N12" s="474">
        <v>89.5</v>
      </c>
      <c r="O12" s="472">
        <v>95.8</v>
      </c>
      <c r="P12" s="472">
        <v>38.6</v>
      </c>
      <c r="Q12" s="472">
        <v>95.6</v>
      </c>
      <c r="R12" s="472">
        <v>94.3</v>
      </c>
      <c r="S12" s="473">
        <v>97.3</v>
      </c>
      <c r="T12" s="688">
        <f t="shared" si="0"/>
        <v>1477.0999999999997</v>
      </c>
      <c r="U12" s="475"/>
      <c r="V12" s="440"/>
    </row>
    <row r="13" spans="1:23" s="476" customFormat="1" ht="27" customHeight="1" x14ac:dyDescent="0.25">
      <c r="A13" s="471" t="s">
        <v>37</v>
      </c>
      <c r="B13" s="537">
        <v>87.6</v>
      </c>
      <c r="C13" s="472">
        <v>88.8</v>
      </c>
      <c r="D13" s="472">
        <v>27.2</v>
      </c>
      <c r="E13" s="472">
        <v>90</v>
      </c>
      <c r="F13" s="472">
        <v>91.3</v>
      </c>
      <c r="G13" s="473">
        <v>89.3</v>
      </c>
      <c r="H13" s="474">
        <v>85.5</v>
      </c>
      <c r="I13" s="472">
        <v>101.9</v>
      </c>
      <c r="J13" s="472">
        <v>29.5</v>
      </c>
      <c r="K13" s="472">
        <v>89.1</v>
      </c>
      <c r="L13" s="472">
        <v>92.2</v>
      </c>
      <c r="M13" s="473">
        <v>90.7</v>
      </c>
      <c r="N13" s="474">
        <v>89.1</v>
      </c>
      <c r="O13" s="472">
        <v>95.9</v>
      </c>
      <c r="P13" s="472">
        <v>38.4</v>
      </c>
      <c r="Q13" s="472">
        <v>95.7</v>
      </c>
      <c r="R13" s="472">
        <v>94.5</v>
      </c>
      <c r="S13" s="473">
        <v>97.2</v>
      </c>
      <c r="T13" s="621">
        <f t="shared" si="0"/>
        <v>1473.9000000000003</v>
      </c>
      <c r="U13" s="475"/>
      <c r="V13" s="440"/>
    </row>
    <row r="14" spans="1:23" s="476" customFormat="1" ht="27" customHeight="1" x14ac:dyDescent="0.25">
      <c r="A14" s="471" t="s">
        <v>38</v>
      </c>
      <c r="B14" s="537">
        <v>87.6</v>
      </c>
      <c r="C14" s="472">
        <v>88.8</v>
      </c>
      <c r="D14" s="472">
        <v>27.2</v>
      </c>
      <c r="E14" s="472">
        <v>90</v>
      </c>
      <c r="F14" s="472">
        <v>91.3</v>
      </c>
      <c r="G14" s="473">
        <v>89.3</v>
      </c>
      <c r="H14" s="474">
        <v>85.5</v>
      </c>
      <c r="I14" s="472">
        <v>101.9</v>
      </c>
      <c r="J14" s="472">
        <v>29.5</v>
      </c>
      <c r="K14" s="472">
        <v>89.1</v>
      </c>
      <c r="L14" s="472">
        <v>92.2</v>
      </c>
      <c r="M14" s="473">
        <v>90.7</v>
      </c>
      <c r="N14" s="474">
        <v>89</v>
      </c>
      <c r="O14" s="472">
        <v>95.9</v>
      </c>
      <c r="P14" s="472">
        <v>38.4</v>
      </c>
      <c r="Q14" s="472">
        <v>95.7</v>
      </c>
      <c r="R14" s="472">
        <v>94.5</v>
      </c>
      <c r="S14" s="473">
        <v>97.2</v>
      </c>
      <c r="T14" s="621">
        <f t="shared" si="0"/>
        <v>1473.8000000000004</v>
      </c>
      <c r="U14" s="475"/>
      <c r="V14" s="440"/>
    </row>
    <row r="15" spans="1:23" s="476" customFormat="1" ht="27" customHeight="1" x14ac:dyDescent="0.25">
      <c r="A15" s="471" t="s">
        <v>33</v>
      </c>
      <c r="B15" s="537">
        <v>87.6</v>
      </c>
      <c r="C15" s="472">
        <v>88.8</v>
      </c>
      <c r="D15" s="472">
        <v>27.2</v>
      </c>
      <c r="E15" s="472">
        <v>90</v>
      </c>
      <c r="F15" s="472">
        <v>91.3</v>
      </c>
      <c r="G15" s="473">
        <v>89.3</v>
      </c>
      <c r="H15" s="474">
        <v>85.5</v>
      </c>
      <c r="I15" s="472">
        <v>101.9</v>
      </c>
      <c r="J15" s="472">
        <v>29.4</v>
      </c>
      <c r="K15" s="472">
        <v>89.1</v>
      </c>
      <c r="L15" s="472">
        <v>92.2</v>
      </c>
      <c r="M15" s="473">
        <v>90.7</v>
      </c>
      <c r="N15" s="474">
        <v>89</v>
      </c>
      <c r="O15" s="472">
        <v>95.9</v>
      </c>
      <c r="P15" s="472">
        <v>38.4</v>
      </c>
      <c r="Q15" s="472">
        <v>95.7</v>
      </c>
      <c r="R15" s="472">
        <v>94.5</v>
      </c>
      <c r="S15" s="473">
        <v>97.2</v>
      </c>
      <c r="T15" s="621">
        <f t="shared" si="0"/>
        <v>1473.7000000000003</v>
      </c>
      <c r="U15" s="475"/>
      <c r="V15" s="440"/>
    </row>
    <row r="16" spans="1:23" s="476" customFormat="1" ht="27" customHeight="1" x14ac:dyDescent="0.25">
      <c r="A16" s="471" t="s">
        <v>46</v>
      </c>
      <c r="B16" s="537">
        <v>87.6</v>
      </c>
      <c r="C16" s="472">
        <v>88.8</v>
      </c>
      <c r="D16" s="472">
        <v>27.2</v>
      </c>
      <c r="E16" s="472">
        <v>90</v>
      </c>
      <c r="F16" s="472">
        <v>91.3</v>
      </c>
      <c r="G16" s="473">
        <v>89.3</v>
      </c>
      <c r="H16" s="474">
        <v>85.5</v>
      </c>
      <c r="I16" s="472">
        <v>101.9</v>
      </c>
      <c r="J16" s="472">
        <v>29.4</v>
      </c>
      <c r="K16" s="472">
        <v>89.1</v>
      </c>
      <c r="L16" s="472">
        <v>92.2</v>
      </c>
      <c r="M16" s="473">
        <v>90.7</v>
      </c>
      <c r="N16" s="474">
        <v>89</v>
      </c>
      <c r="O16" s="472">
        <v>95.9</v>
      </c>
      <c r="P16" s="472">
        <v>38.4</v>
      </c>
      <c r="Q16" s="472">
        <v>95.7</v>
      </c>
      <c r="R16" s="472">
        <v>94.5</v>
      </c>
      <c r="S16" s="473">
        <v>97.2</v>
      </c>
      <c r="T16" s="621">
        <f t="shared" si="0"/>
        <v>1473.7000000000003</v>
      </c>
      <c r="U16" s="475"/>
      <c r="V16" s="440"/>
    </row>
    <row r="17" spans="1:43" s="476" customFormat="1" ht="27" customHeight="1" thickBot="1" x14ac:dyDescent="0.3">
      <c r="A17" s="471" t="s">
        <v>34</v>
      </c>
      <c r="B17" s="537">
        <v>87.6</v>
      </c>
      <c r="C17" s="472">
        <v>88.8</v>
      </c>
      <c r="D17" s="472">
        <v>27.1</v>
      </c>
      <c r="E17" s="472">
        <v>90</v>
      </c>
      <c r="F17" s="472">
        <v>91.3</v>
      </c>
      <c r="G17" s="473">
        <v>89.3</v>
      </c>
      <c r="H17" s="474">
        <v>85.5</v>
      </c>
      <c r="I17" s="472">
        <v>101.9</v>
      </c>
      <c r="J17" s="472">
        <v>29.4</v>
      </c>
      <c r="K17" s="472">
        <v>89.1</v>
      </c>
      <c r="L17" s="472">
        <v>92.2</v>
      </c>
      <c r="M17" s="473">
        <v>90.7</v>
      </c>
      <c r="N17" s="474">
        <v>89</v>
      </c>
      <c r="O17" s="472">
        <v>95.8</v>
      </c>
      <c r="P17" s="472">
        <v>38.4</v>
      </c>
      <c r="Q17" s="472">
        <v>95.7</v>
      </c>
      <c r="R17" s="472">
        <v>94.5</v>
      </c>
      <c r="S17" s="473">
        <v>97.2</v>
      </c>
      <c r="T17" s="621">
        <f t="shared" si="0"/>
        <v>1473.5000000000002</v>
      </c>
      <c r="U17" s="475"/>
      <c r="V17" s="440"/>
    </row>
    <row r="18" spans="1:43" ht="27" customHeight="1" thickBot="1" x14ac:dyDescent="0.3">
      <c r="A18" s="477" t="s">
        <v>10</v>
      </c>
      <c r="B18" s="538">
        <v>627.20000000000005</v>
      </c>
      <c r="C18" s="478">
        <v>623.70000000000005</v>
      </c>
      <c r="D18" s="478">
        <v>199.60000000000002</v>
      </c>
      <c r="E18" s="478">
        <v>636.99999999999989</v>
      </c>
      <c r="F18" s="478">
        <v>640.19999999999993</v>
      </c>
      <c r="G18" s="479">
        <v>631.40000000000009</v>
      </c>
      <c r="H18" s="480">
        <v>613.5</v>
      </c>
      <c r="I18" s="478">
        <v>716.09999999999991</v>
      </c>
      <c r="J18" s="478">
        <v>216.20000000000002</v>
      </c>
      <c r="K18" s="478">
        <v>626.4</v>
      </c>
      <c r="L18" s="478">
        <v>650.9</v>
      </c>
      <c r="M18" s="481">
        <v>637</v>
      </c>
      <c r="N18" s="482">
        <v>635</v>
      </c>
      <c r="O18" s="483">
        <v>670.69999999999993</v>
      </c>
      <c r="P18" s="483">
        <v>272.10000000000002</v>
      </c>
      <c r="Q18" s="483">
        <v>673.8</v>
      </c>
      <c r="R18" s="483">
        <v>663.59999999999991</v>
      </c>
      <c r="S18" s="481">
        <v>681.8</v>
      </c>
      <c r="T18" s="484">
        <f>SUM(T11:T17)</f>
        <v>10322.800000000001</v>
      </c>
      <c r="U18" s="485"/>
      <c r="V18" s="470"/>
    </row>
    <row r="19" spans="1:43" ht="27" customHeight="1" x14ac:dyDescent="0.25">
      <c r="A19" s="512"/>
      <c r="B19" s="686" t="s">
        <v>122</v>
      </c>
      <c r="C19" s="686"/>
      <c r="D19" s="686"/>
      <c r="E19" s="686"/>
      <c r="F19" s="686"/>
      <c r="G19" s="686"/>
      <c r="H19" s="686"/>
      <c r="I19" s="686"/>
      <c r="J19" s="686"/>
      <c r="K19" s="686"/>
      <c r="L19" s="686"/>
      <c r="M19" s="686"/>
      <c r="N19" s="686"/>
      <c r="O19" s="686"/>
      <c r="P19" s="686"/>
      <c r="Q19" s="686"/>
      <c r="R19" s="686"/>
      <c r="S19" s="686"/>
      <c r="T19" s="686"/>
      <c r="U19" s="485"/>
      <c r="V19" s="470"/>
    </row>
    <row r="20" spans="1:43" ht="27" customHeight="1" x14ac:dyDescent="0.25">
      <c r="A20" s="540"/>
      <c r="B20" s="687"/>
      <c r="C20" s="687"/>
      <c r="D20" s="687"/>
      <c r="E20" s="687"/>
      <c r="F20" s="687"/>
      <c r="G20" s="687"/>
      <c r="H20" s="687"/>
      <c r="I20" s="687"/>
      <c r="J20" s="687"/>
      <c r="K20" s="687"/>
      <c r="L20" s="687"/>
      <c r="M20" s="687"/>
      <c r="N20" s="687"/>
      <c r="O20" s="687"/>
      <c r="P20" s="687"/>
      <c r="Q20" s="687"/>
      <c r="R20" s="687"/>
      <c r="S20" s="687"/>
      <c r="T20" s="687"/>
      <c r="U20" s="452"/>
      <c r="V20" s="487"/>
      <c r="W20" s="488"/>
    </row>
    <row r="21" spans="1:43" ht="27" customHeight="1" thickBot="1" x14ac:dyDescent="0.3">
      <c r="A21" s="512"/>
      <c r="B21" s="687"/>
      <c r="C21" s="687"/>
      <c r="D21" s="687"/>
      <c r="E21" s="687"/>
      <c r="F21" s="687"/>
      <c r="G21" s="687"/>
      <c r="H21" s="687"/>
      <c r="I21" s="687"/>
      <c r="J21" s="687"/>
      <c r="K21" s="687"/>
      <c r="L21" s="687"/>
      <c r="M21" s="687"/>
      <c r="N21" s="687"/>
      <c r="O21" s="687"/>
      <c r="P21" s="687"/>
      <c r="Q21" s="687"/>
      <c r="R21" s="687"/>
      <c r="S21" s="687"/>
      <c r="T21" s="687"/>
      <c r="U21" s="489"/>
    </row>
    <row r="22" spans="1:43" ht="27" customHeight="1" thickBot="1" x14ac:dyDescent="0.3">
      <c r="A22" s="461" t="s">
        <v>39</v>
      </c>
      <c r="B22" s="675" t="s">
        <v>8</v>
      </c>
      <c r="C22" s="675"/>
      <c r="D22" s="675"/>
      <c r="E22" s="675"/>
      <c r="F22" s="675"/>
      <c r="G22" s="675"/>
      <c r="H22" s="676"/>
      <c r="I22" s="683" t="s">
        <v>116</v>
      </c>
      <c r="J22" s="684"/>
      <c r="K22" s="684"/>
      <c r="L22" s="685"/>
      <c r="M22" s="461" t="s">
        <v>40</v>
      </c>
      <c r="N22" s="681" t="s">
        <v>62</v>
      </c>
      <c r="O22" s="675"/>
      <c r="P22" s="675"/>
      <c r="Q22" s="675"/>
      <c r="R22" s="675"/>
      <c r="S22" s="675"/>
      <c r="T22" s="676"/>
      <c r="U22" s="682"/>
      <c r="V22" s="490"/>
      <c r="W22" s="440"/>
      <c r="X22" s="440"/>
      <c r="Y22" s="440"/>
      <c r="Z22" s="476"/>
      <c r="AA22" s="476"/>
      <c r="AB22" s="476"/>
      <c r="AC22" s="476"/>
      <c r="AD22" s="476"/>
      <c r="AE22" s="476"/>
      <c r="AF22" s="476"/>
      <c r="AG22" s="476"/>
      <c r="AH22" s="476"/>
      <c r="AI22" s="476"/>
      <c r="AJ22" s="476"/>
      <c r="AK22" s="476"/>
      <c r="AL22" s="476"/>
      <c r="AM22" s="476"/>
      <c r="AN22" s="476"/>
      <c r="AO22" s="476"/>
      <c r="AP22" s="476"/>
      <c r="AQ22" s="476"/>
    </row>
    <row r="23" spans="1:43" ht="27" customHeight="1" x14ac:dyDescent="0.25">
      <c r="A23" s="463" t="s">
        <v>32</v>
      </c>
      <c r="B23" s="510">
        <v>1</v>
      </c>
      <c r="C23" s="464">
        <v>2</v>
      </c>
      <c r="D23" s="464">
        <v>3</v>
      </c>
      <c r="E23" s="464">
        <v>4</v>
      </c>
      <c r="F23" s="464">
        <v>5</v>
      </c>
      <c r="G23" s="491">
        <v>6</v>
      </c>
      <c r="H23" s="492" t="s">
        <v>10</v>
      </c>
      <c r="I23" s="684"/>
      <c r="J23" s="684"/>
      <c r="K23" s="684"/>
      <c r="L23" s="685"/>
      <c r="M23" s="463" t="s">
        <v>32</v>
      </c>
      <c r="N23" s="493">
        <v>1</v>
      </c>
      <c r="O23" s="494">
        <v>2</v>
      </c>
      <c r="P23" s="494">
        <v>3</v>
      </c>
      <c r="Q23" s="494">
        <v>4</v>
      </c>
      <c r="R23" s="494">
        <v>5</v>
      </c>
      <c r="S23" s="495">
        <v>6</v>
      </c>
      <c r="T23" s="496" t="s">
        <v>10</v>
      </c>
      <c r="U23" s="682"/>
      <c r="V23" s="490"/>
      <c r="W23" s="470"/>
      <c r="X23" s="470"/>
      <c r="Y23" s="440"/>
    </row>
    <row r="24" spans="1:43" s="476" customFormat="1" ht="27" customHeight="1" x14ac:dyDescent="0.25">
      <c r="A24" s="471" t="s">
        <v>35</v>
      </c>
      <c r="B24" s="595">
        <v>86.5</v>
      </c>
      <c r="C24" s="596">
        <v>86.7</v>
      </c>
      <c r="D24" s="596">
        <v>21.8</v>
      </c>
      <c r="E24" s="595">
        <v>84</v>
      </c>
      <c r="F24" s="595">
        <v>84.7</v>
      </c>
      <c r="G24" s="597">
        <v>80.099999999999994</v>
      </c>
      <c r="H24" s="690">
        <f t="shared" ref="H24:H31" si="1">SUM(B24:G24)</f>
        <v>443.79999999999995</v>
      </c>
      <c r="I24" s="684"/>
      <c r="J24" s="684"/>
      <c r="K24" s="684"/>
      <c r="L24" s="685"/>
      <c r="M24" s="471" t="s">
        <v>68</v>
      </c>
      <c r="N24" s="598">
        <v>6.3</v>
      </c>
      <c r="O24" s="596">
        <v>6.4</v>
      </c>
      <c r="P24" s="596">
        <v>1.7</v>
      </c>
      <c r="Q24" s="596">
        <v>5.7</v>
      </c>
      <c r="R24" s="596">
        <v>5.7</v>
      </c>
      <c r="S24" s="599">
        <v>5.7</v>
      </c>
      <c r="T24" s="689">
        <f t="shared" ref="T24:T31" si="2">SUM(N24:S24)</f>
        <v>31.499999999999996</v>
      </c>
      <c r="U24" s="682"/>
      <c r="V24" s="490"/>
      <c r="W24" s="440"/>
      <c r="X24" s="440"/>
      <c r="Y24" s="440"/>
    </row>
    <row r="25" spans="1:43" s="476" customFormat="1" ht="27" customHeight="1" x14ac:dyDescent="0.25">
      <c r="A25" s="471" t="s">
        <v>36</v>
      </c>
      <c r="B25" s="595">
        <v>86.5</v>
      </c>
      <c r="C25" s="596">
        <v>86.7</v>
      </c>
      <c r="D25" s="596">
        <v>21.8</v>
      </c>
      <c r="E25" s="595">
        <v>84</v>
      </c>
      <c r="F25" s="595">
        <v>84.7</v>
      </c>
      <c r="G25" s="597">
        <v>80.099999999999994</v>
      </c>
      <c r="H25" s="690">
        <f t="shared" si="1"/>
        <v>443.79999999999995</v>
      </c>
      <c r="I25" s="684"/>
      <c r="J25" s="684"/>
      <c r="K25" s="684"/>
      <c r="L25" s="685"/>
      <c r="M25" s="471" t="s">
        <v>69</v>
      </c>
      <c r="N25" s="598">
        <v>6.3</v>
      </c>
      <c r="O25" s="596">
        <v>6.4</v>
      </c>
      <c r="P25" s="595">
        <v>1.7</v>
      </c>
      <c r="Q25" s="596">
        <v>5.7</v>
      </c>
      <c r="R25" s="596">
        <v>5.7</v>
      </c>
      <c r="S25" s="599">
        <v>5.7</v>
      </c>
      <c r="T25" s="689">
        <f t="shared" si="2"/>
        <v>31.499999999999996</v>
      </c>
      <c r="U25" s="682"/>
      <c r="V25" s="490"/>
      <c r="W25" s="440"/>
      <c r="X25" s="440"/>
      <c r="Y25" s="440"/>
    </row>
    <row r="26" spans="1:43" s="476" customFormat="1" ht="27" customHeight="1" x14ac:dyDescent="0.25">
      <c r="A26" s="471" t="s">
        <v>37</v>
      </c>
      <c r="B26" s="595">
        <v>86.3</v>
      </c>
      <c r="C26" s="596">
        <v>86</v>
      </c>
      <c r="D26" s="596">
        <v>21.7</v>
      </c>
      <c r="E26" s="596">
        <v>83.9</v>
      </c>
      <c r="F26" s="596">
        <v>84.7</v>
      </c>
      <c r="G26" s="616">
        <v>79.7</v>
      </c>
      <c r="H26" s="615">
        <f t="shared" si="1"/>
        <v>442.29999999999995</v>
      </c>
      <c r="I26" s="684"/>
      <c r="J26" s="684"/>
      <c r="K26" s="684"/>
      <c r="L26" s="685"/>
      <c r="M26" s="471" t="s">
        <v>70</v>
      </c>
      <c r="N26" s="598">
        <v>6.2</v>
      </c>
      <c r="O26" s="596">
        <v>6.5</v>
      </c>
      <c r="P26" s="595">
        <v>1.8</v>
      </c>
      <c r="Q26" s="596">
        <v>5.8</v>
      </c>
      <c r="R26" s="596">
        <v>5.8</v>
      </c>
      <c r="S26" s="599">
        <v>5.8</v>
      </c>
      <c r="T26" s="595">
        <f t="shared" si="2"/>
        <v>31.900000000000002</v>
      </c>
      <c r="U26" s="682"/>
      <c r="V26" s="490"/>
      <c r="W26" s="440"/>
      <c r="X26" s="440"/>
      <c r="Y26" s="440"/>
    </row>
    <row r="27" spans="1:43" s="476" customFormat="1" ht="27" customHeight="1" x14ac:dyDescent="0.25">
      <c r="A27" s="471" t="s">
        <v>38</v>
      </c>
      <c r="B27" s="586">
        <v>86.3</v>
      </c>
      <c r="C27" s="472">
        <v>86</v>
      </c>
      <c r="D27" s="472">
        <v>21.6</v>
      </c>
      <c r="E27" s="472">
        <v>83.9</v>
      </c>
      <c r="F27" s="472">
        <v>84.7</v>
      </c>
      <c r="G27" s="591">
        <v>79.599999999999994</v>
      </c>
      <c r="H27" s="617">
        <f t="shared" si="1"/>
        <v>442.1</v>
      </c>
      <c r="I27" s="684"/>
      <c r="J27" s="684"/>
      <c r="K27" s="684"/>
      <c r="L27" s="685"/>
      <c r="M27" s="471" t="s">
        <v>71</v>
      </c>
      <c r="N27" s="474">
        <v>6.2</v>
      </c>
      <c r="O27" s="472">
        <v>6.5</v>
      </c>
      <c r="P27" s="586">
        <v>1.7</v>
      </c>
      <c r="Q27" s="472">
        <v>5.8</v>
      </c>
      <c r="R27" s="472">
        <v>5.8</v>
      </c>
      <c r="S27" s="473">
        <v>5.7</v>
      </c>
      <c r="T27" s="587">
        <f t="shared" si="2"/>
        <v>31.7</v>
      </c>
      <c r="U27" s="682"/>
      <c r="V27" s="490"/>
      <c r="W27" s="440"/>
      <c r="X27" s="440"/>
      <c r="Y27" s="440"/>
    </row>
    <row r="28" spans="1:43" s="476" customFormat="1" ht="27" customHeight="1" x14ac:dyDescent="0.25">
      <c r="A28" s="471" t="s">
        <v>33</v>
      </c>
      <c r="B28" s="586">
        <v>86.3</v>
      </c>
      <c r="C28" s="472">
        <v>86</v>
      </c>
      <c r="D28" s="472">
        <v>21.6</v>
      </c>
      <c r="E28" s="472">
        <v>83.9</v>
      </c>
      <c r="F28" s="472">
        <v>84.7</v>
      </c>
      <c r="G28" s="591">
        <v>79.599999999999994</v>
      </c>
      <c r="H28" s="617">
        <f t="shared" si="1"/>
        <v>442.1</v>
      </c>
      <c r="I28" s="684"/>
      <c r="J28" s="684"/>
      <c r="K28" s="684"/>
      <c r="L28" s="685"/>
      <c r="M28" s="471" t="s">
        <v>72</v>
      </c>
      <c r="N28" s="474">
        <v>6.2</v>
      </c>
      <c r="O28" s="472">
        <v>6.5</v>
      </c>
      <c r="P28" s="472">
        <v>1.7</v>
      </c>
      <c r="Q28" s="472">
        <v>5.8</v>
      </c>
      <c r="R28" s="472">
        <v>5.8</v>
      </c>
      <c r="S28" s="473">
        <v>5.7</v>
      </c>
      <c r="T28" s="587">
        <f t="shared" si="2"/>
        <v>31.7</v>
      </c>
      <c r="U28" s="682"/>
      <c r="V28" s="490"/>
      <c r="W28" s="440"/>
      <c r="X28" s="440"/>
      <c r="Y28" s="440"/>
    </row>
    <row r="29" spans="1:43" s="476" customFormat="1" ht="27" customHeight="1" x14ac:dyDescent="0.25">
      <c r="A29" s="471" t="s">
        <v>46</v>
      </c>
      <c r="B29" s="586">
        <v>86.3</v>
      </c>
      <c r="C29" s="472">
        <v>86</v>
      </c>
      <c r="D29" s="472">
        <v>21.6</v>
      </c>
      <c r="E29" s="472">
        <v>83.9</v>
      </c>
      <c r="F29" s="472">
        <v>84.7</v>
      </c>
      <c r="G29" s="591">
        <v>79.599999999999994</v>
      </c>
      <c r="H29" s="617">
        <f t="shared" si="1"/>
        <v>442.1</v>
      </c>
      <c r="I29" s="684"/>
      <c r="J29" s="684"/>
      <c r="K29" s="684"/>
      <c r="L29" s="685"/>
      <c r="M29" s="471" t="s">
        <v>73</v>
      </c>
      <c r="N29" s="474">
        <v>6.2</v>
      </c>
      <c r="O29" s="472">
        <v>6.5</v>
      </c>
      <c r="P29" s="472">
        <v>1.7</v>
      </c>
      <c r="Q29" s="472">
        <v>5.8</v>
      </c>
      <c r="R29" s="472">
        <v>5.8</v>
      </c>
      <c r="S29" s="473">
        <v>5.7</v>
      </c>
      <c r="T29" s="587">
        <f t="shared" si="2"/>
        <v>31.7</v>
      </c>
      <c r="U29" s="682"/>
      <c r="V29" s="490"/>
      <c r="W29" s="440"/>
      <c r="X29" s="440"/>
      <c r="Y29" s="440"/>
    </row>
    <row r="30" spans="1:43" s="476" customFormat="1" ht="27" customHeight="1" thickBot="1" x14ac:dyDescent="0.3">
      <c r="A30" s="471" t="s">
        <v>34</v>
      </c>
      <c r="B30" s="618">
        <v>86.3</v>
      </c>
      <c r="C30" s="592">
        <v>86</v>
      </c>
      <c r="D30" s="592">
        <v>21.6</v>
      </c>
      <c r="E30" s="592">
        <v>83.9</v>
      </c>
      <c r="F30" s="592">
        <v>84.7</v>
      </c>
      <c r="G30" s="593">
        <v>79.599999999999994</v>
      </c>
      <c r="H30" s="619">
        <f t="shared" si="1"/>
        <v>442.1</v>
      </c>
      <c r="I30" s="684"/>
      <c r="J30" s="684"/>
      <c r="K30" s="684"/>
      <c r="L30" s="685"/>
      <c r="M30" s="497" t="s">
        <v>74</v>
      </c>
      <c r="N30" s="588">
        <v>6.2</v>
      </c>
      <c r="O30" s="589">
        <v>6.5</v>
      </c>
      <c r="P30" s="589">
        <v>1.7</v>
      </c>
      <c r="Q30" s="589">
        <v>5.8</v>
      </c>
      <c r="R30" s="589">
        <v>5.8</v>
      </c>
      <c r="S30" s="590">
        <v>5.7</v>
      </c>
      <c r="T30" s="620">
        <f t="shared" si="2"/>
        <v>31.7</v>
      </c>
      <c r="U30" s="682"/>
      <c r="V30" s="490"/>
      <c r="W30" s="440"/>
      <c r="X30" s="440"/>
      <c r="Y30" s="440"/>
    </row>
    <row r="31" spans="1:43" ht="27" customHeight="1" thickBot="1" x14ac:dyDescent="0.3">
      <c r="A31" s="477" t="s">
        <v>10</v>
      </c>
      <c r="B31" s="539">
        <f t="shared" ref="B31:G31" si="3">SUM(B24:B30)</f>
        <v>604.5</v>
      </c>
      <c r="C31" s="483">
        <f t="shared" si="3"/>
        <v>603.4</v>
      </c>
      <c r="D31" s="483">
        <f t="shared" si="3"/>
        <v>151.69999999999999</v>
      </c>
      <c r="E31" s="483">
        <f t="shared" si="3"/>
        <v>587.5</v>
      </c>
      <c r="F31" s="483">
        <f t="shared" si="3"/>
        <v>592.9</v>
      </c>
      <c r="G31" s="498">
        <f t="shared" si="3"/>
        <v>558.30000000000007</v>
      </c>
      <c r="H31" s="484">
        <f t="shared" si="1"/>
        <v>3098.3</v>
      </c>
      <c r="I31" s="684"/>
      <c r="J31" s="684"/>
      <c r="K31" s="684"/>
      <c r="L31" s="685"/>
      <c r="M31" s="499" t="s">
        <v>10</v>
      </c>
      <c r="N31" s="580">
        <f t="shared" ref="N31:S31" si="4">SUM(N24:N30)</f>
        <v>43.6</v>
      </c>
      <c r="O31" s="581">
        <f t="shared" si="4"/>
        <v>45.3</v>
      </c>
      <c r="P31" s="581">
        <f>SUM(P24:P30)</f>
        <v>11.999999999999998</v>
      </c>
      <c r="Q31" s="581">
        <f t="shared" si="4"/>
        <v>40.4</v>
      </c>
      <c r="R31" s="581">
        <f t="shared" si="4"/>
        <v>40.4</v>
      </c>
      <c r="S31" s="581">
        <f t="shared" si="4"/>
        <v>40</v>
      </c>
      <c r="T31" s="582">
        <f t="shared" si="2"/>
        <v>221.70000000000002</v>
      </c>
      <c r="U31" s="682"/>
      <c r="V31" s="490"/>
      <c r="W31" s="470"/>
      <c r="X31" s="470"/>
      <c r="Y31" s="440"/>
    </row>
    <row r="32" spans="1:43" ht="27" customHeight="1" thickBot="1" x14ac:dyDescent="0.3">
      <c r="A32" s="500"/>
      <c r="B32" s="564"/>
      <c r="C32" s="564"/>
      <c r="D32" s="564"/>
      <c r="E32" s="564"/>
      <c r="F32" s="564"/>
      <c r="G32" s="564"/>
      <c r="H32" s="501"/>
      <c r="I32" s="486"/>
      <c r="J32" s="446"/>
      <c r="K32" s="451"/>
      <c r="L32" s="451"/>
      <c r="M32" s="451"/>
      <c r="N32" s="583">
        <v>41</v>
      </c>
      <c r="O32" s="584">
        <v>42</v>
      </c>
      <c r="P32" s="584">
        <v>12</v>
      </c>
      <c r="Q32" s="584">
        <v>39</v>
      </c>
      <c r="R32" s="584">
        <v>39</v>
      </c>
      <c r="S32" s="584">
        <v>38</v>
      </c>
      <c r="T32" s="585">
        <f>SUM(N32:S32)</f>
        <v>211</v>
      </c>
      <c r="U32" s="502"/>
      <c r="V32" s="455"/>
      <c r="W32" s="446"/>
    </row>
    <row r="33" spans="1:35" ht="27" customHeight="1" x14ac:dyDescent="0.25">
      <c r="A33" s="500"/>
      <c r="B33" s="457"/>
      <c r="C33" s="451"/>
      <c r="D33" s="451"/>
      <c r="E33" s="451"/>
      <c r="F33" s="451"/>
      <c r="G33" s="451"/>
      <c r="H33" s="503"/>
      <c r="I33" s="486"/>
      <c r="J33" s="446"/>
      <c r="K33" s="451"/>
      <c r="L33" s="451"/>
      <c r="M33" s="451"/>
      <c r="N33" s="451"/>
      <c r="O33" s="451"/>
      <c r="P33" s="451"/>
      <c r="Q33" s="451"/>
      <c r="R33" s="451"/>
      <c r="S33" s="451"/>
      <c r="T33" s="451"/>
      <c r="U33" s="502"/>
      <c r="V33" s="455"/>
      <c r="W33" s="446"/>
    </row>
    <row r="34" spans="1:35" ht="27" customHeight="1" thickBot="1" x14ac:dyDescent="0.3">
      <c r="A34" s="504"/>
      <c r="B34" s="505"/>
      <c r="C34" s="505"/>
      <c r="D34" s="505"/>
      <c r="E34" s="505"/>
      <c r="F34" s="505"/>
      <c r="G34" s="505"/>
      <c r="H34" s="505"/>
      <c r="I34" s="505"/>
      <c r="J34" s="506"/>
      <c r="K34" s="506"/>
      <c r="L34" s="506"/>
      <c r="M34" s="506"/>
      <c r="N34" s="506"/>
      <c r="O34" s="506"/>
      <c r="P34" s="506"/>
      <c r="Q34" s="506"/>
      <c r="R34" s="506"/>
      <c r="S34" s="506"/>
      <c r="T34" s="506"/>
      <c r="U34" s="507"/>
      <c r="W34" s="470"/>
    </row>
    <row r="35" spans="1:35" ht="27" customHeight="1" thickBot="1" x14ac:dyDescent="0.3">
      <c r="A35" s="461" t="s">
        <v>41</v>
      </c>
      <c r="B35" s="675" t="s">
        <v>53</v>
      </c>
      <c r="C35" s="675"/>
      <c r="D35" s="675"/>
      <c r="E35" s="675"/>
      <c r="F35" s="675"/>
      <c r="G35" s="676"/>
      <c r="H35" s="681" t="s">
        <v>54</v>
      </c>
      <c r="I35" s="675"/>
      <c r="J35" s="675"/>
      <c r="K35" s="675"/>
      <c r="L35" s="675"/>
      <c r="M35" s="676"/>
      <c r="N35" s="681" t="s">
        <v>8</v>
      </c>
      <c r="O35" s="675"/>
      <c r="P35" s="675"/>
      <c r="Q35" s="675"/>
      <c r="R35" s="675"/>
      <c r="S35" s="676"/>
      <c r="T35" s="508"/>
      <c r="U35" s="507"/>
      <c r="V35" s="470"/>
      <c r="W35" s="490"/>
      <c r="X35" s="490"/>
      <c r="Y35" s="490"/>
      <c r="Z35" s="490"/>
      <c r="AA35" s="490"/>
      <c r="AB35" s="490"/>
      <c r="AC35" s="509"/>
      <c r="AD35" s="509"/>
      <c r="AE35" s="509"/>
      <c r="AF35" s="509"/>
      <c r="AG35" s="470"/>
      <c r="AH35" s="470"/>
      <c r="AI35" s="440"/>
    </row>
    <row r="36" spans="1:35" ht="27" customHeight="1" x14ac:dyDescent="0.25">
      <c r="A36" s="463" t="s">
        <v>32</v>
      </c>
      <c r="B36" s="510">
        <v>1</v>
      </c>
      <c r="C36" s="510">
        <v>2</v>
      </c>
      <c r="D36" s="510">
        <v>3</v>
      </c>
      <c r="E36" s="510">
        <v>4</v>
      </c>
      <c r="F36" s="510">
        <v>5</v>
      </c>
      <c r="G36" s="511">
        <v>6</v>
      </c>
      <c r="H36" s="466">
        <v>7</v>
      </c>
      <c r="I36" s="510">
        <v>8</v>
      </c>
      <c r="J36" s="510">
        <v>9</v>
      </c>
      <c r="K36" s="510">
        <v>10</v>
      </c>
      <c r="L36" s="510">
        <v>11</v>
      </c>
      <c r="M36" s="511">
        <v>12</v>
      </c>
      <c r="N36" s="510">
        <v>13</v>
      </c>
      <c r="O36" s="510">
        <v>14</v>
      </c>
      <c r="P36" s="464">
        <v>15</v>
      </c>
      <c r="Q36" s="464">
        <v>16</v>
      </c>
      <c r="R36" s="464">
        <v>17</v>
      </c>
      <c r="S36" s="465">
        <v>18</v>
      </c>
      <c r="T36" s="496" t="s">
        <v>10</v>
      </c>
      <c r="U36" s="507"/>
      <c r="V36" s="470"/>
      <c r="W36" s="490"/>
      <c r="X36" s="490"/>
      <c r="Y36" s="490"/>
      <c r="Z36" s="490"/>
      <c r="AA36" s="490"/>
      <c r="AB36" s="490"/>
      <c r="AC36" s="509"/>
      <c r="AD36" s="509"/>
      <c r="AE36" s="509"/>
      <c r="AF36" s="509"/>
      <c r="AG36" s="470"/>
      <c r="AH36" s="470"/>
      <c r="AI36" s="440"/>
    </row>
    <row r="37" spans="1:35" s="440" customFormat="1" ht="27" customHeight="1" x14ac:dyDescent="0.25">
      <c r="A37" s="471" t="s">
        <v>35</v>
      </c>
      <c r="B37" s="598">
        <v>7</v>
      </c>
      <c r="C37" s="595">
        <v>6.9</v>
      </c>
      <c r="D37" s="595">
        <v>1.8</v>
      </c>
      <c r="E37" s="595">
        <v>6.6</v>
      </c>
      <c r="F37" s="595">
        <v>7</v>
      </c>
      <c r="G37" s="600">
        <v>6.8</v>
      </c>
      <c r="H37" s="598">
        <v>6.9</v>
      </c>
      <c r="I37" s="595">
        <v>7.9</v>
      </c>
      <c r="J37" s="595">
        <v>1.5</v>
      </c>
      <c r="K37" s="595">
        <v>6.8</v>
      </c>
      <c r="L37" s="595">
        <v>7.1</v>
      </c>
      <c r="M37" s="600">
        <v>7</v>
      </c>
      <c r="N37" s="598">
        <v>7</v>
      </c>
      <c r="O37" s="595">
        <v>7.5</v>
      </c>
      <c r="P37" s="595">
        <v>1.7</v>
      </c>
      <c r="Q37" s="595">
        <v>7.4</v>
      </c>
      <c r="R37" s="595">
        <v>7.2</v>
      </c>
      <c r="S37" s="600">
        <v>7.5</v>
      </c>
      <c r="T37" s="689">
        <f t="shared" ref="T37:T44" si="5">SUM(B37:S37)</f>
        <v>111.60000000000001</v>
      </c>
      <c r="U37" s="512"/>
      <c r="W37" s="490"/>
      <c r="X37" s="490"/>
      <c r="Y37" s="490"/>
      <c r="Z37" s="490"/>
      <c r="AA37" s="490"/>
      <c r="AB37" s="490"/>
      <c r="AC37" s="513"/>
      <c r="AD37" s="513"/>
      <c r="AE37" s="513"/>
      <c r="AF37" s="513"/>
    </row>
    <row r="38" spans="1:35" s="440" customFormat="1" ht="27" customHeight="1" x14ac:dyDescent="0.25">
      <c r="A38" s="471" t="s">
        <v>36</v>
      </c>
      <c r="B38" s="595">
        <v>7</v>
      </c>
      <c r="C38" s="595">
        <v>6.9</v>
      </c>
      <c r="D38" s="595">
        <v>1.8</v>
      </c>
      <c r="E38" s="595">
        <v>6.6</v>
      </c>
      <c r="F38" s="595">
        <v>7</v>
      </c>
      <c r="G38" s="600">
        <v>6.8</v>
      </c>
      <c r="H38" s="598">
        <v>6.9</v>
      </c>
      <c r="I38" s="595">
        <v>7.9</v>
      </c>
      <c r="J38" s="595">
        <v>1.5</v>
      </c>
      <c r="K38" s="595">
        <v>6.8</v>
      </c>
      <c r="L38" s="595">
        <v>7.1</v>
      </c>
      <c r="M38" s="600">
        <v>7</v>
      </c>
      <c r="N38" s="595">
        <v>7</v>
      </c>
      <c r="O38" s="595">
        <v>7.5</v>
      </c>
      <c r="P38" s="595">
        <v>1.7</v>
      </c>
      <c r="Q38" s="595">
        <v>7.4</v>
      </c>
      <c r="R38" s="595">
        <v>7.2</v>
      </c>
      <c r="S38" s="600">
        <v>7.5</v>
      </c>
      <c r="T38" s="689">
        <f t="shared" si="5"/>
        <v>111.60000000000001</v>
      </c>
      <c r="U38" s="512"/>
      <c r="W38" s="490"/>
      <c r="X38" s="490"/>
      <c r="Y38" s="490"/>
      <c r="Z38" s="490"/>
      <c r="AA38" s="490"/>
      <c r="AB38" s="490"/>
      <c r="AC38" s="513"/>
      <c r="AD38" s="513"/>
      <c r="AE38" s="513"/>
      <c r="AF38" s="513"/>
    </row>
    <row r="39" spans="1:35" s="440" customFormat="1" ht="27" customHeight="1" x14ac:dyDescent="0.25">
      <c r="A39" s="471" t="s">
        <v>37</v>
      </c>
      <c r="B39" s="595">
        <v>7.1</v>
      </c>
      <c r="C39" s="595">
        <v>7.1</v>
      </c>
      <c r="D39" s="595">
        <v>1.9</v>
      </c>
      <c r="E39" s="595">
        <v>6.7</v>
      </c>
      <c r="F39" s="595">
        <v>7.1</v>
      </c>
      <c r="G39" s="600">
        <v>6.9</v>
      </c>
      <c r="H39" s="598">
        <v>7</v>
      </c>
      <c r="I39" s="595">
        <v>8.1</v>
      </c>
      <c r="J39" s="595">
        <v>1.6</v>
      </c>
      <c r="K39" s="595">
        <v>6.9</v>
      </c>
      <c r="L39" s="595">
        <v>7.1</v>
      </c>
      <c r="M39" s="600">
        <v>7.1</v>
      </c>
      <c r="N39" s="595">
        <v>7.2</v>
      </c>
      <c r="O39" s="595">
        <v>7.6</v>
      </c>
      <c r="P39" s="596">
        <v>1.8</v>
      </c>
      <c r="Q39" s="596">
        <v>7.5</v>
      </c>
      <c r="R39" s="596">
        <v>7.3</v>
      </c>
      <c r="S39" s="599">
        <v>7.5</v>
      </c>
      <c r="T39" s="595">
        <f t="shared" si="5"/>
        <v>113.49999999999999</v>
      </c>
      <c r="U39" s="512"/>
      <c r="W39" s="490"/>
      <c r="X39" s="490"/>
      <c r="Y39" s="490"/>
      <c r="Z39" s="490"/>
      <c r="AA39" s="490"/>
      <c r="AB39" s="490"/>
      <c r="AC39" s="513"/>
      <c r="AD39" s="513"/>
      <c r="AE39" s="513"/>
      <c r="AF39" s="513"/>
    </row>
    <row r="40" spans="1:35" s="440" customFormat="1" ht="27" customHeight="1" x14ac:dyDescent="0.25">
      <c r="A40" s="471" t="s">
        <v>38</v>
      </c>
      <c r="B40" s="586">
        <v>7.1</v>
      </c>
      <c r="C40" s="586">
        <v>7.1</v>
      </c>
      <c r="D40" s="586">
        <v>1.9</v>
      </c>
      <c r="E40" s="586">
        <v>6.7</v>
      </c>
      <c r="F40" s="586">
        <v>7.1</v>
      </c>
      <c r="G40" s="587">
        <v>6.9</v>
      </c>
      <c r="H40" s="474">
        <v>7</v>
      </c>
      <c r="I40" s="586">
        <v>8</v>
      </c>
      <c r="J40" s="586">
        <v>1.6</v>
      </c>
      <c r="K40" s="586">
        <v>6.9</v>
      </c>
      <c r="L40" s="586">
        <v>7.1</v>
      </c>
      <c r="M40" s="587">
        <v>7.1</v>
      </c>
      <c r="N40" s="586">
        <v>7.1</v>
      </c>
      <c r="O40" s="586">
        <v>7.6</v>
      </c>
      <c r="P40" s="472">
        <v>1.7</v>
      </c>
      <c r="Q40" s="472">
        <v>7.5</v>
      </c>
      <c r="R40" s="472">
        <v>7.3</v>
      </c>
      <c r="S40" s="473">
        <v>7.5</v>
      </c>
      <c r="T40" s="587">
        <f t="shared" si="5"/>
        <v>113.19999999999997</v>
      </c>
      <c r="U40" s="512"/>
      <c r="W40" s="490"/>
      <c r="X40" s="490"/>
      <c r="Y40" s="490"/>
      <c r="Z40" s="490"/>
      <c r="AA40" s="490"/>
      <c r="AB40" s="490"/>
      <c r="AC40" s="513"/>
      <c r="AD40" s="513"/>
      <c r="AE40" s="513"/>
      <c r="AF40" s="513"/>
    </row>
    <row r="41" spans="1:35" s="440" customFormat="1" ht="27" customHeight="1" x14ac:dyDescent="0.25">
      <c r="A41" s="471" t="s">
        <v>33</v>
      </c>
      <c r="B41" s="586">
        <v>7.1</v>
      </c>
      <c r="C41" s="586">
        <v>7</v>
      </c>
      <c r="D41" s="586">
        <v>1.9</v>
      </c>
      <c r="E41" s="586">
        <v>6.7</v>
      </c>
      <c r="F41" s="586">
        <v>7.1</v>
      </c>
      <c r="G41" s="587">
        <v>6.9</v>
      </c>
      <c r="H41" s="474">
        <v>6.9</v>
      </c>
      <c r="I41" s="586">
        <v>8</v>
      </c>
      <c r="J41" s="586">
        <v>1.6</v>
      </c>
      <c r="K41" s="586">
        <v>6.9</v>
      </c>
      <c r="L41" s="586">
        <v>7.1</v>
      </c>
      <c r="M41" s="587">
        <v>7.1</v>
      </c>
      <c r="N41" s="586">
        <v>7.1</v>
      </c>
      <c r="O41" s="586">
        <v>7.6</v>
      </c>
      <c r="P41" s="472">
        <v>1.7</v>
      </c>
      <c r="Q41" s="472">
        <v>7.5</v>
      </c>
      <c r="R41" s="472">
        <v>7.3</v>
      </c>
      <c r="S41" s="473">
        <v>7.5</v>
      </c>
      <c r="T41" s="587">
        <f t="shared" si="5"/>
        <v>112.99999999999997</v>
      </c>
      <c r="U41" s="512"/>
      <c r="W41" s="490"/>
      <c r="X41" s="490"/>
      <c r="Y41" s="490"/>
      <c r="Z41" s="490"/>
      <c r="AA41" s="490"/>
      <c r="AB41" s="490"/>
      <c r="AC41" s="513"/>
      <c r="AD41" s="513"/>
      <c r="AE41" s="513"/>
      <c r="AF41" s="513"/>
    </row>
    <row r="42" spans="1:35" s="440" customFormat="1" ht="27" customHeight="1" x14ac:dyDescent="0.25">
      <c r="A42" s="471" t="s">
        <v>46</v>
      </c>
      <c r="B42" s="586">
        <v>7</v>
      </c>
      <c r="C42" s="586">
        <v>7</v>
      </c>
      <c r="D42" s="586">
        <v>1.9</v>
      </c>
      <c r="E42" s="586">
        <v>6.6</v>
      </c>
      <c r="F42" s="586">
        <v>7.1</v>
      </c>
      <c r="G42" s="587">
        <v>6.9</v>
      </c>
      <c r="H42" s="474">
        <v>6.9</v>
      </c>
      <c r="I42" s="586">
        <v>8</v>
      </c>
      <c r="J42" s="586">
        <v>1.6</v>
      </c>
      <c r="K42" s="586">
        <v>6.8</v>
      </c>
      <c r="L42" s="586">
        <v>7.1</v>
      </c>
      <c r="M42" s="587">
        <v>7.1</v>
      </c>
      <c r="N42" s="586">
        <v>7.1</v>
      </c>
      <c r="O42" s="586">
        <v>7.6</v>
      </c>
      <c r="P42" s="472">
        <v>1.7</v>
      </c>
      <c r="Q42" s="472">
        <v>7.5</v>
      </c>
      <c r="R42" s="472">
        <v>7.2</v>
      </c>
      <c r="S42" s="473">
        <v>7.5</v>
      </c>
      <c r="T42" s="587">
        <f t="shared" si="5"/>
        <v>112.59999999999998</v>
      </c>
      <c r="U42" s="512"/>
      <c r="W42" s="490"/>
      <c r="X42" s="490"/>
      <c r="Y42" s="490"/>
      <c r="Z42" s="490"/>
      <c r="AA42" s="490"/>
      <c r="AB42" s="490"/>
      <c r="AC42" s="513"/>
      <c r="AD42" s="513"/>
      <c r="AE42" s="513"/>
      <c r="AF42" s="513"/>
    </row>
    <row r="43" spans="1:35" s="440" customFormat="1" ht="27" customHeight="1" thickBot="1" x14ac:dyDescent="0.3">
      <c r="A43" s="471" t="s">
        <v>34</v>
      </c>
      <c r="B43" s="586">
        <v>7</v>
      </c>
      <c r="C43" s="586">
        <v>7</v>
      </c>
      <c r="D43" s="586">
        <v>1.8</v>
      </c>
      <c r="E43" s="586">
        <v>6.6</v>
      </c>
      <c r="F43" s="586">
        <v>7</v>
      </c>
      <c r="G43" s="587">
        <v>6.9</v>
      </c>
      <c r="H43" s="474">
        <v>6.9</v>
      </c>
      <c r="I43" s="586">
        <v>8</v>
      </c>
      <c r="J43" s="586">
        <v>1.5</v>
      </c>
      <c r="K43" s="586">
        <v>6.8</v>
      </c>
      <c r="L43" s="586">
        <v>7.1</v>
      </c>
      <c r="M43" s="587">
        <v>7</v>
      </c>
      <c r="N43" s="586">
        <v>7.1</v>
      </c>
      <c r="O43" s="586">
        <v>7.5</v>
      </c>
      <c r="P43" s="472">
        <v>1.7</v>
      </c>
      <c r="Q43" s="472">
        <v>7.4</v>
      </c>
      <c r="R43" s="472">
        <v>7.2</v>
      </c>
      <c r="S43" s="594">
        <v>7.5</v>
      </c>
      <c r="T43" s="620">
        <f t="shared" si="5"/>
        <v>112</v>
      </c>
      <c r="U43" s="512"/>
      <c r="W43" s="490"/>
      <c r="X43" s="490"/>
      <c r="Y43" s="490"/>
      <c r="Z43" s="490"/>
      <c r="AA43" s="490"/>
      <c r="AB43" s="490"/>
      <c r="AC43" s="513"/>
      <c r="AD43" s="513"/>
      <c r="AE43" s="513"/>
      <c r="AF43" s="513"/>
    </row>
    <row r="44" spans="1:35" s="470" customFormat="1" ht="27" customHeight="1" thickBot="1" x14ac:dyDescent="0.3">
      <c r="A44" s="477" t="s">
        <v>10</v>
      </c>
      <c r="B44" s="517">
        <f>SUM(B37:B43)</f>
        <v>49.300000000000004</v>
      </c>
      <c r="C44" s="515">
        <f>SUM(C37:C43)</f>
        <v>49</v>
      </c>
      <c r="D44" s="515">
        <f>SUM(D37:D43)</f>
        <v>13.000000000000002</v>
      </c>
      <c r="E44" s="515">
        <f>SUM(E37:E43)</f>
        <v>46.5</v>
      </c>
      <c r="F44" s="515">
        <f t="shared" ref="F44:Q44" si="6">SUM(F37:F43)</f>
        <v>49.400000000000006</v>
      </c>
      <c r="G44" s="516">
        <f t="shared" si="6"/>
        <v>48.099999999999994</v>
      </c>
      <c r="H44" s="514">
        <f t="shared" si="6"/>
        <v>48.5</v>
      </c>
      <c r="I44" s="515">
        <f t="shared" si="6"/>
        <v>55.9</v>
      </c>
      <c r="J44" s="515">
        <f t="shared" si="6"/>
        <v>10.899999999999999</v>
      </c>
      <c r="K44" s="515">
        <f t="shared" si="6"/>
        <v>47.899999999999991</v>
      </c>
      <c r="L44" s="515">
        <f t="shared" si="6"/>
        <v>49.7</v>
      </c>
      <c r="M44" s="516">
        <f t="shared" si="6"/>
        <v>49.400000000000006</v>
      </c>
      <c r="N44" s="517">
        <f t="shared" si="6"/>
        <v>49.6</v>
      </c>
      <c r="O44" s="515">
        <f t="shared" si="6"/>
        <v>52.900000000000006</v>
      </c>
      <c r="P44" s="515">
        <f t="shared" si="6"/>
        <v>11.999999999999998</v>
      </c>
      <c r="Q44" s="515">
        <f t="shared" si="6"/>
        <v>52.199999999999996</v>
      </c>
      <c r="R44" s="515">
        <f>SUM(R37:R43)</f>
        <v>50.7</v>
      </c>
      <c r="S44" s="516">
        <f>SUM(S37:S43)</f>
        <v>52.5</v>
      </c>
      <c r="T44" s="518">
        <f t="shared" si="5"/>
        <v>787.5</v>
      </c>
      <c r="U44" s="504"/>
      <c r="W44" s="490"/>
      <c r="X44" s="490"/>
      <c r="Y44" s="490"/>
      <c r="Z44" s="490"/>
      <c r="AA44" s="490"/>
      <c r="AB44" s="490"/>
      <c r="AC44" s="509"/>
      <c r="AD44" s="509"/>
      <c r="AE44" s="509"/>
      <c r="AF44" s="509"/>
      <c r="AI44" s="440"/>
    </row>
    <row r="45" spans="1:35" s="451" customFormat="1" ht="27" customHeight="1" thickBot="1" x14ac:dyDescent="0.3">
      <c r="A45" s="519"/>
      <c r="B45" s="565">
        <v>46</v>
      </c>
      <c r="C45" s="566">
        <v>46</v>
      </c>
      <c r="D45" s="566">
        <v>12</v>
      </c>
      <c r="E45" s="566">
        <v>45</v>
      </c>
      <c r="F45" s="566">
        <v>47</v>
      </c>
      <c r="G45" s="567">
        <v>46</v>
      </c>
      <c r="H45" s="565">
        <v>45</v>
      </c>
      <c r="I45" s="566">
        <v>52</v>
      </c>
      <c r="J45" s="566">
        <v>11</v>
      </c>
      <c r="K45" s="566">
        <v>45</v>
      </c>
      <c r="L45" s="566">
        <v>47</v>
      </c>
      <c r="M45" s="567">
        <v>47</v>
      </c>
      <c r="N45" s="565">
        <v>46</v>
      </c>
      <c r="O45" s="566">
        <v>49</v>
      </c>
      <c r="P45" s="566">
        <v>12</v>
      </c>
      <c r="Q45" s="566">
        <v>49</v>
      </c>
      <c r="R45" s="566">
        <v>48</v>
      </c>
      <c r="S45" s="567">
        <v>50</v>
      </c>
      <c r="T45" s="568">
        <f>SUM(B45:S45)</f>
        <v>743</v>
      </c>
      <c r="U45" s="520"/>
      <c r="V45" s="453"/>
    </row>
    <row r="46" spans="1:35" s="451" customFormat="1" ht="25.5" customHeight="1" x14ac:dyDescent="0.25">
      <c r="H46" s="453"/>
      <c r="I46" s="453"/>
      <c r="M46" s="521"/>
      <c r="N46" s="521"/>
      <c r="O46" s="522"/>
      <c r="P46" s="522"/>
      <c r="Q46" s="522"/>
      <c r="R46" s="522"/>
      <c r="S46" s="522"/>
      <c r="T46" s="522"/>
      <c r="U46" s="522"/>
      <c r="V46" s="453"/>
    </row>
    <row r="47" spans="1:35" ht="14.1" customHeight="1" x14ac:dyDescent="0.25">
      <c r="T47" s="470"/>
      <c r="U47" s="470"/>
    </row>
  </sheetData>
  <mergeCells count="23">
    <mergeCell ref="B35:G35"/>
    <mergeCell ref="Q1:U1"/>
    <mergeCell ref="Q2:U2"/>
    <mergeCell ref="Q3:U3"/>
    <mergeCell ref="J7:K7"/>
    <mergeCell ref="B9:G9"/>
    <mergeCell ref="H35:M35"/>
    <mergeCell ref="N35:S35"/>
    <mergeCell ref="H9:M9"/>
    <mergeCell ref="N9:S9"/>
    <mergeCell ref="N22:T22"/>
    <mergeCell ref="U22:U31"/>
    <mergeCell ref="B22:H22"/>
    <mergeCell ref="I22:L31"/>
    <mergeCell ref="B19:T21"/>
    <mergeCell ref="A1:A3"/>
    <mergeCell ref="B5:C5"/>
    <mergeCell ref="G5:H5"/>
    <mergeCell ref="G7:H7"/>
    <mergeCell ref="B7:C7"/>
    <mergeCell ref="B1:P1"/>
    <mergeCell ref="B2:P3"/>
    <mergeCell ref="L7:M7"/>
  </mergeCells>
  <pageMargins left="0.25" right="0.25" top="0.75" bottom="0.75" header="0.3" footer="0.3"/>
  <pageSetup scale="41" orientation="landscape" horizontalDpi="300" verticalDpi="30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8"/>
  <sheetViews>
    <sheetView topLeftCell="A19" zoomScale="30" zoomScaleNormal="30" workbookViewId="0">
      <selection activeCell="B58" sqref="B58:S64"/>
    </sheetView>
  </sheetViews>
  <sheetFormatPr baseColWidth="10" defaultRowHeight="15" x14ac:dyDescent="0.25"/>
  <cols>
    <col min="1" max="1" width="52.42578125" style="19" bestFit="1" customWidth="1"/>
    <col min="2" max="10" width="22.42578125" style="19" customWidth="1"/>
    <col min="11" max="11" width="33.42578125" style="19" bestFit="1" customWidth="1"/>
    <col min="12" max="12" width="22.42578125" style="19" customWidth="1"/>
    <col min="13" max="13" width="33.42578125" style="19" bestFit="1" customWidth="1"/>
    <col min="14" max="19" width="22.42578125" style="19" customWidth="1"/>
    <col min="20" max="20" width="26.85546875" style="19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5" t="s">
        <v>0</v>
      </c>
      <c r="B3" s="625"/>
      <c r="C3" s="625"/>
      <c r="D3" s="611"/>
      <c r="E3" s="611"/>
      <c r="F3" s="611"/>
      <c r="G3" s="611"/>
      <c r="H3" s="611"/>
      <c r="I3" s="611"/>
      <c r="J3" s="611"/>
      <c r="K3" s="611"/>
      <c r="L3" s="611"/>
      <c r="M3" s="611"/>
      <c r="N3" s="611"/>
      <c r="O3" s="611"/>
      <c r="P3" s="611"/>
      <c r="Q3" s="611"/>
      <c r="R3" s="611"/>
      <c r="S3" s="611"/>
      <c r="T3" s="611"/>
      <c r="U3" s="611"/>
      <c r="V3" s="611"/>
      <c r="W3" s="611"/>
      <c r="X3" s="611"/>
      <c r="Y3" s="2"/>
      <c r="Z3" s="2"/>
      <c r="AA3" s="2"/>
      <c r="AB3" s="2"/>
      <c r="AC3" s="2"/>
      <c r="AD3" s="61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1" t="s">
        <v>1</v>
      </c>
      <c r="B9" s="611"/>
      <c r="C9" s="611"/>
      <c r="D9" s="1"/>
      <c r="E9" s="626" t="s">
        <v>2</v>
      </c>
      <c r="F9" s="626"/>
      <c r="G9" s="62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6"/>
      <c r="S9" s="62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1"/>
      <c r="B10" s="611"/>
      <c r="C10" s="61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1" t="s">
        <v>4</v>
      </c>
      <c r="B11" s="611"/>
      <c r="C11" s="611"/>
      <c r="D11" s="1"/>
      <c r="E11" s="612">
        <v>2</v>
      </c>
      <c r="F11" s="1"/>
      <c r="G11" s="1"/>
      <c r="H11" s="1"/>
      <c r="I11" s="1"/>
      <c r="J11" s="1"/>
      <c r="K11" s="628" t="s">
        <v>127</v>
      </c>
      <c r="L11" s="628"/>
      <c r="M11" s="613"/>
      <c r="N11" s="61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1"/>
      <c r="B12" s="611"/>
      <c r="C12" s="611"/>
      <c r="D12" s="1"/>
      <c r="E12" s="5"/>
      <c r="F12" s="1"/>
      <c r="G12" s="1"/>
      <c r="H12" s="1"/>
      <c r="I12" s="1"/>
      <c r="J12" s="1"/>
      <c r="K12" s="613"/>
      <c r="L12" s="613"/>
      <c r="M12" s="613"/>
      <c r="N12" s="61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1"/>
      <c r="B13" s="611"/>
      <c r="C13" s="611"/>
      <c r="D13" s="611"/>
      <c r="E13" s="611"/>
      <c r="F13" s="611"/>
      <c r="G13" s="611"/>
      <c r="H13" s="611"/>
      <c r="I13" s="611"/>
      <c r="J13" s="611"/>
      <c r="K13" s="611"/>
      <c r="L13" s="613"/>
      <c r="M13" s="613"/>
      <c r="N13" s="613"/>
      <c r="O13" s="613"/>
      <c r="P13" s="613"/>
      <c r="Q13" s="613"/>
      <c r="R13" s="613"/>
      <c r="S13" s="613"/>
      <c r="T13" s="613"/>
      <c r="U13" s="613"/>
      <c r="V13" s="613"/>
      <c r="W13" s="1"/>
      <c r="X13" s="1"/>
      <c r="Y13" s="1"/>
    </row>
    <row r="14" spans="1:30" s="3" customFormat="1" ht="27" thickBot="1" x14ac:dyDescent="0.3">
      <c r="A14" s="61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119" t="s">
        <v>7</v>
      </c>
      <c r="B15" s="656" t="s">
        <v>53</v>
      </c>
      <c r="C15" s="657"/>
      <c r="D15" s="657"/>
      <c r="E15" s="657"/>
      <c r="F15" s="657"/>
      <c r="G15" s="658"/>
      <c r="H15" s="659" t="s">
        <v>54</v>
      </c>
      <c r="I15" s="660"/>
      <c r="J15" s="660"/>
      <c r="K15" s="660"/>
      <c r="L15" s="660"/>
      <c r="M15" s="661"/>
      <c r="N15" s="662" t="s">
        <v>8</v>
      </c>
      <c r="O15" s="662"/>
      <c r="P15" s="662"/>
      <c r="Q15" s="662"/>
      <c r="R15" s="662"/>
      <c r="S15" s="663"/>
      <c r="T15" s="614"/>
      <c r="W15" s="55"/>
    </row>
    <row r="16" spans="1:30" ht="39.950000000000003" customHeight="1" x14ac:dyDescent="0.25">
      <c r="A16" s="120" t="s">
        <v>9</v>
      </c>
      <c r="B16" s="329"/>
      <c r="C16" s="232"/>
      <c r="D16" s="232"/>
      <c r="E16" s="232"/>
      <c r="F16" s="232"/>
      <c r="G16" s="233"/>
      <c r="H16" s="231"/>
      <c r="I16" s="232"/>
      <c r="J16" s="232"/>
      <c r="K16" s="232"/>
      <c r="L16" s="330"/>
      <c r="M16" s="233"/>
      <c r="N16" s="334"/>
      <c r="O16" s="232"/>
      <c r="P16" s="232"/>
      <c r="Q16" s="232"/>
      <c r="R16" s="232"/>
      <c r="S16" s="233"/>
      <c r="T16" s="18" t="s">
        <v>10</v>
      </c>
      <c r="V16" s="20"/>
      <c r="W16" s="20"/>
    </row>
    <row r="17" spans="1:30" ht="39.950000000000003" customHeight="1" x14ac:dyDescent="0.25">
      <c r="A17" s="121" t="s">
        <v>11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2">
        <v>6</v>
      </c>
      <c r="H17" s="14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74">
        <v>13</v>
      </c>
      <c r="O17" s="21">
        <v>14</v>
      </c>
      <c r="P17" s="21">
        <v>15</v>
      </c>
      <c r="Q17" s="21">
        <v>16</v>
      </c>
      <c r="R17" s="21">
        <v>17</v>
      </c>
      <c r="S17" s="22">
        <v>18</v>
      </c>
      <c r="T17" s="18"/>
      <c r="V17" s="2"/>
      <c r="W17" s="20"/>
    </row>
    <row r="18" spans="1:30" ht="39.950000000000003" customHeight="1" x14ac:dyDescent="0.25">
      <c r="A18" s="122" t="s">
        <v>35</v>
      </c>
      <c r="B18" s="420">
        <v>89.3</v>
      </c>
      <c r="C18" s="421">
        <v>88.6</v>
      </c>
      <c r="D18" s="421">
        <v>26.9</v>
      </c>
      <c r="E18" s="421">
        <v>90.2</v>
      </c>
      <c r="F18" s="421">
        <v>91.2</v>
      </c>
      <c r="G18" s="422">
        <v>89.4</v>
      </c>
      <c r="H18" s="420">
        <v>87.2</v>
      </c>
      <c r="I18" s="421">
        <v>101.9</v>
      </c>
      <c r="J18" s="421">
        <v>29.2</v>
      </c>
      <c r="K18" s="421">
        <v>89.3</v>
      </c>
      <c r="L18" s="421">
        <v>92.2</v>
      </c>
      <c r="M18" s="422">
        <v>90.6</v>
      </c>
      <c r="N18" s="426">
        <v>89.5</v>
      </c>
      <c r="O18" s="421">
        <v>95.8</v>
      </c>
      <c r="P18" s="421">
        <v>38.6</v>
      </c>
      <c r="Q18" s="421">
        <v>95.6</v>
      </c>
      <c r="R18" s="421">
        <v>94.3</v>
      </c>
      <c r="S18" s="422">
        <v>97.3</v>
      </c>
      <c r="T18" s="26">
        <f t="shared" ref="T18:T25" si="0">SUM(B18:S18)</f>
        <v>1477.0999999999997</v>
      </c>
      <c r="V18" s="2"/>
      <c r="W18" s="20"/>
    </row>
    <row r="19" spans="1:30" ht="39.950000000000003" customHeight="1" x14ac:dyDescent="0.25">
      <c r="A19" s="123" t="s">
        <v>36</v>
      </c>
      <c r="B19" s="420">
        <v>89.3</v>
      </c>
      <c r="C19" s="421">
        <v>88.6</v>
      </c>
      <c r="D19" s="421">
        <v>26.9</v>
      </c>
      <c r="E19" s="421">
        <v>90.2</v>
      </c>
      <c r="F19" s="421">
        <v>91.2</v>
      </c>
      <c r="G19" s="422">
        <v>89.4</v>
      </c>
      <c r="H19" s="420">
        <v>87.2</v>
      </c>
      <c r="I19" s="421">
        <v>101.9</v>
      </c>
      <c r="J19" s="421">
        <v>29.2</v>
      </c>
      <c r="K19" s="421">
        <v>89.3</v>
      </c>
      <c r="L19" s="421">
        <v>92.2</v>
      </c>
      <c r="M19" s="422">
        <v>90.6</v>
      </c>
      <c r="N19" s="426">
        <v>89.5</v>
      </c>
      <c r="O19" s="421">
        <v>95.8</v>
      </c>
      <c r="P19" s="421">
        <v>38.6</v>
      </c>
      <c r="Q19" s="421">
        <v>95.6</v>
      </c>
      <c r="R19" s="421">
        <v>94.3</v>
      </c>
      <c r="S19" s="422">
        <v>97.3</v>
      </c>
      <c r="T19" s="26">
        <f t="shared" si="0"/>
        <v>1477.0999999999997</v>
      </c>
      <c r="V19" s="2"/>
      <c r="W19" s="20"/>
    </row>
    <row r="20" spans="1:30" ht="39.75" customHeight="1" x14ac:dyDescent="0.25">
      <c r="A20" s="122" t="s">
        <v>37</v>
      </c>
      <c r="B20" s="420">
        <v>87.6</v>
      </c>
      <c r="C20" s="421">
        <v>88.8</v>
      </c>
      <c r="D20" s="421">
        <v>27.2</v>
      </c>
      <c r="E20" s="421">
        <v>90</v>
      </c>
      <c r="F20" s="421">
        <v>91.3</v>
      </c>
      <c r="G20" s="422">
        <v>89.3</v>
      </c>
      <c r="H20" s="420">
        <v>85.5</v>
      </c>
      <c r="I20" s="421">
        <v>101.9</v>
      </c>
      <c r="J20" s="421">
        <v>29.5</v>
      </c>
      <c r="K20" s="421">
        <v>89.1</v>
      </c>
      <c r="L20" s="421">
        <v>92.2</v>
      </c>
      <c r="M20" s="422">
        <v>90.7</v>
      </c>
      <c r="N20" s="426">
        <v>89.1</v>
      </c>
      <c r="O20" s="421">
        <v>95.9</v>
      </c>
      <c r="P20" s="421">
        <v>38.4</v>
      </c>
      <c r="Q20" s="421">
        <v>95.7</v>
      </c>
      <c r="R20" s="421">
        <v>94.5</v>
      </c>
      <c r="S20" s="422">
        <v>97.2</v>
      </c>
      <c r="T20" s="610">
        <f t="shared" si="0"/>
        <v>1473.9000000000003</v>
      </c>
      <c r="U20" s="665"/>
      <c r="V20" s="609" t="s">
        <v>126</v>
      </c>
      <c r="W20" s="20"/>
    </row>
    <row r="21" spans="1:30" ht="39.950000000000003" customHeight="1" x14ac:dyDescent="0.25">
      <c r="A21" s="122" t="s">
        <v>38</v>
      </c>
      <c r="B21" s="420">
        <v>87.6</v>
      </c>
      <c r="C21" s="421">
        <v>88.8</v>
      </c>
      <c r="D21" s="421">
        <v>27.2</v>
      </c>
      <c r="E21" s="421">
        <v>90</v>
      </c>
      <c r="F21" s="421">
        <v>91.3</v>
      </c>
      <c r="G21" s="422">
        <v>89.3</v>
      </c>
      <c r="H21" s="420">
        <v>85.5</v>
      </c>
      <c r="I21" s="421">
        <v>101.9</v>
      </c>
      <c r="J21" s="421">
        <v>29.5</v>
      </c>
      <c r="K21" s="421">
        <v>89.1</v>
      </c>
      <c r="L21" s="421">
        <v>92.2</v>
      </c>
      <c r="M21" s="422">
        <v>90.7</v>
      </c>
      <c r="N21" s="426">
        <v>89</v>
      </c>
      <c r="O21" s="421">
        <v>95.9</v>
      </c>
      <c r="P21" s="421">
        <v>38.4</v>
      </c>
      <c r="Q21" s="421">
        <v>95.7</v>
      </c>
      <c r="R21" s="421">
        <v>94.5</v>
      </c>
      <c r="S21" s="422">
        <v>97.2</v>
      </c>
      <c r="T21" s="26">
        <f t="shared" si="0"/>
        <v>1473.8000000000004</v>
      </c>
      <c r="U21" s="665"/>
      <c r="V21" s="2"/>
      <c r="W21" s="20"/>
    </row>
    <row r="22" spans="1:30" ht="39.950000000000003" customHeight="1" x14ac:dyDescent="0.25">
      <c r="A22" s="123" t="s">
        <v>33</v>
      </c>
      <c r="B22" s="420">
        <v>87.6</v>
      </c>
      <c r="C22" s="421">
        <v>88.8</v>
      </c>
      <c r="D22" s="421">
        <v>27.2</v>
      </c>
      <c r="E22" s="421">
        <v>90</v>
      </c>
      <c r="F22" s="421">
        <v>91.3</v>
      </c>
      <c r="G22" s="422">
        <v>89.3</v>
      </c>
      <c r="H22" s="420">
        <v>85.5</v>
      </c>
      <c r="I22" s="421">
        <v>101.9</v>
      </c>
      <c r="J22" s="421">
        <v>29.4</v>
      </c>
      <c r="K22" s="421">
        <v>89.1</v>
      </c>
      <c r="L22" s="421">
        <v>92.2</v>
      </c>
      <c r="M22" s="422">
        <v>90.7</v>
      </c>
      <c r="N22" s="426">
        <v>89</v>
      </c>
      <c r="O22" s="421">
        <v>95.9</v>
      </c>
      <c r="P22" s="421">
        <v>38.4</v>
      </c>
      <c r="Q22" s="421">
        <v>95.7</v>
      </c>
      <c r="R22" s="421">
        <v>94.5</v>
      </c>
      <c r="S22" s="422">
        <v>97.2</v>
      </c>
      <c r="T22" s="26">
        <f t="shared" si="0"/>
        <v>1473.7000000000003</v>
      </c>
      <c r="U22" s="665"/>
      <c r="V22" s="2"/>
      <c r="W22" s="20"/>
    </row>
    <row r="23" spans="1:30" ht="39.950000000000003" customHeight="1" x14ac:dyDescent="0.25">
      <c r="A23" s="122" t="s">
        <v>46</v>
      </c>
      <c r="B23" s="420">
        <v>87.6</v>
      </c>
      <c r="C23" s="421">
        <v>88.8</v>
      </c>
      <c r="D23" s="421">
        <v>27.2</v>
      </c>
      <c r="E23" s="421">
        <v>90</v>
      </c>
      <c r="F23" s="421">
        <v>91.3</v>
      </c>
      <c r="G23" s="422">
        <v>89.3</v>
      </c>
      <c r="H23" s="420">
        <v>85.5</v>
      </c>
      <c r="I23" s="421">
        <v>101.9</v>
      </c>
      <c r="J23" s="421">
        <v>29.4</v>
      </c>
      <c r="K23" s="421">
        <v>89.1</v>
      </c>
      <c r="L23" s="421">
        <v>92.2</v>
      </c>
      <c r="M23" s="422">
        <v>90.7</v>
      </c>
      <c r="N23" s="426">
        <v>89</v>
      </c>
      <c r="O23" s="421">
        <v>95.9</v>
      </c>
      <c r="P23" s="421">
        <v>38.4</v>
      </c>
      <c r="Q23" s="421">
        <v>95.7</v>
      </c>
      <c r="R23" s="421">
        <v>94.5</v>
      </c>
      <c r="S23" s="422">
        <v>97.2</v>
      </c>
      <c r="T23" s="26">
        <f t="shared" si="0"/>
        <v>1473.7000000000003</v>
      </c>
      <c r="U23" s="665"/>
      <c r="V23" s="2"/>
      <c r="W23" s="20"/>
    </row>
    <row r="24" spans="1:30" ht="39.950000000000003" customHeight="1" x14ac:dyDescent="0.25">
      <c r="A24" s="122" t="s">
        <v>34</v>
      </c>
      <c r="B24" s="420">
        <v>87.6</v>
      </c>
      <c r="C24" s="421">
        <v>88.8</v>
      </c>
      <c r="D24" s="421">
        <v>27.1</v>
      </c>
      <c r="E24" s="421">
        <v>90</v>
      </c>
      <c r="F24" s="421">
        <v>91.3</v>
      </c>
      <c r="G24" s="422">
        <v>89.3</v>
      </c>
      <c r="H24" s="420">
        <v>85.5</v>
      </c>
      <c r="I24" s="421">
        <v>101.9</v>
      </c>
      <c r="J24" s="421">
        <v>29.4</v>
      </c>
      <c r="K24" s="421">
        <v>89.1</v>
      </c>
      <c r="L24" s="421">
        <v>92.2</v>
      </c>
      <c r="M24" s="422">
        <v>90.7</v>
      </c>
      <c r="N24" s="426">
        <v>89</v>
      </c>
      <c r="O24" s="421">
        <v>95.8</v>
      </c>
      <c r="P24" s="421">
        <v>38.4</v>
      </c>
      <c r="Q24" s="421">
        <v>95.7</v>
      </c>
      <c r="R24" s="421">
        <v>94.5</v>
      </c>
      <c r="S24" s="422">
        <v>97.2</v>
      </c>
      <c r="T24" s="610">
        <f t="shared" si="0"/>
        <v>1473.5000000000002</v>
      </c>
      <c r="U24" s="665"/>
      <c r="V24" s="2"/>
    </row>
    <row r="25" spans="1:30" ht="41.45" customHeight="1" thickBot="1" x14ac:dyDescent="0.3">
      <c r="A25" s="316" t="s">
        <v>10</v>
      </c>
      <c r="B25" s="331">
        <f t="shared" ref="B25:S25" si="1">SUM(B18:B24)</f>
        <v>616.6</v>
      </c>
      <c r="C25" s="332">
        <f t="shared" si="1"/>
        <v>621.19999999999993</v>
      </c>
      <c r="D25" s="332">
        <f t="shared" si="1"/>
        <v>189.7</v>
      </c>
      <c r="E25" s="332">
        <f t="shared" si="1"/>
        <v>630.4</v>
      </c>
      <c r="F25" s="332">
        <f t="shared" si="1"/>
        <v>638.9</v>
      </c>
      <c r="G25" s="333">
        <f t="shared" si="1"/>
        <v>625.29999999999995</v>
      </c>
      <c r="H25" s="331">
        <f t="shared" si="1"/>
        <v>601.9</v>
      </c>
      <c r="I25" s="332">
        <f t="shared" si="1"/>
        <v>713.3</v>
      </c>
      <c r="J25" s="332">
        <f t="shared" si="1"/>
        <v>205.60000000000002</v>
      </c>
      <c r="K25" s="332">
        <f t="shared" si="1"/>
        <v>624.1</v>
      </c>
      <c r="L25" s="332">
        <f t="shared" si="1"/>
        <v>645.40000000000009</v>
      </c>
      <c r="M25" s="333">
        <f t="shared" si="1"/>
        <v>634.70000000000005</v>
      </c>
      <c r="N25" s="335">
        <f t="shared" si="1"/>
        <v>624.1</v>
      </c>
      <c r="O25" s="332">
        <f t="shared" si="1"/>
        <v>670.99999999999989</v>
      </c>
      <c r="P25" s="332">
        <f t="shared" si="1"/>
        <v>269.2</v>
      </c>
      <c r="Q25" s="332">
        <f t="shared" si="1"/>
        <v>669.7</v>
      </c>
      <c r="R25" s="332">
        <f t="shared" si="1"/>
        <v>661.1</v>
      </c>
      <c r="S25" s="333">
        <f t="shared" si="1"/>
        <v>680.6</v>
      </c>
      <c r="T25" s="320">
        <f t="shared" si="0"/>
        <v>10322.800000000003</v>
      </c>
    </row>
    <row r="26" spans="1:30" s="2" customFormat="1" ht="36.75" customHeight="1" thickBot="1" x14ac:dyDescent="0.3">
      <c r="A26" s="321" t="s">
        <v>12</v>
      </c>
      <c r="B26" s="569">
        <v>151.4</v>
      </c>
      <c r="C26" s="570">
        <v>151.4</v>
      </c>
      <c r="D26" s="570">
        <v>151.4</v>
      </c>
      <c r="E26" s="570">
        <v>151.4</v>
      </c>
      <c r="F26" s="570">
        <v>151.4</v>
      </c>
      <c r="G26" s="571">
        <v>151.4</v>
      </c>
      <c r="H26" s="569">
        <v>151.4</v>
      </c>
      <c r="I26" s="570">
        <v>151.4</v>
      </c>
      <c r="J26" s="570">
        <v>151.4</v>
      </c>
      <c r="K26" s="570">
        <v>151.4</v>
      </c>
      <c r="L26" s="570">
        <v>151.4</v>
      </c>
      <c r="M26" s="571">
        <v>151.4</v>
      </c>
      <c r="N26" s="572">
        <v>151.4</v>
      </c>
      <c r="O26" s="570">
        <v>151.4</v>
      </c>
      <c r="P26" s="570">
        <v>151.4</v>
      </c>
      <c r="Q26" s="570">
        <v>151.4</v>
      </c>
      <c r="R26" s="570">
        <v>151.4</v>
      </c>
      <c r="S26" s="571">
        <v>151.4</v>
      </c>
      <c r="T26" s="325">
        <f>+((T25/T27)/7)*1000</f>
        <v>151.38956106002615</v>
      </c>
    </row>
    <row r="27" spans="1:30" s="2" customFormat="1" ht="33" customHeight="1" thickBot="1" x14ac:dyDescent="0.3">
      <c r="A27" s="125" t="s">
        <v>13</v>
      </c>
      <c r="B27" s="577">
        <v>582</v>
      </c>
      <c r="C27" s="578">
        <v>586</v>
      </c>
      <c r="D27" s="578">
        <v>179</v>
      </c>
      <c r="E27" s="578">
        <v>595</v>
      </c>
      <c r="F27" s="578">
        <v>603</v>
      </c>
      <c r="G27" s="578">
        <v>590</v>
      </c>
      <c r="H27" s="578">
        <v>568</v>
      </c>
      <c r="I27" s="578">
        <v>673</v>
      </c>
      <c r="J27" s="578">
        <v>194</v>
      </c>
      <c r="K27" s="578">
        <v>589</v>
      </c>
      <c r="L27" s="578">
        <v>609</v>
      </c>
      <c r="M27" s="578">
        <v>599</v>
      </c>
      <c r="N27" s="578">
        <v>589</v>
      </c>
      <c r="O27" s="578">
        <v>633</v>
      </c>
      <c r="P27" s="578">
        <v>254</v>
      </c>
      <c r="Q27" s="578">
        <v>632</v>
      </c>
      <c r="R27" s="578">
        <v>624</v>
      </c>
      <c r="S27" s="579">
        <v>642</v>
      </c>
      <c r="T27" s="262">
        <f>SUM(B27:S27)</f>
        <v>9741</v>
      </c>
      <c r="U27" s="2">
        <f>((T25*1000)/T27)/7</f>
        <v>151.38956106002615</v>
      </c>
    </row>
    <row r="28" spans="1:30" s="2" customFormat="1" ht="33" customHeight="1" x14ac:dyDescent="0.25">
      <c r="A28" s="126" t="s">
        <v>14</v>
      </c>
      <c r="B28" s="573">
        <f t="shared" ref="B28:S28" si="2">((B27*B26)*7/1000-B19-B18)/5</f>
        <v>87.640720000000002</v>
      </c>
      <c r="C28" s="574">
        <f t="shared" si="2"/>
        <v>88.768560000000008</v>
      </c>
      <c r="D28" s="574">
        <f t="shared" si="2"/>
        <v>27.18084</v>
      </c>
      <c r="E28" s="574">
        <f t="shared" si="2"/>
        <v>90.036199999999994</v>
      </c>
      <c r="F28" s="574">
        <f t="shared" si="2"/>
        <v>91.331879999999984</v>
      </c>
      <c r="G28" s="575">
        <f t="shared" si="2"/>
        <v>89.29640000000002</v>
      </c>
      <c r="H28" s="573">
        <f t="shared" si="2"/>
        <v>85.513279999999995</v>
      </c>
      <c r="I28" s="574">
        <f t="shared" si="2"/>
        <v>101.88908000000001</v>
      </c>
      <c r="J28" s="574">
        <f t="shared" si="2"/>
        <v>29.440240000000006</v>
      </c>
      <c r="K28" s="574">
        <f t="shared" si="2"/>
        <v>89.124440000000021</v>
      </c>
      <c r="L28" s="574">
        <f t="shared" si="2"/>
        <v>92.203640000000007</v>
      </c>
      <c r="M28" s="575">
        <f t="shared" si="2"/>
        <v>90.724040000000016</v>
      </c>
      <c r="N28" s="576">
        <f t="shared" si="2"/>
        <v>89.044440000000009</v>
      </c>
      <c r="O28" s="574">
        <f t="shared" si="2"/>
        <v>95.850680000000025</v>
      </c>
      <c r="P28" s="574">
        <f t="shared" si="2"/>
        <v>38.397840000000009</v>
      </c>
      <c r="Q28" s="574">
        <f t="shared" si="2"/>
        <v>95.71871999999999</v>
      </c>
      <c r="R28" s="574">
        <f t="shared" si="2"/>
        <v>94.543040000000033</v>
      </c>
      <c r="S28" s="575">
        <f t="shared" si="2"/>
        <v>97.158319999999989</v>
      </c>
      <c r="T28" s="41"/>
    </row>
    <row r="29" spans="1:30" ht="33.75" customHeight="1" x14ac:dyDescent="0.25">
      <c r="A29" s="127" t="s">
        <v>15</v>
      </c>
      <c r="B29" s="42">
        <f>((B27*B26)*7)/1000</f>
        <v>616.80359999999996</v>
      </c>
      <c r="C29" s="43">
        <f>((C27*C26)*7)/1000</f>
        <v>621.04280000000006</v>
      </c>
      <c r="D29" s="43">
        <f t="shared" ref="D29:S29" si="3">((D27*D26)*7)/1000</f>
        <v>189.70420000000001</v>
      </c>
      <c r="E29" s="43">
        <f t="shared" si="3"/>
        <v>630.58100000000002</v>
      </c>
      <c r="F29" s="43">
        <f t="shared" si="3"/>
        <v>639.05939999999998</v>
      </c>
      <c r="G29" s="83">
        <f t="shared" si="3"/>
        <v>625.28200000000004</v>
      </c>
      <c r="H29" s="42">
        <f t="shared" si="3"/>
        <v>601.96640000000002</v>
      </c>
      <c r="I29" s="43">
        <f t="shared" si="3"/>
        <v>713.24540000000002</v>
      </c>
      <c r="J29" s="43">
        <f t="shared" si="3"/>
        <v>205.60120000000001</v>
      </c>
      <c r="K29" s="43">
        <f t="shared" si="3"/>
        <v>624.22220000000004</v>
      </c>
      <c r="L29" s="43">
        <f t="shared" si="3"/>
        <v>645.41820000000007</v>
      </c>
      <c r="M29" s="83">
        <f t="shared" si="3"/>
        <v>634.82020000000011</v>
      </c>
      <c r="N29" s="81">
        <f t="shared" si="3"/>
        <v>624.22220000000004</v>
      </c>
      <c r="O29" s="44">
        <f t="shared" si="3"/>
        <v>670.85340000000008</v>
      </c>
      <c r="P29" s="44">
        <f t="shared" si="3"/>
        <v>269.18920000000003</v>
      </c>
      <c r="Q29" s="44">
        <f t="shared" si="3"/>
        <v>669.79359999999997</v>
      </c>
      <c r="R29" s="44">
        <f t="shared" si="3"/>
        <v>661.31520000000012</v>
      </c>
      <c r="S29" s="45">
        <f t="shared" si="3"/>
        <v>680.39159999999993</v>
      </c>
      <c r="T29" s="46"/>
    </row>
    <row r="30" spans="1:30" ht="33.75" customHeight="1" thickBot="1" x14ac:dyDescent="0.3">
      <c r="A30" s="128" t="s">
        <v>16</v>
      </c>
      <c r="B30" s="47">
        <f>+(B25/B27)/7*1000</f>
        <v>151.35002454590082</v>
      </c>
      <c r="C30" s="48">
        <f t="shared" ref="C30:E30" si="4">+(C25/C27)/7*1000</f>
        <v>151.43832276938076</v>
      </c>
      <c r="D30" s="48">
        <f t="shared" si="4"/>
        <v>151.39664804469271</v>
      </c>
      <c r="E30" s="48">
        <f t="shared" si="4"/>
        <v>151.35654261704681</v>
      </c>
      <c r="F30" s="48">
        <f>+(F25/F27)/7*1000</f>
        <v>151.36223643686327</v>
      </c>
      <c r="G30" s="49">
        <f t="shared" ref="G30" si="5">+(G25/G27)/7*1000</f>
        <v>151.4043583535109</v>
      </c>
      <c r="H30" s="47">
        <f>+(H25/H27)/7*1000</f>
        <v>151.38329979879276</v>
      </c>
      <c r="I30" s="48">
        <f t="shared" ref="I30:K30" si="6">+(I25/I27)/7*1000</f>
        <v>151.4115898959881</v>
      </c>
      <c r="J30" s="48">
        <f t="shared" si="6"/>
        <v>151.39911634756996</v>
      </c>
      <c r="K30" s="48">
        <f t="shared" si="6"/>
        <v>151.37036138733933</v>
      </c>
      <c r="L30" s="48">
        <f>+(L25/L27)/7*1000</f>
        <v>151.39573070607557</v>
      </c>
      <c r="M30" s="49">
        <f t="shared" ref="M30:S30" si="7">+(M25/M27)/7*1000</f>
        <v>151.37133317433822</v>
      </c>
      <c r="N30" s="82">
        <f t="shared" si="7"/>
        <v>151.37036138733933</v>
      </c>
      <c r="O30" s="48">
        <f t="shared" si="7"/>
        <v>151.43308508237416</v>
      </c>
      <c r="P30" s="48">
        <f t="shared" si="7"/>
        <v>151.40607424071993</v>
      </c>
      <c r="Q30" s="48">
        <f t="shared" si="7"/>
        <v>151.37884267631102</v>
      </c>
      <c r="R30" s="48">
        <f t="shared" si="7"/>
        <v>151.35073260073261</v>
      </c>
      <c r="S30" s="49">
        <f t="shared" si="7"/>
        <v>151.44637294170008</v>
      </c>
      <c r="T30" s="50"/>
    </row>
    <row r="31" spans="1:30" ht="33.75" customHeight="1" x14ac:dyDescent="0.25">
      <c r="A31" s="51"/>
      <c r="B31" s="52">
        <f>B30-B26</f>
        <v>-4.9975454099183025E-2</v>
      </c>
      <c r="C31" s="52">
        <f t="shared" ref="C31:S31" si="8">C30-C26</f>
        <v>3.8322769380755517E-2</v>
      </c>
      <c r="D31" s="52">
        <f t="shared" si="8"/>
        <v>-3.3519553072949293E-3</v>
      </c>
      <c r="E31" s="52">
        <f t="shared" si="8"/>
        <v>-4.3457382953192791E-2</v>
      </c>
      <c r="F31" s="52">
        <f t="shared" si="8"/>
        <v>-3.7763563136735456E-2</v>
      </c>
      <c r="G31" s="52">
        <f t="shared" si="8"/>
        <v>4.3583535108950855E-3</v>
      </c>
      <c r="H31" s="52">
        <f t="shared" si="8"/>
        <v>-1.6700201207243026E-2</v>
      </c>
      <c r="I31" s="52">
        <f t="shared" si="8"/>
        <v>1.1589895988095122E-2</v>
      </c>
      <c r="J31" s="52">
        <f t="shared" si="8"/>
        <v>-8.836524300477322E-4</v>
      </c>
      <c r="K31" s="52">
        <f t="shared" si="8"/>
        <v>-2.9638612660676245E-2</v>
      </c>
      <c r="L31" s="52">
        <f t="shared" si="8"/>
        <v>-4.2692939244375339E-3</v>
      </c>
      <c r="M31" s="52">
        <f t="shared" si="8"/>
        <v>-2.8666825661787243E-2</v>
      </c>
      <c r="N31" s="52">
        <f t="shared" si="8"/>
        <v>-2.9638612660676245E-2</v>
      </c>
      <c r="O31" s="52">
        <f t="shared" si="8"/>
        <v>3.3085082374157082E-2</v>
      </c>
      <c r="P31" s="52">
        <f t="shared" si="8"/>
        <v>6.0742407199256832E-3</v>
      </c>
      <c r="Q31" s="52">
        <f t="shared" si="8"/>
        <v>-2.1157323688981933E-2</v>
      </c>
      <c r="R31" s="52">
        <f t="shared" si="8"/>
        <v>-4.9267399267392875E-2</v>
      </c>
      <c r="S31" s="52">
        <f t="shared" si="8"/>
        <v>4.6372941700070669E-2</v>
      </c>
      <c r="T31" s="52"/>
      <c r="U31" s="52"/>
      <c r="V31" s="52"/>
      <c r="W31" s="52"/>
      <c r="X31" s="52"/>
      <c r="Y31" s="52"/>
      <c r="Z31" s="52"/>
      <c r="AA31" s="52"/>
      <c r="AB31" s="52"/>
      <c r="AC31" s="52"/>
    </row>
    <row r="32" spans="1:30" ht="33.75" customHeight="1" x14ac:dyDescent="0.25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1"/>
    </row>
    <row r="33" spans="1:30" ht="33.75" customHeight="1" x14ac:dyDescent="0.25">
      <c r="A33" s="51"/>
      <c r="B33" s="664" t="s">
        <v>118</v>
      </c>
      <c r="C33" s="664"/>
      <c r="D33" s="664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1"/>
    </row>
    <row r="34" spans="1:30" ht="33.75" customHeight="1" x14ac:dyDescent="0.25">
      <c r="A34" s="51"/>
      <c r="B34" s="549">
        <v>1</v>
      </c>
      <c r="C34" s="550">
        <v>2</v>
      </c>
      <c r="D34" s="551">
        <v>3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1"/>
    </row>
    <row r="35" spans="1:30" s="2" customFormat="1" ht="33.75" customHeight="1" thickBot="1" x14ac:dyDescent="0.3">
      <c r="B35" s="176"/>
      <c r="C35" s="176"/>
      <c r="D35" s="176"/>
      <c r="E35" s="176"/>
      <c r="F35" s="176"/>
      <c r="G35" s="176"/>
      <c r="H35" s="176"/>
      <c r="I35" s="176"/>
      <c r="J35" s="176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3"/>
    </row>
    <row r="36" spans="1:30" ht="33.75" customHeight="1" thickBot="1" x14ac:dyDescent="0.3">
      <c r="A36" s="84" t="s">
        <v>17</v>
      </c>
      <c r="B36" s="641" t="s">
        <v>8</v>
      </c>
      <c r="C36" s="642"/>
      <c r="D36" s="642"/>
      <c r="E36" s="642"/>
      <c r="F36" s="642"/>
      <c r="G36" s="642"/>
      <c r="H36" s="643"/>
      <c r="I36" s="134"/>
      <c r="J36" s="135"/>
      <c r="K36" s="112" t="s">
        <v>19</v>
      </c>
      <c r="L36" s="641" t="s">
        <v>8</v>
      </c>
      <c r="M36" s="642"/>
      <c r="N36" s="642"/>
      <c r="O36" s="642"/>
      <c r="P36" s="642"/>
      <c r="Q36" s="642"/>
      <c r="R36" s="643"/>
      <c r="S36" s="55"/>
      <c r="T36" s="55"/>
      <c r="U36" s="56"/>
      <c r="V36" s="3"/>
      <c r="W36" s="55"/>
      <c r="X36" s="55"/>
      <c r="Y36" s="55"/>
      <c r="Z36" s="3"/>
    </row>
    <row r="37" spans="1:30" ht="33.75" customHeight="1" x14ac:dyDescent="0.25">
      <c r="A37" s="85" t="s">
        <v>20</v>
      </c>
      <c r="B37" s="198"/>
      <c r="C37" s="193"/>
      <c r="D37" s="193"/>
      <c r="E37" s="193"/>
      <c r="F37" s="193"/>
      <c r="G37" s="193"/>
      <c r="H37" s="199" t="s">
        <v>10</v>
      </c>
      <c r="I37" s="136"/>
      <c r="J37" s="136"/>
      <c r="K37" s="103"/>
      <c r="L37" s="200"/>
      <c r="M37" s="193"/>
      <c r="N37" s="193"/>
      <c r="O37" s="193"/>
      <c r="P37" s="193"/>
      <c r="Q37" s="193"/>
      <c r="R37" s="199" t="s">
        <v>10</v>
      </c>
      <c r="S37" s="58"/>
      <c r="T37" s="55"/>
      <c r="U37" s="56"/>
      <c r="V37" s="56"/>
      <c r="W37" s="3"/>
      <c r="X37" s="55"/>
      <c r="Y37" s="55"/>
      <c r="Z37" s="55"/>
    </row>
    <row r="38" spans="1:30" ht="33.75" customHeight="1" x14ac:dyDescent="0.25">
      <c r="A38" s="86" t="s">
        <v>11</v>
      </c>
      <c r="B38" s="14">
        <v>1</v>
      </c>
      <c r="C38" s="74">
        <v>2</v>
      </c>
      <c r="D38" s="21">
        <v>3</v>
      </c>
      <c r="E38" s="21">
        <v>4</v>
      </c>
      <c r="F38" s="21">
        <v>5</v>
      </c>
      <c r="G38" s="21">
        <v>6</v>
      </c>
      <c r="H38" s="96"/>
      <c r="I38" s="133"/>
      <c r="J38" s="137"/>
      <c r="K38" s="104" t="s">
        <v>11</v>
      </c>
      <c r="L38" s="94">
        <v>1</v>
      </c>
      <c r="M38" s="57">
        <v>2</v>
      </c>
      <c r="N38" s="57">
        <v>3</v>
      </c>
      <c r="O38" s="57">
        <v>4</v>
      </c>
      <c r="P38" s="57">
        <v>5</v>
      </c>
      <c r="Q38" s="57">
        <v>6</v>
      </c>
      <c r="R38" s="96"/>
      <c r="S38" s="58"/>
      <c r="T38" s="55"/>
      <c r="U38" s="56"/>
      <c r="V38" s="59"/>
      <c r="W38" s="2"/>
      <c r="X38" s="2"/>
      <c r="Y38" s="2"/>
      <c r="Z38" s="2"/>
    </row>
    <row r="39" spans="1:30" ht="33.75" customHeight="1" x14ac:dyDescent="0.25">
      <c r="A39" s="87" t="s">
        <v>35</v>
      </c>
      <c r="B39" s="420">
        <v>86.5</v>
      </c>
      <c r="C39" s="426">
        <v>86.7</v>
      </c>
      <c r="D39" s="426">
        <v>21.8</v>
      </c>
      <c r="E39" s="426">
        <v>84</v>
      </c>
      <c r="F39" s="426">
        <v>84.7</v>
      </c>
      <c r="G39" s="426">
        <v>80.099999999999994</v>
      </c>
      <c r="H39" s="97">
        <f t="shared" ref="H39:H46" si="9">SUM(B39:G39)</f>
        <v>443.79999999999995</v>
      </c>
      <c r="I39" s="138"/>
      <c r="J39" s="137"/>
      <c r="K39" s="87" t="s">
        <v>35</v>
      </c>
      <c r="L39" s="426">
        <v>6.3</v>
      </c>
      <c r="M39" s="426">
        <v>6.4</v>
      </c>
      <c r="N39" s="426">
        <v>1.7</v>
      </c>
      <c r="O39" s="426">
        <v>5.7</v>
      </c>
      <c r="P39" s="426">
        <v>5.7</v>
      </c>
      <c r="Q39" s="426">
        <v>5.7</v>
      </c>
      <c r="R39" s="97">
        <f t="shared" ref="R39:R46" si="10">SUM(L39:Q39)</f>
        <v>31.499999999999996</v>
      </c>
      <c r="S39" s="2"/>
      <c r="T39" s="55"/>
      <c r="U39" s="56"/>
      <c r="V39" s="59"/>
      <c r="W39" s="2"/>
      <c r="X39" s="2"/>
      <c r="Y39" s="2"/>
      <c r="Z39" s="2"/>
    </row>
    <row r="40" spans="1:30" ht="33.75" customHeight="1" x14ac:dyDescent="0.25">
      <c r="A40" s="88" t="s">
        <v>36</v>
      </c>
      <c r="B40" s="420">
        <v>86.5</v>
      </c>
      <c r="C40" s="426">
        <v>86.7</v>
      </c>
      <c r="D40" s="426">
        <v>21.8</v>
      </c>
      <c r="E40" s="426">
        <v>84</v>
      </c>
      <c r="F40" s="426">
        <v>84.7</v>
      </c>
      <c r="G40" s="426">
        <v>80.099999999999994</v>
      </c>
      <c r="H40" s="97">
        <f t="shared" si="9"/>
        <v>443.79999999999995</v>
      </c>
      <c r="I40" s="133"/>
      <c r="J40" s="137"/>
      <c r="K40" s="88" t="s">
        <v>36</v>
      </c>
      <c r="L40" s="426">
        <v>6.3</v>
      </c>
      <c r="M40" s="426">
        <v>6.4</v>
      </c>
      <c r="N40" s="426">
        <v>1.7</v>
      </c>
      <c r="O40" s="426">
        <v>5.7</v>
      </c>
      <c r="P40" s="426">
        <v>5.7</v>
      </c>
      <c r="Q40" s="426">
        <v>5.7</v>
      </c>
      <c r="R40" s="97">
        <f t="shared" si="10"/>
        <v>31.499999999999996</v>
      </c>
      <c r="S40" s="2"/>
      <c r="T40" s="55"/>
      <c r="U40" s="56"/>
      <c r="V40" s="59"/>
      <c r="W40" s="2"/>
      <c r="X40" s="2"/>
      <c r="Y40" s="2"/>
      <c r="Z40" s="2"/>
    </row>
    <row r="41" spans="1:30" ht="33.75" customHeight="1" x14ac:dyDescent="0.25">
      <c r="A41" s="87" t="s">
        <v>37</v>
      </c>
      <c r="B41" s="420">
        <v>86.3</v>
      </c>
      <c r="C41" s="426">
        <v>86</v>
      </c>
      <c r="D41" s="426">
        <v>21.7</v>
      </c>
      <c r="E41" s="426">
        <v>83.9</v>
      </c>
      <c r="F41" s="426">
        <v>84.7</v>
      </c>
      <c r="G41" s="426">
        <v>79.7</v>
      </c>
      <c r="H41" s="97">
        <f t="shared" si="9"/>
        <v>442.29999999999995</v>
      </c>
      <c r="I41" s="133"/>
      <c r="J41" s="137"/>
      <c r="K41" s="87" t="s">
        <v>37</v>
      </c>
      <c r="L41" s="426">
        <v>6.2</v>
      </c>
      <c r="M41" s="426">
        <v>6.5</v>
      </c>
      <c r="N41" s="426">
        <v>1.8</v>
      </c>
      <c r="O41" s="426">
        <v>5.8</v>
      </c>
      <c r="P41" s="426">
        <v>5.8</v>
      </c>
      <c r="Q41" s="426">
        <v>5.8</v>
      </c>
      <c r="R41" s="97">
        <f t="shared" si="10"/>
        <v>31.900000000000002</v>
      </c>
      <c r="S41" s="2"/>
      <c r="T41" s="55"/>
      <c r="U41" s="56"/>
      <c r="V41" s="59"/>
      <c r="W41" s="2"/>
      <c r="X41" s="2"/>
      <c r="Y41" s="2"/>
      <c r="Z41" s="2"/>
    </row>
    <row r="42" spans="1:30" ht="33.75" customHeight="1" x14ac:dyDescent="0.25">
      <c r="A42" s="87" t="s">
        <v>38</v>
      </c>
      <c r="B42" s="420">
        <v>86.3</v>
      </c>
      <c r="C42" s="426">
        <v>86</v>
      </c>
      <c r="D42" s="426">
        <v>21.6</v>
      </c>
      <c r="E42" s="426">
        <v>83.9</v>
      </c>
      <c r="F42" s="426">
        <v>84.7</v>
      </c>
      <c r="G42" s="426">
        <v>79.599999999999994</v>
      </c>
      <c r="H42" s="97">
        <f t="shared" si="9"/>
        <v>442.1</v>
      </c>
      <c r="I42" s="133"/>
      <c r="J42" s="137"/>
      <c r="K42" s="87" t="s">
        <v>38</v>
      </c>
      <c r="L42" s="426">
        <v>6.2</v>
      </c>
      <c r="M42" s="426">
        <v>6.5</v>
      </c>
      <c r="N42" s="426">
        <v>1.7</v>
      </c>
      <c r="O42" s="426">
        <v>5.8</v>
      </c>
      <c r="P42" s="426">
        <v>5.8</v>
      </c>
      <c r="Q42" s="426">
        <v>5.7</v>
      </c>
      <c r="R42" s="97">
        <f t="shared" si="10"/>
        <v>31.7</v>
      </c>
      <c r="S42" s="2"/>
      <c r="T42" s="55"/>
      <c r="U42" s="56"/>
      <c r="V42" s="59"/>
      <c r="W42" s="2"/>
      <c r="X42" s="2"/>
      <c r="Y42" s="2"/>
      <c r="Z42" s="2"/>
    </row>
    <row r="43" spans="1:30" ht="33.75" customHeight="1" x14ac:dyDescent="0.25">
      <c r="A43" s="88" t="s">
        <v>33</v>
      </c>
      <c r="B43" s="420">
        <v>86.3</v>
      </c>
      <c r="C43" s="426">
        <v>86</v>
      </c>
      <c r="D43" s="426">
        <v>21.6</v>
      </c>
      <c r="E43" s="426">
        <v>83.9</v>
      </c>
      <c r="F43" s="426">
        <v>84.7</v>
      </c>
      <c r="G43" s="426">
        <v>79.599999999999994</v>
      </c>
      <c r="H43" s="97">
        <f t="shared" si="9"/>
        <v>442.1</v>
      </c>
      <c r="I43" s="133"/>
      <c r="J43" s="137"/>
      <c r="K43" s="88" t="s">
        <v>33</v>
      </c>
      <c r="L43" s="426">
        <v>6.2</v>
      </c>
      <c r="M43" s="426">
        <v>6.5</v>
      </c>
      <c r="N43" s="426">
        <v>1.7</v>
      </c>
      <c r="O43" s="426">
        <v>5.8</v>
      </c>
      <c r="P43" s="426">
        <v>5.8</v>
      </c>
      <c r="Q43" s="426">
        <v>5.7</v>
      </c>
      <c r="R43" s="97">
        <f t="shared" si="10"/>
        <v>31.7</v>
      </c>
      <c r="S43" s="2"/>
      <c r="T43" s="55"/>
      <c r="U43" s="56"/>
      <c r="V43" s="59"/>
      <c r="W43" s="2"/>
      <c r="X43" s="2"/>
      <c r="Y43" s="2"/>
      <c r="Z43" s="2"/>
    </row>
    <row r="44" spans="1:30" ht="33.75" customHeight="1" x14ac:dyDescent="0.25">
      <c r="A44" s="87" t="s">
        <v>46</v>
      </c>
      <c r="B44" s="420">
        <v>86.3</v>
      </c>
      <c r="C44" s="426">
        <v>86</v>
      </c>
      <c r="D44" s="426">
        <v>21.6</v>
      </c>
      <c r="E44" s="426">
        <v>83.9</v>
      </c>
      <c r="F44" s="426">
        <v>84.7</v>
      </c>
      <c r="G44" s="426">
        <v>79.599999999999994</v>
      </c>
      <c r="H44" s="97">
        <f t="shared" si="9"/>
        <v>442.1</v>
      </c>
      <c r="I44" s="133"/>
      <c r="J44" s="137"/>
      <c r="K44" s="87" t="s">
        <v>46</v>
      </c>
      <c r="L44" s="426">
        <v>6.2</v>
      </c>
      <c r="M44" s="426">
        <v>6.5</v>
      </c>
      <c r="N44" s="426">
        <v>1.7</v>
      </c>
      <c r="O44" s="426">
        <v>5.8</v>
      </c>
      <c r="P44" s="426">
        <v>5.8</v>
      </c>
      <c r="Q44" s="426">
        <v>5.7</v>
      </c>
      <c r="R44" s="97">
        <f t="shared" si="10"/>
        <v>31.7</v>
      </c>
      <c r="S44" s="2"/>
      <c r="T44" s="55"/>
      <c r="U44" s="56"/>
      <c r="V44" s="59"/>
      <c r="W44" s="2"/>
      <c r="X44" s="2"/>
      <c r="Y44" s="2"/>
      <c r="Z44" s="2"/>
    </row>
    <row r="45" spans="1:30" ht="33.75" customHeight="1" x14ac:dyDescent="0.25">
      <c r="A45" s="87" t="s">
        <v>34</v>
      </c>
      <c r="B45" s="420">
        <v>86.3</v>
      </c>
      <c r="C45" s="426">
        <v>86</v>
      </c>
      <c r="D45" s="426">
        <v>21.6</v>
      </c>
      <c r="E45" s="426">
        <v>83.9</v>
      </c>
      <c r="F45" s="426">
        <v>84.7</v>
      </c>
      <c r="G45" s="426">
        <v>79.599999999999994</v>
      </c>
      <c r="H45" s="97">
        <f t="shared" si="9"/>
        <v>442.1</v>
      </c>
      <c r="I45" s="133"/>
      <c r="J45" s="137"/>
      <c r="K45" s="87" t="s">
        <v>34</v>
      </c>
      <c r="L45" s="426">
        <v>6.2</v>
      </c>
      <c r="M45" s="426">
        <v>6.5</v>
      </c>
      <c r="N45" s="426">
        <v>1.7</v>
      </c>
      <c r="O45" s="426">
        <v>5.8</v>
      </c>
      <c r="P45" s="426">
        <v>5.8</v>
      </c>
      <c r="Q45" s="426">
        <v>5.7</v>
      </c>
      <c r="R45" s="97">
        <f t="shared" si="10"/>
        <v>31.7</v>
      </c>
      <c r="S45" s="2"/>
      <c r="T45" s="55"/>
      <c r="U45" s="56"/>
      <c r="V45" s="59"/>
      <c r="W45" s="59"/>
      <c r="X45" s="59"/>
      <c r="Y45" s="2"/>
      <c r="Z45" s="2"/>
      <c r="AA45" s="2"/>
      <c r="AB45" s="2"/>
    </row>
    <row r="46" spans="1:30" ht="33.75" customHeight="1" x14ac:dyDescent="0.25">
      <c r="A46" s="88" t="s">
        <v>10</v>
      </c>
      <c r="B46" s="27">
        <f t="shared" ref="B46:G46" si="11">SUM(B39:B45)</f>
        <v>604.5</v>
      </c>
      <c r="C46" s="77">
        <f t="shared" si="11"/>
        <v>603.4</v>
      </c>
      <c r="D46" s="28">
        <f t="shared" si="11"/>
        <v>151.69999999999999</v>
      </c>
      <c r="E46" s="28">
        <f t="shared" si="11"/>
        <v>587.5</v>
      </c>
      <c r="F46" s="28">
        <f t="shared" si="11"/>
        <v>592.9</v>
      </c>
      <c r="G46" s="28">
        <f t="shared" si="11"/>
        <v>558.30000000000007</v>
      </c>
      <c r="H46" s="97">
        <f t="shared" si="9"/>
        <v>3098.3</v>
      </c>
      <c r="I46" s="60"/>
      <c r="K46" s="73" t="s">
        <v>10</v>
      </c>
      <c r="L46" s="77">
        <f t="shared" ref="L46:Q46" si="12">SUM(L39:L45)</f>
        <v>43.6</v>
      </c>
      <c r="M46" s="28">
        <f t="shared" si="12"/>
        <v>45.3</v>
      </c>
      <c r="N46" s="28">
        <f>SUM(N39:N45)</f>
        <v>11.999999999999998</v>
      </c>
      <c r="O46" s="28">
        <f t="shared" si="12"/>
        <v>40.4</v>
      </c>
      <c r="P46" s="28">
        <f t="shared" si="12"/>
        <v>40.4</v>
      </c>
      <c r="Q46" s="28">
        <f t="shared" si="12"/>
        <v>40</v>
      </c>
      <c r="R46" s="97">
        <f t="shared" si="10"/>
        <v>221.70000000000002</v>
      </c>
      <c r="S46" s="60"/>
      <c r="T46" s="55"/>
      <c r="U46" s="56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9" t="s">
        <v>12</v>
      </c>
      <c r="B47" s="30">
        <v>153.69999999999999</v>
      </c>
      <c r="C47" s="78">
        <v>153.69999999999999</v>
      </c>
      <c r="D47" s="31">
        <v>153.69999999999999</v>
      </c>
      <c r="E47" s="31">
        <v>153.69999999999999</v>
      </c>
      <c r="F47" s="31">
        <v>153.69999999999999</v>
      </c>
      <c r="G47" s="31">
        <v>153.69999999999999</v>
      </c>
      <c r="H47" s="98">
        <f>+((H46/H48)/7)*1000</f>
        <v>153.68551587301587</v>
      </c>
      <c r="I47" s="60"/>
      <c r="K47" s="129" t="s">
        <v>12</v>
      </c>
      <c r="L47" s="78">
        <v>155.5</v>
      </c>
      <c r="M47" s="31">
        <v>154</v>
      </c>
      <c r="N47" s="31">
        <v>156</v>
      </c>
      <c r="O47" s="31">
        <v>152</v>
      </c>
      <c r="P47" s="31">
        <v>151.5</v>
      </c>
      <c r="Q47" s="31">
        <v>150.5</v>
      </c>
      <c r="R47" s="98">
        <f>+((R46/R48)/7)*1000</f>
        <v>153.00207039337477</v>
      </c>
      <c r="S47" s="61"/>
      <c r="T47" s="61"/>
    </row>
    <row r="48" spans="1:30" ht="33.75" customHeight="1" x14ac:dyDescent="0.25">
      <c r="A48" s="90" t="s">
        <v>13</v>
      </c>
      <c r="B48" s="423">
        <v>562</v>
      </c>
      <c r="C48" s="427">
        <v>561</v>
      </c>
      <c r="D48" s="424">
        <v>141</v>
      </c>
      <c r="E48" s="424">
        <v>546</v>
      </c>
      <c r="F48" s="424">
        <v>551</v>
      </c>
      <c r="G48" s="424">
        <v>519</v>
      </c>
      <c r="H48" s="99">
        <f>SUM(B48:G48)</f>
        <v>2880</v>
      </c>
      <c r="I48" s="60"/>
      <c r="J48" s="62"/>
      <c r="K48" s="90" t="s">
        <v>13</v>
      </c>
      <c r="L48" s="428">
        <v>40</v>
      </c>
      <c r="M48" s="428">
        <v>42</v>
      </c>
      <c r="N48" s="428">
        <v>11</v>
      </c>
      <c r="O48" s="428">
        <v>38</v>
      </c>
      <c r="P48" s="428">
        <v>38</v>
      </c>
      <c r="Q48" s="428">
        <v>38</v>
      </c>
      <c r="R48" s="106">
        <f>SUM(L48:Q48)</f>
        <v>207</v>
      </c>
      <c r="S48" s="63"/>
      <c r="T48" s="63"/>
      <c r="U48" s="63"/>
      <c r="V48" s="63"/>
      <c r="W48" s="63"/>
      <c r="X48" s="63"/>
      <c r="Y48" s="63"/>
    </row>
    <row r="49" spans="1:43" ht="33.75" customHeight="1" x14ac:dyDescent="0.25">
      <c r="A49" s="91" t="s">
        <v>14</v>
      </c>
      <c r="B49" s="38">
        <f t="shared" ref="B49:G49" si="13">((B48*B47)*7/1000-B40-B39)/5</f>
        <v>86.331159999999983</v>
      </c>
      <c r="C49" s="80">
        <f t="shared" si="13"/>
        <v>86.035980000000009</v>
      </c>
      <c r="D49" s="80">
        <f t="shared" si="13"/>
        <v>21.62037999999999</v>
      </c>
      <c r="E49" s="80">
        <f t="shared" si="13"/>
        <v>83.888280000000009</v>
      </c>
      <c r="F49" s="80">
        <f t="shared" si="13"/>
        <v>84.684180000000012</v>
      </c>
      <c r="G49" s="80">
        <f t="shared" si="13"/>
        <v>79.638419999999968</v>
      </c>
      <c r="H49" s="100">
        <f>((H46*1000)/H48)/7</f>
        <v>153.68551587301587</v>
      </c>
      <c r="I49" s="60"/>
      <c r="K49" s="91" t="s">
        <v>14</v>
      </c>
      <c r="L49" s="80">
        <f t="shared" ref="L49:Q49" si="14">((L48*L47)*7/1000-L40-L39)/5</f>
        <v>6.1880000000000006</v>
      </c>
      <c r="M49" s="39">
        <f t="shared" si="14"/>
        <v>6.4952000000000014</v>
      </c>
      <c r="N49" s="39">
        <f t="shared" si="14"/>
        <v>1.7224000000000004</v>
      </c>
      <c r="O49" s="39">
        <f>((O48*O47)*7/1000-O40-O39)/5</f>
        <v>5.8064</v>
      </c>
      <c r="P49" s="39">
        <f t="shared" si="14"/>
        <v>5.7797999999999998</v>
      </c>
      <c r="Q49" s="39">
        <f t="shared" si="14"/>
        <v>5.7265999999999995</v>
      </c>
      <c r="R49" s="107">
        <f>((R46*1000)/R48)/7</f>
        <v>153.00207039337474</v>
      </c>
      <c r="S49" s="63"/>
      <c r="T49" s="63"/>
    </row>
    <row r="50" spans="1:43" ht="33.75" customHeight="1" x14ac:dyDescent="0.25">
      <c r="A50" s="92" t="s">
        <v>15</v>
      </c>
      <c r="B50" s="42">
        <f t="shared" ref="B50:G50" si="15">((B48*B47)*7)/1000</f>
        <v>604.65579999999989</v>
      </c>
      <c r="C50" s="81">
        <f t="shared" si="15"/>
        <v>603.57990000000007</v>
      </c>
      <c r="D50" s="43">
        <f t="shared" si="15"/>
        <v>151.70189999999997</v>
      </c>
      <c r="E50" s="43">
        <f t="shared" si="15"/>
        <v>587.44140000000004</v>
      </c>
      <c r="F50" s="43">
        <f t="shared" si="15"/>
        <v>592.82090000000005</v>
      </c>
      <c r="G50" s="43">
        <f t="shared" si="15"/>
        <v>558.39209999999991</v>
      </c>
      <c r="H50" s="83"/>
      <c r="I50" s="60"/>
      <c r="K50" s="92" t="s">
        <v>15</v>
      </c>
      <c r="L50" s="81">
        <f t="shared" ref="L50:Q50" si="16">((L48*L47)*7)/1000</f>
        <v>43.54</v>
      </c>
      <c r="M50" s="43">
        <f t="shared" si="16"/>
        <v>45.276000000000003</v>
      </c>
      <c r="N50" s="43">
        <f t="shared" si="16"/>
        <v>12.012</v>
      </c>
      <c r="O50" s="43">
        <f t="shared" si="16"/>
        <v>40.432000000000002</v>
      </c>
      <c r="P50" s="43">
        <f t="shared" si="16"/>
        <v>40.298999999999999</v>
      </c>
      <c r="Q50" s="43">
        <f t="shared" si="16"/>
        <v>40.033000000000001</v>
      </c>
      <c r="R50" s="108"/>
    </row>
    <row r="51" spans="1:43" ht="33.75" customHeight="1" thickBot="1" x14ac:dyDescent="0.3">
      <c r="A51" s="93" t="s">
        <v>16</v>
      </c>
      <c r="B51" s="47">
        <f t="shared" ref="B51:G51" si="17">+(B46/B48)/7*1000</f>
        <v>153.66039654295884</v>
      </c>
      <c r="C51" s="82">
        <f t="shared" si="17"/>
        <v>153.65418894830657</v>
      </c>
      <c r="D51" s="48">
        <f t="shared" si="17"/>
        <v>153.69807497467073</v>
      </c>
      <c r="E51" s="48">
        <f t="shared" si="17"/>
        <v>153.71533228676086</v>
      </c>
      <c r="F51" s="48">
        <f t="shared" si="17"/>
        <v>153.72050816696915</v>
      </c>
      <c r="G51" s="48">
        <f t="shared" si="17"/>
        <v>153.67464905037158</v>
      </c>
      <c r="H51" s="101"/>
      <c r="I51" s="60"/>
      <c r="J51" s="51"/>
      <c r="K51" s="93" t="s">
        <v>16</v>
      </c>
      <c r="L51" s="82">
        <f t="shared" ref="L51:Q51" si="18">+(L46/L48)/7*1000</f>
        <v>155.71428571428572</v>
      </c>
      <c r="M51" s="48">
        <f t="shared" si="18"/>
        <v>154.08163265306121</v>
      </c>
      <c r="N51" s="48">
        <f t="shared" si="18"/>
        <v>155.84415584415584</v>
      </c>
      <c r="O51" s="48">
        <f t="shared" si="18"/>
        <v>151.87969924812032</v>
      </c>
      <c r="P51" s="48">
        <f t="shared" si="18"/>
        <v>151.87969924812032</v>
      </c>
      <c r="Q51" s="48">
        <f t="shared" si="18"/>
        <v>150.37593984962405</v>
      </c>
      <c r="R51" s="49"/>
      <c r="S51" s="52"/>
      <c r="T51" s="52"/>
    </row>
    <row r="52" spans="1:43" ht="33.75" customHeight="1" x14ac:dyDescent="0.25">
      <c r="A52" s="51"/>
      <c r="B52" s="52">
        <f>B51-B47</f>
        <v>-3.9603457041152978E-2</v>
      </c>
      <c r="C52" s="52">
        <f t="shared" ref="C52:G52" si="19">C51-C47</f>
        <v>-4.5811051693419813E-2</v>
      </c>
      <c r="D52" s="52">
        <f t="shared" si="19"/>
        <v>-1.9250253292568686E-3</v>
      </c>
      <c r="E52" s="52">
        <f t="shared" si="19"/>
        <v>1.5332286760866509E-2</v>
      </c>
      <c r="F52" s="52">
        <f t="shared" si="19"/>
        <v>2.0508166969165131E-2</v>
      </c>
      <c r="G52" s="52">
        <f t="shared" si="19"/>
        <v>-2.5350949628403896E-2</v>
      </c>
      <c r="H52" s="51"/>
      <c r="I52" s="51"/>
      <c r="J52" s="51"/>
      <c r="K52" s="52"/>
      <c r="L52" s="52">
        <f t="shared" ref="L52:Q52" si="20">L51-L47</f>
        <v>0.21428571428572241</v>
      </c>
      <c r="M52" s="52">
        <f t="shared" si="20"/>
        <v>8.1632653061205929E-2</v>
      </c>
      <c r="N52" s="52">
        <f>N51-N47</f>
        <v>-0.15584415584416433</v>
      </c>
      <c r="O52" s="52">
        <f t="shared" si="20"/>
        <v>-0.12030075187968237</v>
      </c>
      <c r="P52" s="52">
        <f t="shared" si="20"/>
        <v>0.37969924812031763</v>
      </c>
      <c r="Q52" s="52">
        <f t="shared" si="20"/>
        <v>-0.12406015037595353</v>
      </c>
      <c r="R52" s="52"/>
      <c r="S52" s="52"/>
      <c r="T52" s="52"/>
      <c r="U52" s="2"/>
      <c r="V52" s="2"/>
      <c r="W52" s="2"/>
      <c r="X52" s="2"/>
      <c r="Y52" s="2"/>
    </row>
    <row r="53" spans="1:43" ht="33.75" customHeight="1" x14ac:dyDescent="0.25">
      <c r="A53" s="51"/>
      <c r="B53" s="52"/>
      <c r="C53" s="52"/>
      <c r="D53" s="52"/>
      <c r="E53" s="52"/>
      <c r="F53" s="52"/>
      <c r="G53" s="52"/>
      <c r="H53" s="51"/>
      <c r="I53" s="51"/>
      <c r="J53" s="52"/>
      <c r="K53" s="52"/>
      <c r="L53" s="52"/>
      <c r="M53" s="52"/>
      <c r="N53" s="52"/>
      <c r="O53" s="52"/>
      <c r="P53" s="52"/>
      <c r="Q53" s="52"/>
      <c r="R53" s="53"/>
      <c r="S53" s="53"/>
      <c r="T53" s="53"/>
      <c r="U53" s="2"/>
      <c r="V53" s="2"/>
      <c r="W53" s="2"/>
      <c r="X53" s="2"/>
      <c r="AB53" s="3"/>
    </row>
    <row r="54" spans="1:43" ht="33.75" customHeight="1" thickBot="1" x14ac:dyDescent="0.3">
      <c r="A54" s="64"/>
      <c r="B54" s="65"/>
      <c r="C54" s="65"/>
      <c r="D54" s="65"/>
      <c r="E54" s="65"/>
      <c r="F54" s="65"/>
      <c r="G54" s="65"/>
      <c r="H54" s="65"/>
      <c r="I54" s="65"/>
      <c r="J54" s="624"/>
      <c r="K54" s="624"/>
      <c r="L54" s="65" t="s">
        <v>55</v>
      </c>
      <c r="M54" s="65"/>
      <c r="N54" s="65"/>
      <c r="O54" s="66"/>
      <c r="T54" s="53"/>
      <c r="U54" s="53"/>
      <c r="V54" s="2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2" t="s">
        <v>21</v>
      </c>
      <c r="B55" s="641" t="s">
        <v>53</v>
      </c>
      <c r="C55" s="642"/>
      <c r="D55" s="642"/>
      <c r="E55" s="642"/>
      <c r="F55" s="642"/>
      <c r="G55" s="643"/>
      <c r="H55" s="641" t="s">
        <v>54</v>
      </c>
      <c r="I55" s="642"/>
      <c r="J55" s="642"/>
      <c r="K55" s="642"/>
      <c r="L55" s="642"/>
      <c r="M55" s="643"/>
      <c r="N55" s="641" t="s">
        <v>8</v>
      </c>
      <c r="O55" s="642"/>
      <c r="P55" s="642"/>
      <c r="Q55" s="642"/>
      <c r="R55" s="642"/>
      <c r="S55" s="643"/>
      <c r="T55" s="255"/>
      <c r="U55" s="67"/>
      <c r="V55" s="2"/>
      <c r="W55" s="2"/>
      <c r="X55" s="68"/>
      <c r="AG55" s="53"/>
      <c r="AH55" s="53"/>
      <c r="AI55" s="53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5" t="s">
        <v>20</v>
      </c>
      <c r="B56" s="198"/>
      <c r="C56" s="200"/>
      <c r="D56" s="200"/>
      <c r="E56" s="200"/>
      <c r="F56" s="200"/>
      <c r="G56" s="256"/>
      <c r="H56" s="198"/>
      <c r="I56" s="200"/>
      <c r="J56" s="200"/>
      <c r="K56" s="200"/>
      <c r="L56" s="200"/>
      <c r="M56" s="256"/>
      <c r="N56" s="198"/>
      <c r="O56" s="200"/>
      <c r="P56" s="200"/>
      <c r="Q56" s="200"/>
      <c r="R56" s="193"/>
      <c r="S56" s="197"/>
      <c r="T56" s="260" t="s">
        <v>10</v>
      </c>
      <c r="V56" s="2"/>
      <c r="W56" s="2"/>
      <c r="X56" s="55"/>
      <c r="Y56" s="55"/>
      <c r="Z56" s="69"/>
      <c r="AA56" s="69"/>
      <c r="AB56" s="69"/>
      <c r="AC56" s="55"/>
      <c r="AD56" s="55"/>
      <c r="AE56" s="70"/>
      <c r="AF56" s="70"/>
      <c r="AG56" s="70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5" t="s">
        <v>11</v>
      </c>
      <c r="B57" s="178">
        <v>1</v>
      </c>
      <c r="C57" s="94">
        <v>2</v>
      </c>
      <c r="D57" s="94">
        <v>3</v>
      </c>
      <c r="E57" s="94">
        <v>4</v>
      </c>
      <c r="F57" s="94">
        <v>5</v>
      </c>
      <c r="G57" s="257">
        <v>6</v>
      </c>
      <c r="H57" s="178">
        <v>7</v>
      </c>
      <c r="I57" s="94">
        <v>8</v>
      </c>
      <c r="J57" s="94">
        <v>9</v>
      </c>
      <c r="K57" s="94">
        <v>10</v>
      </c>
      <c r="L57" s="94">
        <v>11</v>
      </c>
      <c r="M57" s="257">
        <v>12</v>
      </c>
      <c r="N57" s="178">
        <v>13</v>
      </c>
      <c r="O57" s="94">
        <v>14</v>
      </c>
      <c r="P57" s="94">
        <v>15</v>
      </c>
      <c r="Q57" s="94">
        <v>16</v>
      </c>
      <c r="R57" s="94">
        <v>17</v>
      </c>
      <c r="S57" s="257">
        <v>18</v>
      </c>
      <c r="T57" s="18"/>
      <c r="U57" s="55"/>
      <c r="V57" s="2"/>
      <c r="W57" s="2"/>
      <c r="X57" s="55"/>
      <c r="Y57" s="55"/>
      <c r="Z57" s="69"/>
      <c r="AA57" s="69"/>
      <c r="AB57" s="69"/>
      <c r="AC57" s="55"/>
      <c r="AD57" s="55"/>
      <c r="AE57" s="70"/>
      <c r="AF57" s="70"/>
      <c r="AG57" s="70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7" t="s">
        <v>35</v>
      </c>
      <c r="B58" s="420">
        <v>7</v>
      </c>
      <c r="C58" s="426">
        <v>6.9</v>
      </c>
      <c r="D58" s="426">
        <v>1.8</v>
      </c>
      <c r="E58" s="426">
        <v>6.6</v>
      </c>
      <c r="F58" s="426">
        <v>7</v>
      </c>
      <c r="G58" s="429">
        <v>6.8</v>
      </c>
      <c r="H58" s="420">
        <v>6.9</v>
      </c>
      <c r="I58" s="426">
        <v>7.9</v>
      </c>
      <c r="J58" s="426">
        <v>1.5</v>
      </c>
      <c r="K58" s="426">
        <v>6.8</v>
      </c>
      <c r="L58" s="426">
        <v>7.1</v>
      </c>
      <c r="M58" s="429">
        <v>7</v>
      </c>
      <c r="N58" s="420">
        <v>7</v>
      </c>
      <c r="O58" s="426">
        <v>7.5</v>
      </c>
      <c r="P58" s="426">
        <v>1.7</v>
      </c>
      <c r="Q58" s="426">
        <v>7.4</v>
      </c>
      <c r="R58" s="426">
        <v>7.2</v>
      </c>
      <c r="S58" s="429">
        <v>7.5</v>
      </c>
      <c r="T58" s="26">
        <f t="shared" ref="T58:T65" si="21">SUM(B58:S58)</f>
        <v>111.60000000000001</v>
      </c>
      <c r="U58" s="71"/>
      <c r="V58" s="2"/>
      <c r="W58" s="2"/>
      <c r="X58" s="55"/>
      <c r="Y58" s="55"/>
      <c r="Z58" s="69"/>
      <c r="AA58" s="69"/>
      <c r="AB58" s="69"/>
      <c r="AC58" s="55"/>
      <c r="AD58" s="55"/>
      <c r="AE58" s="70"/>
      <c r="AF58" s="70"/>
      <c r="AG58" s="70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8" t="s">
        <v>36</v>
      </c>
      <c r="B59" s="420">
        <v>7</v>
      </c>
      <c r="C59" s="426">
        <v>6.9</v>
      </c>
      <c r="D59" s="426">
        <v>1.8</v>
      </c>
      <c r="E59" s="426">
        <v>6.6</v>
      </c>
      <c r="F59" s="426">
        <v>7</v>
      </c>
      <c r="G59" s="429">
        <v>6.8</v>
      </c>
      <c r="H59" s="420">
        <v>6.9</v>
      </c>
      <c r="I59" s="426">
        <v>7.9</v>
      </c>
      <c r="J59" s="426">
        <v>1.5</v>
      </c>
      <c r="K59" s="426">
        <v>6.8</v>
      </c>
      <c r="L59" s="426">
        <v>7.1</v>
      </c>
      <c r="M59" s="429">
        <v>7</v>
      </c>
      <c r="N59" s="420">
        <v>7</v>
      </c>
      <c r="O59" s="426">
        <v>7.5</v>
      </c>
      <c r="P59" s="426">
        <v>1.7</v>
      </c>
      <c r="Q59" s="426">
        <v>7.4</v>
      </c>
      <c r="R59" s="426">
        <v>7.2</v>
      </c>
      <c r="S59" s="429">
        <v>7.5</v>
      </c>
      <c r="T59" s="26">
        <f t="shared" si="21"/>
        <v>111.60000000000001</v>
      </c>
      <c r="U59" s="71"/>
      <c r="V59" s="2"/>
      <c r="W59" s="2"/>
      <c r="X59" s="55"/>
      <c r="Y59" s="55"/>
      <c r="Z59" s="69"/>
      <c r="AA59" s="69"/>
      <c r="AB59" s="69"/>
      <c r="AC59" s="55"/>
      <c r="AD59" s="55"/>
      <c r="AE59" s="70"/>
      <c r="AF59" s="70"/>
      <c r="AG59" s="70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7" t="s">
        <v>37</v>
      </c>
      <c r="B60" s="420">
        <v>7.1</v>
      </c>
      <c r="C60" s="426">
        <v>7.1</v>
      </c>
      <c r="D60" s="426">
        <v>1.9</v>
      </c>
      <c r="E60" s="426">
        <v>6.7</v>
      </c>
      <c r="F60" s="426">
        <v>7.1</v>
      </c>
      <c r="G60" s="429">
        <v>6.9</v>
      </c>
      <c r="H60" s="420">
        <v>7</v>
      </c>
      <c r="I60" s="426">
        <v>8.1</v>
      </c>
      <c r="J60" s="426">
        <v>1.6</v>
      </c>
      <c r="K60" s="426">
        <v>6.9</v>
      </c>
      <c r="L60" s="426">
        <v>7.1</v>
      </c>
      <c r="M60" s="429">
        <v>7.1</v>
      </c>
      <c r="N60" s="420">
        <v>7.2</v>
      </c>
      <c r="O60" s="426">
        <v>7.6</v>
      </c>
      <c r="P60" s="426">
        <v>1.8</v>
      </c>
      <c r="Q60" s="426">
        <v>7.5</v>
      </c>
      <c r="R60" s="426">
        <v>7.3</v>
      </c>
      <c r="S60" s="429">
        <v>7.5</v>
      </c>
      <c r="T60" s="26">
        <f t="shared" si="21"/>
        <v>113.49999999999999</v>
      </c>
      <c r="U60" s="71"/>
      <c r="V60" s="2"/>
      <c r="W60" s="2"/>
      <c r="X60" s="55"/>
      <c r="Y60" s="55"/>
      <c r="Z60" s="69"/>
      <c r="AA60" s="69"/>
      <c r="AB60" s="69"/>
      <c r="AC60" s="55"/>
      <c r="AD60" s="55"/>
      <c r="AE60" s="70"/>
      <c r="AF60" s="70"/>
      <c r="AG60" s="70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87" t="s">
        <v>38</v>
      </c>
      <c r="B61" s="420">
        <v>7.1</v>
      </c>
      <c r="C61" s="426">
        <v>7.1</v>
      </c>
      <c r="D61" s="426">
        <v>1.9</v>
      </c>
      <c r="E61" s="426">
        <v>6.7</v>
      </c>
      <c r="F61" s="426">
        <v>7.1</v>
      </c>
      <c r="G61" s="429">
        <v>6.9</v>
      </c>
      <c r="H61" s="420">
        <v>7</v>
      </c>
      <c r="I61" s="426">
        <v>8</v>
      </c>
      <c r="J61" s="426">
        <v>1.6</v>
      </c>
      <c r="K61" s="426">
        <v>6.9</v>
      </c>
      <c r="L61" s="426">
        <v>7.1</v>
      </c>
      <c r="M61" s="429">
        <v>7.1</v>
      </c>
      <c r="N61" s="420">
        <v>7.1</v>
      </c>
      <c r="O61" s="426">
        <v>7.6</v>
      </c>
      <c r="P61" s="426">
        <v>1.7</v>
      </c>
      <c r="Q61" s="426">
        <v>7.5</v>
      </c>
      <c r="R61" s="426">
        <v>7.3</v>
      </c>
      <c r="S61" s="429">
        <v>7.5</v>
      </c>
      <c r="T61" s="26">
        <f t="shared" si="21"/>
        <v>113.19999999999997</v>
      </c>
      <c r="U61" s="71"/>
      <c r="V61" s="2"/>
      <c r="W61" s="2"/>
      <c r="X61" s="55"/>
      <c r="Y61" s="55"/>
      <c r="Z61" s="69"/>
      <c r="AA61" s="69"/>
      <c r="AB61" s="69"/>
      <c r="AC61" s="55"/>
      <c r="AD61" s="55"/>
      <c r="AE61" s="70"/>
      <c r="AF61" s="70"/>
      <c r="AG61" s="70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8" t="s">
        <v>33</v>
      </c>
      <c r="B62" s="420">
        <v>7.1</v>
      </c>
      <c r="C62" s="426">
        <v>7</v>
      </c>
      <c r="D62" s="426">
        <v>1.9</v>
      </c>
      <c r="E62" s="426">
        <v>6.7</v>
      </c>
      <c r="F62" s="426">
        <v>7.1</v>
      </c>
      <c r="G62" s="429">
        <v>6.9</v>
      </c>
      <c r="H62" s="420">
        <v>6.9</v>
      </c>
      <c r="I62" s="426">
        <v>8</v>
      </c>
      <c r="J62" s="426">
        <v>1.6</v>
      </c>
      <c r="K62" s="426">
        <v>6.9</v>
      </c>
      <c r="L62" s="426">
        <v>7.1</v>
      </c>
      <c r="M62" s="429">
        <v>7.1</v>
      </c>
      <c r="N62" s="420">
        <v>7.1</v>
      </c>
      <c r="O62" s="426">
        <v>7.6</v>
      </c>
      <c r="P62" s="426">
        <v>1.7</v>
      </c>
      <c r="Q62" s="426">
        <v>7.5</v>
      </c>
      <c r="R62" s="426">
        <v>7.3</v>
      </c>
      <c r="S62" s="429">
        <v>7.5</v>
      </c>
      <c r="T62" s="26">
        <f t="shared" si="21"/>
        <v>112.99999999999997</v>
      </c>
      <c r="U62" s="71"/>
      <c r="V62" s="60"/>
      <c r="W62" s="383"/>
      <c r="X62" s="55"/>
      <c r="Y62" s="55"/>
      <c r="Z62" s="69"/>
      <c r="AA62" s="69"/>
      <c r="AB62" s="69"/>
      <c r="AC62" s="55"/>
      <c r="AD62" s="55"/>
      <c r="AE62" s="70"/>
      <c r="AF62" s="70"/>
      <c r="AG62" s="70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87" t="s">
        <v>46</v>
      </c>
      <c r="B63" s="420">
        <v>7</v>
      </c>
      <c r="C63" s="426">
        <v>7</v>
      </c>
      <c r="D63" s="426">
        <v>1.9</v>
      </c>
      <c r="E63" s="426">
        <v>6.6</v>
      </c>
      <c r="F63" s="426">
        <v>7.1</v>
      </c>
      <c r="G63" s="429">
        <v>6.9</v>
      </c>
      <c r="H63" s="420">
        <v>6.9</v>
      </c>
      <c r="I63" s="426">
        <v>8</v>
      </c>
      <c r="J63" s="426">
        <v>1.6</v>
      </c>
      <c r="K63" s="426">
        <v>6.8</v>
      </c>
      <c r="L63" s="426">
        <v>7.1</v>
      </c>
      <c r="M63" s="429">
        <v>7.1</v>
      </c>
      <c r="N63" s="420">
        <v>7.1</v>
      </c>
      <c r="O63" s="426">
        <v>7.6</v>
      </c>
      <c r="P63" s="426">
        <v>1.7</v>
      </c>
      <c r="Q63" s="426">
        <v>7.5</v>
      </c>
      <c r="R63" s="426">
        <v>7.2</v>
      </c>
      <c r="S63" s="429">
        <v>7.5</v>
      </c>
      <c r="T63" s="26">
        <f t="shared" si="21"/>
        <v>112.59999999999998</v>
      </c>
      <c r="U63" s="71"/>
      <c r="V63" s="60"/>
      <c r="W63" s="383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3"/>
      <c r="AI63" s="3"/>
      <c r="AL63" s="2"/>
      <c r="AM63" s="2"/>
      <c r="AN63" s="2"/>
      <c r="AO63" s="2"/>
    </row>
    <row r="64" spans="1:43" ht="33.75" customHeight="1" x14ac:dyDescent="0.25">
      <c r="A64" s="87" t="s">
        <v>34</v>
      </c>
      <c r="B64" s="420">
        <v>7</v>
      </c>
      <c r="C64" s="426">
        <v>7</v>
      </c>
      <c r="D64" s="426">
        <v>1.8</v>
      </c>
      <c r="E64" s="426">
        <v>6.6</v>
      </c>
      <c r="F64" s="426">
        <v>7</v>
      </c>
      <c r="G64" s="429">
        <v>6.9</v>
      </c>
      <c r="H64" s="420">
        <v>6.9</v>
      </c>
      <c r="I64" s="426">
        <v>8</v>
      </c>
      <c r="J64" s="426">
        <v>1.5</v>
      </c>
      <c r="K64" s="426">
        <v>6.8</v>
      </c>
      <c r="L64" s="426">
        <v>7.1</v>
      </c>
      <c r="M64" s="429">
        <v>7</v>
      </c>
      <c r="N64" s="420">
        <v>7.1</v>
      </c>
      <c r="O64" s="426">
        <v>7.5</v>
      </c>
      <c r="P64" s="426">
        <v>1.7</v>
      </c>
      <c r="Q64" s="426">
        <v>7.4</v>
      </c>
      <c r="R64" s="426">
        <v>7.2</v>
      </c>
      <c r="S64" s="429">
        <v>7.5</v>
      </c>
      <c r="T64" s="26">
        <f t="shared" si="21"/>
        <v>112</v>
      </c>
      <c r="U64" s="71"/>
      <c r="V64" s="60"/>
      <c r="W64" s="383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3"/>
      <c r="AI64" s="3"/>
      <c r="AL64" s="2"/>
      <c r="AM64" s="2"/>
      <c r="AN64" s="2"/>
      <c r="AO64" s="2"/>
    </row>
    <row r="65" spans="1:41" ht="33.75" customHeight="1" x14ac:dyDescent="0.25">
      <c r="A65" s="113" t="s">
        <v>10</v>
      </c>
      <c r="B65" s="27">
        <f>SUM(B58:B64)</f>
        <v>49.300000000000004</v>
      </c>
      <c r="C65" s="28">
        <f>SUM(C58:C64)</f>
        <v>49</v>
      </c>
      <c r="D65" s="28">
        <f>SUM(D58:D64)</f>
        <v>13.000000000000002</v>
      </c>
      <c r="E65" s="28">
        <f>SUM(E58:E64)</f>
        <v>46.5</v>
      </c>
      <c r="F65" s="28">
        <f t="shared" ref="F65:Q65" si="22">SUM(F58:F64)</f>
        <v>49.400000000000006</v>
      </c>
      <c r="G65" s="29">
        <f t="shared" si="22"/>
        <v>48.099999999999994</v>
      </c>
      <c r="H65" s="27">
        <f t="shared" si="22"/>
        <v>48.5</v>
      </c>
      <c r="I65" s="28">
        <f t="shared" si="22"/>
        <v>55.9</v>
      </c>
      <c r="J65" s="28">
        <f t="shared" si="22"/>
        <v>10.899999999999999</v>
      </c>
      <c r="K65" s="28">
        <f t="shared" si="22"/>
        <v>47.899999999999991</v>
      </c>
      <c r="L65" s="28">
        <f t="shared" si="22"/>
        <v>49.7</v>
      </c>
      <c r="M65" s="29">
        <f t="shared" si="22"/>
        <v>49.400000000000006</v>
      </c>
      <c r="N65" s="27">
        <f t="shared" si="22"/>
        <v>49.6</v>
      </c>
      <c r="O65" s="28">
        <f t="shared" si="22"/>
        <v>52.900000000000006</v>
      </c>
      <c r="P65" s="28">
        <f t="shared" si="22"/>
        <v>11.999999999999998</v>
      </c>
      <c r="Q65" s="28">
        <f t="shared" si="22"/>
        <v>52.199999999999996</v>
      </c>
      <c r="R65" s="28">
        <f>SUM(R58:R64)</f>
        <v>50.7</v>
      </c>
      <c r="S65" s="29">
        <f>SUM(S58:S64)</f>
        <v>52.5</v>
      </c>
      <c r="T65" s="26">
        <f t="shared" si="21"/>
        <v>787.5</v>
      </c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9" t="s">
        <v>12</v>
      </c>
      <c r="B66" s="30">
        <v>153</v>
      </c>
      <c r="C66" s="31">
        <v>152</v>
      </c>
      <c r="D66" s="31">
        <v>154</v>
      </c>
      <c r="E66" s="31">
        <v>151</v>
      </c>
      <c r="F66" s="31">
        <v>150</v>
      </c>
      <c r="G66" s="32">
        <v>149.5</v>
      </c>
      <c r="H66" s="30">
        <v>154</v>
      </c>
      <c r="I66" s="31">
        <v>153.5</v>
      </c>
      <c r="J66" s="31">
        <v>155</v>
      </c>
      <c r="K66" s="31">
        <v>152</v>
      </c>
      <c r="L66" s="31">
        <v>151</v>
      </c>
      <c r="M66" s="32">
        <v>150</v>
      </c>
      <c r="N66" s="30">
        <v>154</v>
      </c>
      <c r="O66" s="31">
        <v>154</v>
      </c>
      <c r="P66" s="31">
        <v>155.5</v>
      </c>
      <c r="Q66" s="31">
        <v>152</v>
      </c>
      <c r="R66" s="31">
        <v>151</v>
      </c>
      <c r="S66" s="32">
        <v>150</v>
      </c>
      <c r="T66" s="261">
        <f>+((T65/T67)/7)*1000</f>
        <v>152.02702702702703</v>
      </c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0" t="s">
        <v>13</v>
      </c>
      <c r="B67" s="430">
        <v>46</v>
      </c>
      <c r="C67" s="428">
        <v>46</v>
      </c>
      <c r="D67" s="428">
        <v>12</v>
      </c>
      <c r="E67" s="428">
        <v>44</v>
      </c>
      <c r="F67" s="428">
        <v>47</v>
      </c>
      <c r="G67" s="431">
        <v>46</v>
      </c>
      <c r="H67" s="430">
        <v>45</v>
      </c>
      <c r="I67" s="428">
        <v>52</v>
      </c>
      <c r="J67" s="428">
        <v>10</v>
      </c>
      <c r="K67" s="428">
        <v>45</v>
      </c>
      <c r="L67" s="428">
        <v>47</v>
      </c>
      <c r="M67" s="431">
        <v>47</v>
      </c>
      <c r="N67" s="430">
        <v>46</v>
      </c>
      <c r="O67" s="428">
        <v>49</v>
      </c>
      <c r="P67" s="428">
        <v>11</v>
      </c>
      <c r="Q67" s="428">
        <v>49</v>
      </c>
      <c r="R67" s="428">
        <v>48</v>
      </c>
      <c r="S67" s="431">
        <v>50</v>
      </c>
      <c r="T67" s="262">
        <f>SUM(B67:S67)</f>
        <v>740</v>
      </c>
      <c r="V67" s="72"/>
      <c r="Z67" s="3"/>
      <c r="AA67" s="3"/>
      <c r="AB67" s="3"/>
      <c r="AC67" s="3"/>
      <c r="AD67" s="3"/>
    </row>
    <row r="68" spans="1:41" ht="33.75" customHeight="1" x14ac:dyDescent="0.25">
      <c r="A68" s="91" t="s">
        <v>14</v>
      </c>
      <c r="B68" s="38">
        <f t="shared" ref="B68:S68" si="23">((B67*B66)*7/1000-B59-B58)/5</f>
        <v>7.0531999999999995</v>
      </c>
      <c r="C68" s="80">
        <f t="shared" si="23"/>
        <v>7.0288000000000013</v>
      </c>
      <c r="D68" s="80">
        <f t="shared" si="23"/>
        <v>1.8671999999999997</v>
      </c>
      <c r="E68" s="80">
        <f t="shared" si="23"/>
        <v>6.6616</v>
      </c>
      <c r="F68" s="80">
        <f t="shared" si="23"/>
        <v>7.07</v>
      </c>
      <c r="G68" s="154">
        <f t="shared" si="23"/>
        <v>6.9078000000000017</v>
      </c>
      <c r="H68" s="38">
        <f t="shared" si="23"/>
        <v>6.9420000000000002</v>
      </c>
      <c r="I68" s="80">
        <f t="shared" si="23"/>
        <v>8.014800000000001</v>
      </c>
      <c r="J68" s="80">
        <f t="shared" si="23"/>
        <v>1.5699999999999998</v>
      </c>
      <c r="K68" s="80">
        <f t="shared" si="23"/>
        <v>6.8560000000000016</v>
      </c>
      <c r="L68" s="80">
        <f t="shared" si="23"/>
        <v>7.0957999999999997</v>
      </c>
      <c r="M68" s="154">
        <f t="shared" si="23"/>
        <v>7.07</v>
      </c>
      <c r="N68" s="38">
        <f t="shared" si="23"/>
        <v>7.1176000000000004</v>
      </c>
      <c r="O68" s="80">
        <f t="shared" si="23"/>
        <v>7.5644000000000009</v>
      </c>
      <c r="P68" s="80">
        <f t="shared" si="23"/>
        <v>1.7147000000000001</v>
      </c>
      <c r="Q68" s="80">
        <f t="shared" si="23"/>
        <v>7.4672000000000009</v>
      </c>
      <c r="R68" s="80">
        <f t="shared" si="23"/>
        <v>7.2671999999999981</v>
      </c>
      <c r="S68" s="154">
        <f t="shared" si="23"/>
        <v>7.5</v>
      </c>
      <c r="T68" s="263">
        <f>((T65*1000)/T67)/7</f>
        <v>152.02702702702703</v>
      </c>
      <c r="Z68" s="3"/>
      <c r="AA68" s="3"/>
      <c r="AB68" s="3"/>
      <c r="AC68" s="3"/>
      <c r="AD68" s="3"/>
    </row>
    <row r="69" spans="1:41" ht="33.75" customHeight="1" x14ac:dyDescent="0.25">
      <c r="A69" s="92" t="s">
        <v>15</v>
      </c>
      <c r="B69" s="42">
        <f t="shared" ref="B69:S69" si="24">((B67*B66)*7)/1000</f>
        <v>49.265999999999998</v>
      </c>
      <c r="C69" s="43">
        <f t="shared" si="24"/>
        <v>48.944000000000003</v>
      </c>
      <c r="D69" s="43">
        <f t="shared" si="24"/>
        <v>12.936</v>
      </c>
      <c r="E69" s="43">
        <f t="shared" si="24"/>
        <v>46.508000000000003</v>
      </c>
      <c r="F69" s="43">
        <f t="shared" si="24"/>
        <v>49.35</v>
      </c>
      <c r="G69" s="83">
        <f t="shared" si="24"/>
        <v>48.139000000000003</v>
      </c>
      <c r="H69" s="42">
        <f t="shared" si="24"/>
        <v>48.51</v>
      </c>
      <c r="I69" s="43">
        <f t="shared" si="24"/>
        <v>55.874000000000002</v>
      </c>
      <c r="J69" s="43">
        <f t="shared" si="24"/>
        <v>10.85</v>
      </c>
      <c r="K69" s="43">
        <f t="shared" si="24"/>
        <v>47.88</v>
      </c>
      <c r="L69" s="43">
        <f t="shared" si="24"/>
        <v>49.679000000000002</v>
      </c>
      <c r="M69" s="83">
        <f t="shared" si="24"/>
        <v>49.35</v>
      </c>
      <c r="N69" s="42">
        <f t="shared" si="24"/>
        <v>49.588000000000001</v>
      </c>
      <c r="O69" s="43">
        <f t="shared" si="24"/>
        <v>52.822000000000003</v>
      </c>
      <c r="P69" s="43">
        <f t="shared" si="24"/>
        <v>11.9735</v>
      </c>
      <c r="Q69" s="43">
        <f t="shared" si="24"/>
        <v>52.136000000000003</v>
      </c>
      <c r="R69" s="43">
        <f t="shared" si="24"/>
        <v>50.735999999999997</v>
      </c>
      <c r="S69" s="83">
        <f t="shared" si="24"/>
        <v>52.5</v>
      </c>
      <c r="T69" s="264"/>
      <c r="U69" s="51"/>
      <c r="AD69" s="3"/>
    </row>
    <row r="70" spans="1:41" ht="33.75" customHeight="1" thickBot="1" x14ac:dyDescent="0.3">
      <c r="A70" s="93" t="s">
        <v>16</v>
      </c>
      <c r="B70" s="47">
        <f>+(B65/B67)/7*1000</f>
        <v>153.10559006211182</v>
      </c>
      <c r="C70" s="48">
        <f t="shared" ref="C70:S70" si="25">+(C65/C67)/7*1000</f>
        <v>152.17391304347828</v>
      </c>
      <c r="D70" s="48">
        <f t="shared" si="25"/>
        <v>154.76190476190479</v>
      </c>
      <c r="E70" s="48">
        <f t="shared" si="25"/>
        <v>150.97402597402598</v>
      </c>
      <c r="F70" s="48">
        <f t="shared" si="25"/>
        <v>150.15197568389058</v>
      </c>
      <c r="G70" s="49">
        <f t="shared" si="25"/>
        <v>149.37888198757761</v>
      </c>
      <c r="H70" s="47">
        <f t="shared" si="25"/>
        <v>153.96825396825395</v>
      </c>
      <c r="I70" s="48">
        <f t="shared" si="25"/>
        <v>153.57142857142856</v>
      </c>
      <c r="J70" s="48">
        <f t="shared" si="25"/>
        <v>155.71428571428569</v>
      </c>
      <c r="K70" s="48">
        <f t="shared" si="25"/>
        <v>152.06349206349205</v>
      </c>
      <c r="L70" s="48">
        <f t="shared" si="25"/>
        <v>151.06382978723403</v>
      </c>
      <c r="M70" s="49">
        <f t="shared" si="25"/>
        <v>150.15197568389058</v>
      </c>
      <c r="N70" s="47">
        <f t="shared" si="25"/>
        <v>154.03726708074532</v>
      </c>
      <c r="O70" s="48">
        <f t="shared" si="25"/>
        <v>154.22740524781341</v>
      </c>
      <c r="P70" s="48">
        <f t="shared" si="25"/>
        <v>155.84415584415584</v>
      </c>
      <c r="Q70" s="48">
        <f t="shared" si="25"/>
        <v>152.18658892128278</v>
      </c>
      <c r="R70" s="48">
        <f t="shared" si="25"/>
        <v>150.89285714285717</v>
      </c>
      <c r="S70" s="49">
        <f t="shared" si="25"/>
        <v>150</v>
      </c>
      <c r="T70" s="50"/>
      <c r="AD70" s="3"/>
    </row>
    <row r="71" spans="1:41" s="337" customFormat="1" ht="33.75" customHeight="1" x14ac:dyDescent="0.25">
      <c r="B71" s="52">
        <f t="shared" ref="B71:S71" si="26">B70-B66</f>
        <v>0.10559006211181554</v>
      </c>
      <c r="C71" s="52">
        <f t="shared" si="26"/>
        <v>0.17391304347827941</v>
      </c>
      <c r="D71" s="52">
        <f t="shared" si="26"/>
        <v>0.76190476190478762</v>
      </c>
      <c r="E71" s="52">
        <f t="shared" si="26"/>
        <v>-2.5974025974022652E-2</v>
      </c>
      <c r="F71" s="52">
        <f t="shared" si="26"/>
        <v>0.15197568389058347</v>
      </c>
      <c r="G71" s="52">
        <f t="shared" si="26"/>
        <v>-0.12111801242238585</v>
      </c>
      <c r="H71" s="52">
        <f t="shared" si="26"/>
        <v>-3.174603174605295E-2</v>
      </c>
      <c r="I71" s="52">
        <f t="shared" si="26"/>
        <v>7.1428571428555188E-2</v>
      </c>
      <c r="J71" s="52">
        <f t="shared" si="26"/>
        <v>0.71428571428569398</v>
      </c>
      <c r="K71" s="52">
        <f t="shared" si="26"/>
        <v>6.3492063492049056E-2</v>
      </c>
      <c r="L71" s="52">
        <f t="shared" si="26"/>
        <v>6.3829787234027435E-2</v>
      </c>
      <c r="M71" s="52">
        <f t="shared" si="26"/>
        <v>0.15197568389058347</v>
      </c>
      <c r="N71" s="52">
        <f t="shared" si="26"/>
        <v>3.7267080745323256E-2</v>
      </c>
      <c r="O71" s="52">
        <f t="shared" si="26"/>
        <v>0.2274052478134081</v>
      </c>
      <c r="P71" s="52">
        <f t="shared" si="26"/>
        <v>0.34415584415583567</v>
      </c>
      <c r="Q71" s="52">
        <f t="shared" si="26"/>
        <v>0.18658892128277671</v>
      </c>
      <c r="R71" s="52">
        <f t="shared" si="26"/>
        <v>-0.10714285714283278</v>
      </c>
      <c r="S71" s="52">
        <f t="shared" si="26"/>
        <v>0</v>
      </c>
    </row>
    <row r="72" spans="1:41" ht="33.75" customHeight="1" x14ac:dyDescent="0.25"/>
    <row r="73" spans="1:41" s="531" customFormat="1" ht="33.75" customHeight="1" x14ac:dyDescent="0.25">
      <c r="A73" s="55"/>
      <c r="B73" s="70"/>
      <c r="C73" s="70"/>
      <c r="D73" s="70"/>
      <c r="E73" s="70"/>
      <c r="F73" s="70"/>
      <c r="G73" s="70"/>
      <c r="H73" s="55"/>
      <c r="I73" s="55"/>
      <c r="J73" s="55"/>
    </row>
    <row r="74" spans="1:41" ht="33.75" customHeight="1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</row>
    <row r="75" spans="1:41" ht="33.75" customHeight="1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</row>
    <row r="76" spans="1:41" ht="33.75" customHeight="1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</row>
    <row r="77" spans="1:41" ht="33.75" customHeight="1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</row>
    <row r="78" spans="1:41" ht="33.75" customHeight="1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  <mergeCell ref="U20:U24"/>
    <mergeCell ref="B33:D33"/>
    <mergeCell ref="B36:H36"/>
    <mergeCell ref="L36:R36"/>
    <mergeCell ref="J54:K5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65</vt:i4>
      </vt:variant>
      <vt:variant>
        <vt:lpstr>Rangos con nombre</vt:lpstr>
      </vt:variant>
      <vt:variant>
        <vt:i4>1</vt:i4>
      </vt:variant>
    </vt:vector>
  </HeadingPairs>
  <TitlesOfParts>
    <vt:vector size="66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SEM 63</vt:lpstr>
      <vt:lpstr>SEM 64</vt:lpstr>
      <vt:lpstr>IMPRIMIR</vt:lpstr>
      <vt:lpstr>SEM 65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2023-12-19T15:17:20Z</cp:lastPrinted>
  <dcterms:created xsi:type="dcterms:W3CDTF">2021-03-04T08:17:33Z</dcterms:created>
  <dcterms:modified xsi:type="dcterms:W3CDTF">2023-12-27T18:47:08Z</dcterms:modified>
</cp:coreProperties>
</file>