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bama\Desktop\"/>
    </mc:Choice>
  </mc:AlternateContent>
  <bookViews>
    <workbookView xWindow="0" yWindow="0" windowWidth="20490" windowHeight="7530" tabRatio="638" activeTab="1"/>
  </bookViews>
  <sheets>
    <sheet name="57" sheetId="55" r:id="rId1"/>
    <sheet name="59" sheetId="56" r:id="rId2"/>
    <sheet name="F619-M620" sheetId="1" r:id="rId3"/>
    <sheet name="F-FORM" sheetId="20" r:id="rId4"/>
    <sheet name="M-FORM" sheetId="38" r:id="rId5"/>
  </sheets>
  <definedNames>
    <definedName name="_xlnm.Print_Area" localSheetId="0">'57'!$A$1:$K$54</definedName>
    <definedName name="_xlnm.Print_Area" localSheetId="1">'59'!$A$1:$K$54</definedName>
  </definedNames>
  <calcPr calcId="162913"/>
</workbook>
</file>

<file path=xl/calcChain.xml><?xml version="1.0" encoding="utf-8"?>
<calcChain xmlns="http://schemas.openxmlformats.org/spreadsheetml/2006/main">
  <c r="J51" i="56" l="1"/>
  <c r="I51" i="56"/>
  <c r="H51" i="56"/>
  <c r="G51" i="56"/>
  <c r="F51" i="56"/>
  <c r="E51" i="56"/>
  <c r="D51" i="56"/>
  <c r="J44" i="56"/>
  <c r="I44" i="56"/>
  <c r="H44" i="56"/>
  <c r="G44" i="56"/>
  <c r="F44" i="56"/>
  <c r="E44" i="56"/>
  <c r="D44" i="56"/>
  <c r="J42" i="56"/>
  <c r="I42" i="56"/>
  <c r="H42" i="56"/>
  <c r="G42" i="56"/>
  <c r="F42" i="56"/>
  <c r="E42" i="56"/>
  <c r="D42" i="56"/>
  <c r="J33" i="56"/>
  <c r="I33" i="56"/>
  <c r="H33" i="56"/>
  <c r="G33" i="56"/>
  <c r="F33" i="56"/>
  <c r="E33" i="56"/>
  <c r="D33" i="56"/>
  <c r="J26" i="56"/>
  <c r="J35" i="56" s="1"/>
  <c r="E26" i="56"/>
  <c r="E35" i="56" s="1"/>
  <c r="D26" i="56"/>
  <c r="D35" i="56" s="1"/>
  <c r="J23" i="56"/>
  <c r="I23" i="56"/>
  <c r="H23" i="56"/>
  <c r="G23" i="56"/>
  <c r="F23" i="56"/>
  <c r="E23" i="56"/>
  <c r="D23" i="56"/>
  <c r="J16" i="56"/>
  <c r="I16" i="56"/>
  <c r="I26" i="56" s="1"/>
  <c r="I35" i="56" s="1"/>
  <c r="H16" i="56"/>
  <c r="H26" i="56" s="1"/>
  <c r="H35" i="56" s="1"/>
  <c r="G16" i="56"/>
  <c r="G26" i="56" s="1"/>
  <c r="G35" i="56" s="1"/>
  <c r="F16" i="56"/>
  <c r="F26" i="56" s="1"/>
  <c r="F35" i="56" s="1"/>
  <c r="E16" i="56"/>
  <c r="D16" i="56"/>
  <c r="J14" i="56"/>
  <c r="I14" i="56"/>
  <c r="H14" i="56"/>
  <c r="G14" i="56"/>
  <c r="F14" i="56"/>
  <c r="E14" i="56"/>
  <c r="D14" i="56"/>
  <c r="K33" i="56" l="1"/>
  <c r="K23" i="56"/>
  <c r="K14" i="56"/>
  <c r="K51" i="56"/>
  <c r="K42" i="56"/>
  <c r="C54" i="1"/>
  <c r="D53" i="1"/>
  <c r="E53" i="1" s="1"/>
  <c r="D50" i="1"/>
  <c r="E50" i="1" s="1"/>
  <c r="D49" i="1"/>
  <c r="E49" i="1" s="1"/>
  <c r="D48" i="1"/>
  <c r="E48" i="1" s="1"/>
  <c r="D47" i="1"/>
  <c r="E47" i="1" s="1"/>
  <c r="D46" i="1"/>
  <c r="D54" i="1" s="1"/>
  <c r="K53" i="56" l="1"/>
  <c r="E46" i="1"/>
  <c r="E54" i="1" s="1"/>
  <c r="D2" i="1"/>
  <c r="E2" i="1" s="1"/>
  <c r="D33" i="55" l="1"/>
  <c r="E33" i="55"/>
  <c r="F33" i="55"/>
  <c r="G33" i="55"/>
  <c r="H33" i="55"/>
  <c r="I33" i="55"/>
  <c r="J33" i="55"/>
  <c r="K33" i="55" l="1"/>
  <c r="J51" i="55" l="1"/>
  <c r="I51" i="55"/>
  <c r="H51" i="55"/>
  <c r="G51" i="55"/>
  <c r="F51" i="55"/>
  <c r="E51" i="55"/>
  <c r="D51" i="55"/>
  <c r="J44" i="55"/>
  <c r="I44" i="55"/>
  <c r="H44" i="55"/>
  <c r="G44" i="55"/>
  <c r="F44" i="55"/>
  <c r="E44" i="55"/>
  <c r="D44" i="55"/>
  <c r="J42" i="55"/>
  <c r="I42" i="55"/>
  <c r="H42" i="55"/>
  <c r="G42" i="55"/>
  <c r="F42" i="55"/>
  <c r="E42" i="55"/>
  <c r="D42" i="55"/>
  <c r="K42" i="55" s="1"/>
  <c r="J23" i="55"/>
  <c r="I23" i="55"/>
  <c r="H23" i="55"/>
  <c r="G23" i="55"/>
  <c r="F23" i="55"/>
  <c r="E23" i="55"/>
  <c r="D23" i="55"/>
  <c r="K23" i="55" s="1"/>
  <c r="J16" i="55"/>
  <c r="J26" i="55" s="1"/>
  <c r="J35" i="55" s="1"/>
  <c r="I16" i="55"/>
  <c r="I26" i="55" s="1"/>
  <c r="I35" i="55" s="1"/>
  <c r="H16" i="55"/>
  <c r="H26" i="55" s="1"/>
  <c r="H35" i="55" s="1"/>
  <c r="G16" i="55"/>
  <c r="G26" i="55" s="1"/>
  <c r="G35" i="55" s="1"/>
  <c r="F16" i="55"/>
  <c r="F26" i="55" s="1"/>
  <c r="F35" i="55" s="1"/>
  <c r="E16" i="55"/>
  <c r="E26" i="55" s="1"/>
  <c r="E35" i="55" s="1"/>
  <c r="D16" i="55"/>
  <c r="D26" i="55" s="1"/>
  <c r="D35" i="55" s="1"/>
  <c r="J14" i="55"/>
  <c r="I14" i="55"/>
  <c r="H14" i="55"/>
  <c r="G14" i="55"/>
  <c r="F14" i="55"/>
  <c r="E14" i="55"/>
  <c r="D14" i="55"/>
  <c r="K14" i="55" l="1"/>
  <c r="K53" i="55"/>
  <c r="K51" i="55"/>
  <c r="C21" i="1" l="1"/>
  <c r="C10" i="1"/>
  <c r="C30" i="1" l="1"/>
  <c r="B7" i="38" l="1"/>
  <c r="B3" i="38"/>
  <c r="B4" i="38" s="1"/>
  <c r="B9" i="38" l="1"/>
  <c r="B10" i="38" s="1"/>
  <c r="A1" i="1" s="1"/>
  <c r="C42" i="1"/>
  <c r="D5" i="1" l="1"/>
  <c r="E5" i="1" s="1"/>
  <c r="D8" i="1"/>
  <c r="E8" i="1" s="1"/>
  <c r="D9" i="1"/>
  <c r="E9" i="1" s="1"/>
  <c r="D6" i="1"/>
  <c r="E6" i="1" s="1"/>
  <c r="D4" i="1"/>
  <c r="E4" i="1" s="1"/>
  <c r="D3" i="1"/>
  <c r="E3" i="1" s="1"/>
  <c r="E10" i="1" l="1"/>
  <c r="D10" i="1"/>
  <c r="J36" i="1" l="1"/>
  <c r="J35" i="1"/>
  <c r="J34" i="1"/>
  <c r="J33" i="1"/>
  <c r="K36" i="1" l="1"/>
  <c r="L36" i="1"/>
  <c r="J37" i="1"/>
  <c r="B7" i="20" l="1"/>
  <c r="B3" i="20"/>
  <c r="B4" i="20" s="1"/>
  <c r="B9" i="20" l="1"/>
  <c r="B10" i="20" s="1"/>
  <c r="A11" i="1" s="1"/>
  <c r="L6" i="1"/>
  <c r="J6" i="1"/>
  <c r="K6" i="1"/>
  <c r="D18" i="1" l="1"/>
  <c r="E18" i="1" s="1"/>
  <c r="D19" i="1"/>
  <c r="E19" i="1" s="1"/>
  <c r="L16" i="1" s="1"/>
  <c r="A32" i="1"/>
  <c r="A22" i="1"/>
  <c r="D14" i="1"/>
  <c r="E14" i="1" s="1"/>
  <c r="D16" i="1"/>
  <c r="E16" i="1" s="1"/>
  <c r="D17" i="1"/>
  <c r="E17" i="1" s="1"/>
  <c r="D15" i="1"/>
  <c r="E15" i="1" s="1"/>
  <c r="D13" i="1"/>
  <c r="D20" i="1"/>
  <c r="E20" i="1" s="1"/>
  <c r="L29" i="1"/>
  <c r="J26" i="1"/>
  <c r="J27" i="1"/>
  <c r="J28" i="1"/>
  <c r="J29" i="1"/>
  <c r="K29" i="1"/>
  <c r="D25" i="1" l="1"/>
  <c r="E25" i="1" s="1"/>
  <c r="D26" i="1"/>
  <c r="E26" i="1" s="1"/>
  <c r="D27" i="1"/>
  <c r="E27" i="1" s="1"/>
  <c r="L26" i="1" s="1"/>
  <c r="D24" i="1"/>
  <c r="D28" i="1"/>
  <c r="E28" i="1" s="1"/>
  <c r="L27" i="1" s="1"/>
  <c r="D34" i="1"/>
  <c r="D38" i="1"/>
  <c r="E38" i="1" s="1"/>
  <c r="D35" i="1"/>
  <c r="E35" i="1" s="1"/>
  <c r="D36" i="1"/>
  <c r="E36" i="1" s="1"/>
  <c r="D37" i="1"/>
  <c r="E37" i="1" s="1"/>
  <c r="D41" i="1"/>
  <c r="H32" i="1"/>
  <c r="E13" i="1"/>
  <c r="E21" i="1" s="1"/>
  <c r="D21" i="1"/>
  <c r="J16" i="1"/>
  <c r="J5" i="1"/>
  <c r="K16" i="1"/>
  <c r="K5" i="1"/>
  <c r="K28" i="1" l="1"/>
  <c r="K27" i="1"/>
  <c r="K26" i="1"/>
  <c r="E34" i="1"/>
  <c r="D42" i="1"/>
  <c r="L33" i="1"/>
  <c r="K33" i="1"/>
  <c r="L34" i="1"/>
  <c r="K34" i="1"/>
  <c r="E41" i="1"/>
  <c r="L35" i="1" s="1"/>
  <c r="K35" i="1"/>
  <c r="E24" i="1"/>
  <c r="E30" i="1" s="1"/>
  <c r="D30" i="1"/>
  <c r="L28" i="1"/>
  <c r="H22" i="1"/>
  <c r="H11" i="1"/>
  <c r="L12" i="1"/>
  <c r="L5" i="1"/>
  <c r="L4" i="1"/>
  <c r="H1" i="1"/>
  <c r="J23" i="1"/>
  <c r="J12" i="1"/>
  <c r="J4" i="1"/>
  <c r="K37" i="1" l="1"/>
  <c r="L37" i="1"/>
  <c r="E42" i="1"/>
  <c r="K4" i="1"/>
  <c r="K12" i="1" l="1"/>
  <c r="L23" i="1" l="1"/>
  <c r="K23" i="1"/>
</calcChain>
</file>

<file path=xl/sharedStrings.xml><?xml version="1.0" encoding="utf-8"?>
<sst xmlns="http://schemas.openxmlformats.org/spreadsheetml/2006/main" count="211" uniqueCount="50">
  <si>
    <t>CORRAL</t>
  </si>
  <si>
    <t>AVES</t>
  </si>
  <si>
    <t>CALCIO *CORRAL</t>
  </si>
  <si>
    <t>CASETA A</t>
  </si>
  <si>
    <t>CASETA C1</t>
  </si>
  <si>
    <t>CASETA C2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</si>
  <si>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</si>
  <si>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</si>
  <si>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</si>
  <si>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</si>
  <si>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</si>
  <si>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</si>
  <si>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</si>
  <si>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</si>
  <si>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</si>
  <si>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</si>
  <si>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</si>
  <si>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</si>
  <si>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</si>
  <si>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</si>
  <si>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</si>
  <si>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</si>
  <si>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</si>
  <si>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</si>
  <si>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</si>
  <si>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</si>
  <si>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</si>
  <si>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</si>
  <si>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</si>
  <si>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</si>
  <si>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</si>
  <si>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</si>
  <si>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DOMINGO</t>
  </si>
  <si>
    <t>CALCIO *CORRAL DIARIO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</si>
  <si>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</si>
  <si>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</si>
  <si>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</si>
  <si>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</si>
  <si>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C</t>
  </si>
  <si>
    <t>CASETA D</t>
  </si>
  <si>
    <t>Total</t>
  </si>
  <si>
    <t>REQUERIMIENTO DE CALCIO F591</t>
  </si>
  <si>
    <t>REQUERIMIENTO DE CALCIO F592</t>
  </si>
  <si>
    <t>CASETA A LM</t>
  </si>
  <si>
    <t>BULTOS</t>
  </si>
  <si>
    <t>F611-612 MOD1  SEM 57</t>
  </si>
  <si>
    <t>MIERCOLES</t>
  </si>
  <si>
    <t>SÁBADO</t>
  </si>
  <si>
    <t>CASETA E</t>
  </si>
  <si>
    <t>F611-612 MOD1  SEM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</si>
</sst>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3" fillId="0" borderId="1" xfId="2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 applyBorder="1"/>
    <xf numFmtId="2" fontId="0" fillId="4" borderId="0" xfId="0" applyNumberFormat="1" applyFill="1" applyBorder="1"/>
    <xf numFmtId="10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3" fillId="3" borderId="0" xfId="0" applyNumberFormat="1" applyFont="1" applyFill="1" applyBorder="1"/>
    <xf numFmtId="0" fontId="6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21" xfId="3"/>
    <cellStyle name="Porcentaj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view="pageBreakPreview" topLeftCell="A29" zoomScale="90" zoomScaleNormal="100" zoomScaleSheetLayoutView="90" workbookViewId="0">
      <selection activeCell="I41" sqref="I41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1" t="s">
        <v>45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8.4499999999999993" customHeight="1" x14ac:dyDescent="0.3">
      <c r="A2" s="17"/>
      <c r="B2" s="17"/>
      <c r="C2" s="17"/>
    </row>
    <row r="3" spans="1:11" ht="21" x14ac:dyDescent="0.35">
      <c r="A3" s="72" t="s">
        <v>35</v>
      </c>
      <c r="B3" s="73"/>
      <c r="C3" s="73"/>
      <c r="D3" s="73"/>
      <c r="E3" s="73"/>
      <c r="F3" s="73"/>
      <c r="G3" s="73"/>
      <c r="H3" s="73"/>
      <c r="I3" s="73"/>
      <c r="J3" s="73"/>
    </row>
    <row r="4" spans="1:11" ht="7.9" customHeight="1" x14ac:dyDescent="0.3">
      <c r="A4" s="17"/>
      <c r="B4" s="17"/>
      <c r="C4" s="17"/>
      <c r="D4" s="17"/>
      <c r="E4" s="17"/>
      <c r="F4" s="17"/>
      <c r="G4" s="17"/>
    </row>
    <row r="5" spans="1:11" x14ac:dyDescent="0.25">
      <c r="B5" s="74" t="s">
        <v>43</v>
      </c>
      <c r="C5" s="75" t="s">
        <v>0</v>
      </c>
      <c r="D5" s="19" t="s">
        <v>46</v>
      </c>
      <c r="E5" s="19" t="s">
        <v>34</v>
      </c>
      <c r="F5" s="19" t="s">
        <v>28</v>
      </c>
      <c r="G5" s="19" t="s">
        <v>47</v>
      </c>
      <c r="H5" s="19" t="s">
        <v>32</v>
      </c>
      <c r="I5" s="19" t="s">
        <v>27</v>
      </c>
      <c r="J5" s="19" t="s">
        <v>31</v>
      </c>
    </row>
    <row r="6" spans="1:11" ht="30" x14ac:dyDescent="0.25">
      <c r="B6" s="74"/>
      <c r="C6" s="75"/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8" t="s">
        <v>7</v>
      </c>
    </row>
    <row r="7" spans="1:11" x14ac:dyDescent="0.25">
      <c r="B7" s="74"/>
      <c r="C7" s="62">
        <v>1</v>
      </c>
      <c r="D7" s="62">
        <v>2710</v>
      </c>
      <c r="E7" s="62">
        <v>2710</v>
      </c>
      <c r="F7" s="62">
        <v>2710</v>
      </c>
      <c r="G7" s="62">
        <v>2710</v>
      </c>
      <c r="H7" s="62">
        <v>2710</v>
      </c>
      <c r="I7" s="62">
        <v>2710</v>
      </c>
      <c r="J7" s="62">
        <v>2710</v>
      </c>
    </row>
    <row r="8" spans="1:11" x14ac:dyDescent="0.25">
      <c r="B8" s="74"/>
      <c r="C8" s="62">
        <v>2</v>
      </c>
      <c r="D8" s="62">
        <v>2670</v>
      </c>
      <c r="E8" s="62">
        <v>2670</v>
      </c>
      <c r="F8" s="62">
        <v>2670</v>
      </c>
      <c r="G8" s="62">
        <v>2670</v>
      </c>
      <c r="H8" s="62">
        <v>2670</v>
      </c>
      <c r="I8" s="62">
        <v>2670</v>
      </c>
      <c r="J8" s="62">
        <v>2670</v>
      </c>
    </row>
    <row r="9" spans="1:11" x14ac:dyDescent="0.25">
      <c r="B9" s="74"/>
      <c r="C9" s="62">
        <v>3</v>
      </c>
      <c r="D9" s="62">
        <v>320</v>
      </c>
      <c r="E9" s="62">
        <v>320</v>
      </c>
      <c r="F9" s="62">
        <v>320</v>
      </c>
      <c r="G9" s="62">
        <v>320</v>
      </c>
      <c r="H9" s="62">
        <v>320</v>
      </c>
      <c r="I9" s="62">
        <v>320</v>
      </c>
      <c r="J9" s="62">
        <v>320</v>
      </c>
    </row>
    <row r="10" spans="1:11" x14ac:dyDescent="0.25">
      <c r="B10" s="74"/>
      <c r="C10" s="62">
        <v>4</v>
      </c>
      <c r="D10" s="62">
        <v>2880</v>
      </c>
      <c r="E10" s="62">
        <v>2880</v>
      </c>
      <c r="F10" s="62">
        <v>2880</v>
      </c>
      <c r="G10" s="62">
        <v>2880</v>
      </c>
      <c r="H10" s="62">
        <v>2880</v>
      </c>
      <c r="I10" s="62">
        <v>2880</v>
      </c>
      <c r="J10" s="62">
        <v>2880</v>
      </c>
    </row>
    <row r="11" spans="1:11" x14ac:dyDescent="0.25">
      <c r="B11" s="74"/>
      <c r="C11" s="62">
        <v>5</v>
      </c>
      <c r="D11" s="62">
        <v>2750</v>
      </c>
      <c r="E11" s="62">
        <v>2750</v>
      </c>
      <c r="F11" s="62">
        <v>2750</v>
      </c>
      <c r="G11" s="62">
        <v>2750</v>
      </c>
      <c r="H11" s="62">
        <v>2750</v>
      </c>
      <c r="I11" s="62">
        <v>2750</v>
      </c>
      <c r="J11" s="62">
        <v>2750</v>
      </c>
    </row>
    <row r="12" spans="1:11" hidden="1" x14ac:dyDescent="0.25">
      <c r="B12" s="74"/>
      <c r="C12" s="62"/>
      <c r="D12" s="62"/>
      <c r="E12" s="62"/>
      <c r="F12" s="62"/>
      <c r="G12" s="62"/>
      <c r="H12" s="62"/>
      <c r="I12" s="62"/>
      <c r="J12" s="62"/>
    </row>
    <row r="13" spans="1:11" hidden="1" x14ac:dyDescent="0.25">
      <c r="B13" s="74"/>
      <c r="C13" s="62"/>
      <c r="D13" s="62"/>
      <c r="E13" s="62"/>
      <c r="F13" s="62"/>
      <c r="G13" s="62"/>
      <c r="H13" s="62"/>
      <c r="I13" s="62"/>
      <c r="J13" s="62"/>
    </row>
    <row r="14" spans="1:11" x14ac:dyDescent="0.25">
      <c r="B14" s="74"/>
      <c r="C14" s="62" t="s">
        <v>8</v>
      </c>
      <c r="D14" s="61">
        <f t="shared" ref="D14:J14" si="0">SUM(D7:D13)</f>
        <v>11330</v>
      </c>
      <c r="E14" s="61">
        <f t="shared" si="0"/>
        <v>11330</v>
      </c>
      <c r="F14" s="61">
        <f t="shared" si="0"/>
        <v>11330</v>
      </c>
      <c r="G14" s="61">
        <f t="shared" si="0"/>
        <v>11330</v>
      </c>
      <c r="H14" s="61">
        <f t="shared" si="0"/>
        <v>11330</v>
      </c>
      <c r="I14" s="61">
        <f t="shared" si="0"/>
        <v>11330</v>
      </c>
      <c r="J14" s="61">
        <f t="shared" si="0"/>
        <v>11330</v>
      </c>
      <c r="K14" s="63">
        <f>SUM(D14:J14)</f>
        <v>79310</v>
      </c>
    </row>
    <row r="15" spans="1:11" x14ac:dyDescent="0.25">
      <c r="C15" s="10"/>
      <c r="D15" s="9"/>
      <c r="E15" s="9"/>
      <c r="F15" s="9"/>
      <c r="G15" s="9"/>
    </row>
    <row r="16" spans="1:11" x14ac:dyDescent="0.25">
      <c r="B16" s="76" t="s">
        <v>37</v>
      </c>
      <c r="C16" s="69" t="s">
        <v>0</v>
      </c>
      <c r="D16" s="19" t="str">
        <f t="shared" ref="D16:J16" si="1">D5</f>
        <v>MIERCOLES</v>
      </c>
      <c r="E16" s="19" t="str">
        <f t="shared" si="1"/>
        <v>JUEVES</v>
      </c>
      <c r="F16" s="19" t="str">
        <f t="shared" si="1"/>
        <v>VIERNES</v>
      </c>
      <c r="G16" s="19" t="str">
        <f t="shared" si="1"/>
        <v>SÁBADO</v>
      </c>
      <c r="H16" s="19" t="str">
        <f t="shared" si="1"/>
        <v>DOMINGO</v>
      </c>
      <c r="I16" s="19" t="str">
        <f t="shared" si="1"/>
        <v>LUNES</v>
      </c>
      <c r="J16" s="19" t="str">
        <f t="shared" si="1"/>
        <v>MARTES</v>
      </c>
    </row>
    <row r="17" spans="2:11" ht="30" x14ac:dyDescent="0.25">
      <c r="B17" s="77"/>
      <c r="C17" s="69"/>
      <c r="D17" s="8" t="s">
        <v>7</v>
      </c>
      <c r="E17" s="8" t="s">
        <v>7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</row>
    <row r="18" spans="2:11" x14ac:dyDescent="0.25">
      <c r="B18" s="77"/>
      <c r="C18" s="54">
        <v>1</v>
      </c>
      <c r="D18" s="62">
        <v>2190</v>
      </c>
      <c r="E18" s="62">
        <v>2190</v>
      </c>
      <c r="F18" s="62">
        <v>2190</v>
      </c>
      <c r="G18" s="62">
        <v>2190</v>
      </c>
      <c r="H18" s="62">
        <v>2190</v>
      </c>
      <c r="I18" s="62">
        <v>2190</v>
      </c>
      <c r="J18" s="62">
        <v>2190</v>
      </c>
    </row>
    <row r="19" spans="2:11" x14ac:dyDescent="0.25">
      <c r="B19" s="77"/>
      <c r="C19" s="54">
        <v>2</v>
      </c>
      <c r="D19" s="62">
        <v>2330</v>
      </c>
      <c r="E19" s="62">
        <v>2330</v>
      </c>
      <c r="F19" s="62">
        <v>2330</v>
      </c>
      <c r="G19" s="62">
        <v>2330</v>
      </c>
      <c r="H19" s="62">
        <v>2330</v>
      </c>
      <c r="I19" s="62">
        <v>2330</v>
      </c>
      <c r="J19" s="62">
        <v>2330</v>
      </c>
    </row>
    <row r="20" spans="2:11" x14ac:dyDescent="0.25">
      <c r="B20" s="77"/>
      <c r="C20" s="54">
        <v>3</v>
      </c>
      <c r="D20" s="62">
        <v>320</v>
      </c>
      <c r="E20" s="62">
        <v>320</v>
      </c>
      <c r="F20" s="62">
        <v>320</v>
      </c>
      <c r="G20" s="62">
        <v>320</v>
      </c>
      <c r="H20" s="62">
        <v>320</v>
      </c>
      <c r="I20" s="62">
        <v>320</v>
      </c>
      <c r="J20" s="62">
        <v>320</v>
      </c>
    </row>
    <row r="21" spans="2:11" x14ac:dyDescent="0.25">
      <c r="B21" s="77"/>
      <c r="C21" s="54">
        <v>4</v>
      </c>
      <c r="D21" s="62">
        <v>2310</v>
      </c>
      <c r="E21" s="62">
        <v>2310</v>
      </c>
      <c r="F21" s="62">
        <v>2310</v>
      </c>
      <c r="G21" s="62">
        <v>2310</v>
      </c>
      <c r="H21" s="62">
        <v>2310</v>
      </c>
      <c r="I21" s="62">
        <v>2310</v>
      </c>
      <c r="J21" s="62">
        <v>2310</v>
      </c>
    </row>
    <row r="22" spans="2:11" x14ac:dyDescent="0.25">
      <c r="B22" s="77"/>
      <c r="C22" s="54">
        <v>5</v>
      </c>
      <c r="D22" s="62">
        <v>2340</v>
      </c>
      <c r="E22" s="62">
        <v>2340</v>
      </c>
      <c r="F22" s="62">
        <v>2340</v>
      </c>
      <c r="G22" s="62">
        <v>2340</v>
      </c>
      <c r="H22" s="62">
        <v>2340</v>
      </c>
      <c r="I22" s="62">
        <v>2340</v>
      </c>
      <c r="J22" s="62">
        <v>2340</v>
      </c>
    </row>
    <row r="23" spans="2:11" x14ac:dyDescent="0.25">
      <c r="B23" s="78"/>
      <c r="C23" s="54" t="s">
        <v>8</v>
      </c>
      <c r="D23" s="62">
        <f t="shared" ref="D23:J23" si="2">SUM(D18:D22)</f>
        <v>9490</v>
      </c>
      <c r="E23" s="62">
        <f t="shared" si="2"/>
        <v>9490</v>
      </c>
      <c r="F23" s="62">
        <f t="shared" si="2"/>
        <v>9490</v>
      </c>
      <c r="G23" s="62">
        <f t="shared" si="2"/>
        <v>9490</v>
      </c>
      <c r="H23" s="62">
        <f t="shared" si="2"/>
        <v>9490</v>
      </c>
      <c r="I23" s="62">
        <f t="shared" si="2"/>
        <v>9490</v>
      </c>
      <c r="J23" s="62">
        <f t="shared" si="2"/>
        <v>9490</v>
      </c>
      <c r="K23" s="63">
        <f>SUM(D23:J23)</f>
        <v>66430</v>
      </c>
    </row>
    <row r="24" spans="2:11" x14ac:dyDescent="0.25">
      <c r="B24" s="45"/>
      <c r="C24" s="10"/>
      <c r="D24" s="10"/>
      <c r="E24" s="10"/>
      <c r="F24" s="10"/>
      <c r="G24" s="10"/>
      <c r="H24" s="10"/>
      <c r="I24" s="10"/>
      <c r="J24" s="10"/>
    </row>
    <row r="25" spans="2:11" x14ac:dyDescent="0.25">
      <c r="B25" s="45"/>
      <c r="C25" s="10"/>
      <c r="D25" s="10"/>
      <c r="E25" s="10"/>
      <c r="F25" s="10"/>
      <c r="G25" s="10"/>
      <c r="H25" s="10"/>
      <c r="I25" s="10"/>
      <c r="J25" s="10"/>
    </row>
    <row r="26" spans="2:11" x14ac:dyDescent="0.25">
      <c r="B26" s="68" t="s">
        <v>38</v>
      </c>
      <c r="C26" s="69" t="s">
        <v>0</v>
      </c>
      <c r="D26" s="19" t="str">
        <f t="shared" ref="D26:J26" si="3">D16</f>
        <v>MIERCOLES</v>
      </c>
      <c r="E26" s="19" t="str">
        <f t="shared" si="3"/>
        <v>JUEVES</v>
      </c>
      <c r="F26" s="19" t="str">
        <f t="shared" si="3"/>
        <v>VIERNES</v>
      </c>
      <c r="G26" s="19" t="str">
        <f t="shared" si="3"/>
        <v>SÁBADO</v>
      </c>
      <c r="H26" s="19" t="str">
        <f t="shared" si="3"/>
        <v>DOMINGO</v>
      </c>
      <c r="I26" s="19" t="str">
        <f t="shared" si="3"/>
        <v>LUNES</v>
      </c>
      <c r="J26" s="19" t="str">
        <f t="shared" si="3"/>
        <v>MARTES</v>
      </c>
    </row>
    <row r="27" spans="2:11" ht="30" x14ac:dyDescent="0.25">
      <c r="B27" s="68"/>
      <c r="C27" s="69"/>
      <c r="D27" s="8" t="s">
        <v>7</v>
      </c>
      <c r="E27" s="8" t="s">
        <v>7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</row>
    <row r="28" spans="2:11" x14ac:dyDescent="0.25">
      <c r="B28" s="68"/>
      <c r="C28" s="62">
        <v>1</v>
      </c>
      <c r="D28" s="62">
        <v>2280</v>
      </c>
      <c r="E28" s="62">
        <v>2280</v>
      </c>
      <c r="F28" s="62">
        <v>2280</v>
      </c>
      <c r="G28" s="62">
        <v>2280</v>
      </c>
      <c r="H28" s="62">
        <v>2280</v>
      </c>
      <c r="I28" s="62">
        <v>2280</v>
      </c>
      <c r="J28" s="62">
        <v>2280</v>
      </c>
    </row>
    <row r="29" spans="2:11" x14ac:dyDescent="0.25">
      <c r="B29" s="68"/>
      <c r="C29" s="62">
        <v>2</v>
      </c>
      <c r="D29" s="62">
        <v>2340</v>
      </c>
      <c r="E29" s="62">
        <v>2340</v>
      </c>
      <c r="F29" s="62">
        <v>2340</v>
      </c>
      <c r="G29" s="62">
        <v>2340</v>
      </c>
      <c r="H29" s="62">
        <v>2340</v>
      </c>
      <c r="I29" s="62">
        <v>2340</v>
      </c>
      <c r="J29" s="62">
        <v>2340</v>
      </c>
    </row>
    <row r="30" spans="2:11" x14ac:dyDescent="0.25">
      <c r="B30" s="68"/>
      <c r="C30" s="62">
        <v>3</v>
      </c>
      <c r="D30" s="62">
        <v>270</v>
      </c>
      <c r="E30" s="62">
        <v>270</v>
      </c>
      <c r="F30" s="62">
        <v>270</v>
      </c>
      <c r="G30" s="62">
        <v>270</v>
      </c>
      <c r="H30" s="62">
        <v>270</v>
      </c>
      <c r="I30" s="62">
        <v>270</v>
      </c>
      <c r="J30" s="62">
        <v>270</v>
      </c>
    </row>
    <row r="31" spans="2:11" x14ac:dyDescent="0.25">
      <c r="B31" s="68"/>
      <c r="C31" s="62">
        <v>4</v>
      </c>
      <c r="D31" s="62">
        <v>2340</v>
      </c>
      <c r="E31" s="62">
        <v>2340</v>
      </c>
      <c r="F31" s="62">
        <v>2340</v>
      </c>
      <c r="G31" s="62">
        <v>2340</v>
      </c>
      <c r="H31" s="62">
        <v>2340</v>
      </c>
      <c r="I31" s="62">
        <v>2340</v>
      </c>
      <c r="J31" s="62">
        <v>2340</v>
      </c>
    </row>
    <row r="32" spans="2:11" x14ac:dyDescent="0.25">
      <c r="B32" s="68"/>
      <c r="C32" s="62">
        <v>5</v>
      </c>
      <c r="D32" s="62">
        <v>2370</v>
      </c>
      <c r="E32" s="62">
        <v>2370</v>
      </c>
      <c r="F32" s="62">
        <v>2370</v>
      </c>
      <c r="G32" s="62">
        <v>2370</v>
      </c>
      <c r="H32" s="62">
        <v>2370</v>
      </c>
      <c r="I32" s="62">
        <v>2370</v>
      </c>
      <c r="J32" s="62">
        <v>2370</v>
      </c>
    </row>
    <row r="33" spans="2:11" x14ac:dyDescent="0.25">
      <c r="B33" s="68"/>
      <c r="C33" s="62" t="s">
        <v>8</v>
      </c>
      <c r="D33" s="62">
        <f t="shared" ref="D33:J33" si="4">SUM(D28:D32)</f>
        <v>9600</v>
      </c>
      <c r="E33" s="62">
        <f t="shared" si="4"/>
        <v>9600</v>
      </c>
      <c r="F33" s="62">
        <f t="shared" si="4"/>
        <v>9600</v>
      </c>
      <c r="G33" s="62">
        <f t="shared" si="4"/>
        <v>9600</v>
      </c>
      <c r="H33" s="62">
        <f t="shared" si="4"/>
        <v>9600</v>
      </c>
      <c r="I33" s="62">
        <f t="shared" si="4"/>
        <v>9600</v>
      </c>
      <c r="J33" s="62">
        <f t="shared" si="4"/>
        <v>9600</v>
      </c>
      <c r="K33" s="63">
        <f>SUM(D33:J33)</f>
        <v>67200</v>
      </c>
    </row>
    <row r="34" spans="2:11" x14ac:dyDescent="0.25">
      <c r="C34" s="10"/>
      <c r="D34" s="10"/>
      <c r="E34" s="10"/>
      <c r="F34" s="10"/>
      <c r="G34" s="10"/>
      <c r="H34" s="10"/>
      <c r="I34" s="10"/>
      <c r="J34" s="10"/>
    </row>
    <row r="35" spans="2:11" x14ac:dyDescent="0.25">
      <c r="B35" s="68" t="s">
        <v>39</v>
      </c>
      <c r="C35" s="69" t="s">
        <v>0</v>
      </c>
      <c r="D35" s="19" t="str">
        <f t="shared" ref="D35:J35" si="5">D26</f>
        <v>MIERCOLES</v>
      </c>
      <c r="E35" s="19" t="str">
        <f t="shared" si="5"/>
        <v>JUEVES</v>
      </c>
      <c r="F35" s="19" t="str">
        <f t="shared" si="5"/>
        <v>VIERNES</v>
      </c>
      <c r="G35" s="19" t="str">
        <f t="shared" si="5"/>
        <v>SÁBADO</v>
      </c>
      <c r="H35" s="19" t="str">
        <f t="shared" si="5"/>
        <v>DOMINGO</v>
      </c>
      <c r="I35" s="19" t="str">
        <f t="shared" si="5"/>
        <v>LUNES</v>
      </c>
      <c r="J35" s="19" t="str">
        <f t="shared" si="5"/>
        <v>MARTES</v>
      </c>
    </row>
    <row r="36" spans="2:11" ht="30" x14ac:dyDescent="0.25">
      <c r="B36" s="68"/>
      <c r="C36" s="69"/>
      <c r="D36" s="8" t="s">
        <v>7</v>
      </c>
      <c r="E36" s="8" t="s">
        <v>7</v>
      </c>
      <c r="F36" s="8" t="s">
        <v>7</v>
      </c>
      <c r="G36" s="8" t="s">
        <v>7</v>
      </c>
      <c r="H36" s="8" t="s">
        <v>7</v>
      </c>
      <c r="I36" s="8" t="s">
        <v>7</v>
      </c>
      <c r="J36" s="8" t="s">
        <v>7</v>
      </c>
    </row>
    <row r="37" spans="2:11" x14ac:dyDescent="0.25">
      <c r="B37" s="68"/>
      <c r="C37" s="62">
        <v>1</v>
      </c>
      <c r="D37" s="62">
        <v>1980</v>
      </c>
      <c r="E37" s="62">
        <v>1980</v>
      </c>
      <c r="F37" s="62">
        <v>1980</v>
      </c>
      <c r="G37" s="62">
        <v>1980</v>
      </c>
      <c r="H37" s="62">
        <v>1980</v>
      </c>
      <c r="I37" s="62">
        <v>1980</v>
      </c>
      <c r="J37" s="62">
        <v>1980</v>
      </c>
    </row>
    <row r="38" spans="2:11" x14ac:dyDescent="0.25">
      <c r="B38" s="68"/>
      <c r="C38" s="62">
        <v>2</v>
      </c>
      <c r="D38" s="62">
        <v>1990</v>
      </c>
      <c r="E38" s="62">
        <v>1990</v>
      </c>
      <c r="F38" s="62">
        <v>1990</v>
      </c>
      <c r="G38" s="62">
        <v>1990</v>
      </c>
      <c r="H38" s="62">
        <v>1990</v>
      </c>
      <c r="I38" s="62">
        <v>1990</v>
      </c>
      <c r="J38" s="62">
        <v>1990</v>
      </c>
    </row>
    <row r="39" spans="2:11" x14ac:dyDescent="0.25">
      <c r="B39" s="68"/>
      <c r="C39" s="62">
        <v>3</v>
      </c>
      <c r="D39" s="62">
        <v>440</v>
      </c>
      <c r="E39" s="62">
        <v>440</v>
      </c>
      <c r="F39" s="62">
        <v>440</v>
      </c>
      <c r="G39" s="62">
        <v>440</v>
      </c>
      <c r="H39" s="62">
        <v>440</v>
      </c>
      <c r="I39" s="62">
        <v>440</v>
      </c>
      <c r="J39" s="62">
        <v>440</v>
      </c>
    </row>
    <row r="40" spans="2:11" x14ac:dyDescent="0.25">
      <c r="B40" s="68"/>
      <c r="C40" s="62">
        <v>4</v>
      </c>
      <c r="D40" s="62">
        <v>1970</v>
      </c>
      <c r="E40" s="62">
        <v>1970</v>
      </c>
      <c r="F40" s="62">
        <v>1970</v>
      </c>
      <c r="G40" s="62">
        <v>1970</v>
      </c>
      <c r="H40" s="62">
        <v>1970</v>
      </c>
      <c r="I40" s="62">
        <v>1970</v>
      </c>
      <c r="J40" s="62">
        <v>1970</v>
      </c>
    </row>
    <row r="41" spans="2:11" x14ac:dyDescent="0.25">
      <c r="B41" s="68"/>
      <c r="C41" s="62">
        <v>5</v>
      </c>
      <c r="D41" s="62">
        <v>1990</v>
      </c>
      <c r="E41" s="62">
        <v>1990</v>
      </c>
      <c r="F41" s="62">
        <v>1990</v>
      </c>
      <c r="G41" s="62">
        <v>1990</v>
      </c>
      <c r="H41" s="62">
        <v>1990</v>
      </c>
      <c r="I41" s="62">
        <v>1990</v>
      </c>
      <c r="J41" s="62">
        <v>1990</v>
      </c>
    </row>
    <row r="42" spans="2:11" x14ac:dyDescent="0.25">
      <c r="B42" s="68"/>
      <c r="C42" s="62" t="s">
        <v>8</v>
      </c>
      <c r="D42" s="62">
        <f t="shared" ref="D42:J42" si="6">SUM(D37:D41)</f>
        <v>8370</v>
      </c>
      <c r="E42" s="62">
        <f t="shared" si="6"/>
        <v>8370</v>
      </c>
      <c r="F42" s="62">
        <f t="shared" si="6"/>
        <v>8370</v>
      </c>
      <c r="G42" s="62">
        <f t="shared" si="6"/>
        <v>8370</v>
      </c>
      <c r="H42" s="62">
        <f t="shared" si="6"/>
        <v>8370</v>
      </c>
      <c r="I42" s="62">
        <f t="shared" si="6"/>
        <v>8370</v>
      </c>
      <c r="J42" s="62">
        <f t="shared" si="6"/>
        <v>8370</v>
      </c>
      <c r="K42" s="63">
        <f>SUM(D42:J42)</f>
        <v>58590</v>
      </c>
    </row>
    <row r="43" spans="2:11" x14ac:dyDescent="0.25">
      <c r="B43" s="45"/>
      <c r="C43" s="10"/>
      <c r="D43" s="10"/>
      <c r="E43" s="10"/>
      <c r="F43" s="10"/>
      <c r="G43" s="10"/>
      <c r="H43" s="10"/>
      <c r="I43" s="10"/>
      <c r="J43" s="10"/>
    </row>
    <row r="44" spans="2:11" x14ac:dyDescent="0.25">
      <c r="B44" s="68" t="s">
        <v>39</v>
      </c>
      <c r="C44" s="69" t="s">
        <v>0</v>
      </c>
      <c r="D44" s="19" t="str">
        <f t="shared" ref="D44:J44" si="7">D36</f>
        <v>CALCIO (gramos)</v>
      </c>
      <c r="E44" s="19" t="str">
        <f t="shared" si="7"/>
        <v>CALCIO (gramos)</v>
      </c>
      <c r="F44" s="19" t="str">
        <f t="shared" si="7"/>
        <v>CALCIO (gramos)</v>
      </c>
      <c r="G44" s="19" t="str">
        <f t="shared" si="7"/>
        <v>CALCIO (gramos)</v>
      </c>
      <c r="H44" s="19" t="str">
        <f t="shared" si="7"/>
        <v>CALCIO (gramos)</v>
      </c>
      <c r="I44" s="19" t="str">
        <f t="shared" si="7"/>
        <v>CALCIO (gramos)</v>
      </c>
      <c r="J44" s="19" t="str">
        <f t="shared" si="7"/>
        <v>CALCIO (gramos)</v>
      </c>
    </row>
    <row r="45" spans="2:11" ht="30" x14ac:dyDescent="0.25">
      <c r="B45" s="68"/>
      <c r="C45" s="69"/>
      <c r="D45" s="8" t="s">
        <v>7</v>
      </c>
      <c r="E45" s="8" t="s">
        <v>7</v>
      </c>
      <c r="F45" s="8" t="s">
        <v>7</v>
      </c>
      <c r="G45" s="8" t="s">
        <v>7</v>
      </c>
      <c r="H45" s="8" t="s">
        <v>7</v>
      </c>
      <c r="I45" s="8" t="s">
        <v>7</v>
      </c>
      <c r="J45" s="8" t="s">
        <v>7</v>
      </c>
    </row>
    <row r="46" spans="2:11" x14ac:dyDescent="0.25">
      <c r="B46" s="68"/>
      <c r="C46" s="62">
        <v>1</v>
      </c>
      <c r="D46" s="62">
        <v>2030</v>
      </c>
      <c r="E46" s="62">
        <v>2030</v>
      </c>
      <c r="F46" s="62">
        <v>2030</v>
      </c>
      <c r="G46" s="62">
        <v>2030</v>
      </c>
      <c r="H46" s="62">
        <v>2030</v>
      </c>
      <c r="I46" s="62">
        <v>2030</v>
      </c>
      <c r="J46" s="62">
        <v>2030</v>
      </c>
    </row>
    <row r="47" spans="2:11" x14ac:dyDescent="0.25">
      <c r="B47" s="68"/>
      <c r="C47" s="62">
        <v>2</v>
      </c>
      <c r="D47" s="62">
        <v>2090</v>
      </c>
      <c r="E47" s="62">
        <v>2090</v>
      </c>
      <c r="F47" s="62">
        <v>2090</v>
      </c>
      <c r="G47" s="62">
        <v>2090</v>
      </c>
      <c r="H47" s="62">
        <v>2090</v>
      </c>
      <c r="I47" s="62">
        <v>2090</v>
      </c>
      <c r="J47" s="62">
        <v>2090</v>
      </c>
    </row>
    <row r="48" spans="2:11" x14ac:dyDescent="0.25">
      <c r="B48" s="68"/>
      <c r="C48" s="62">
        <v>3</v>
      </c>
      <c r="D48" s="62">
        <v>460</v>
      </c>
      <c r="E48" s="62">
        <v>460</v>
      </c>
      <c r="F48" s="62">
        <v>460</v>
      </c>
      <c r="G48" s="62">
        <v>460</v>
      </c>
      <c r="H48" s="62">
        <v>460</v>
      </c>
      <c r="I48" s="62">
        <v>460</v>
      </c>
      <c r="J48" s="62">
        <v>460</v>
      </c>
    </row>
    <row r="49" spans="2:11" x14ac:dyDescent="0.25">
      <c r="B49" s="68"/>
      <c r="C49" s="62">
        <v>4</v>
      </c>
      <c r="D49" s="62">
        <v>2070</v>
      </c>
      <c r="E49" s="62">
        <v>2070</v>
      </c>
      <c r="F49" s="62">
        <v>2070</v>
      </c>
      <c r="G49" s="62">
        <v>2070</v>
      </c>
      <c r="H49" s="62">
        <v>2070</v>
      </c>
      <c r="I49" s="62">
        <v>2070</v>
      </c>
      <c r="J49" s="62">
        <v>2070</v>
      </c>
    </row>
    <row r="50" spans="2:11" x14ac:dyDescent="0.25">
      <c r="B50" s="68"/>
      <c r="C50" s="62">
        <v>5</v>
      </c>
      <c r="D50" s="62">
        <v>2090</v>
      </c>
      <c r="E50" s="62">
        <v>2090</v>
      </c>
      <c r="F50" s="62">
        <v>2090</v>
      </c>
      <c r="G50" s="62">
        <v>2090</v>
      </c>
      <c r="H50" s="62">
        <v>2090</v>
      </c>
      <c r="I50" s="62">
        <v>2090</v>
      </c>
      <c r="J50" s="62">
        <v>2090</v>
      </c>
    </row>
    <row r="51" spans="2:11" x14ac:dyDescent="0.25">
      <c r="B51" s="68"/>
      <c r="C51" s="62" t="s">
        <v>8</v>
      </c>
      <c r="D51" s="62">
        <f t="shared" ref="D51:J51" si="8">SUM(D46:D50)</f>
        <v>8740</v>
      </c>
      <c r="E51" s="62">
        <f t="shared" si="8"/>
        <v>8740</v>
      </c>
      <c r="F51" s="62">
        <f t="shared" si="8"/>
        <v>8740</v>
      </c>
      <c r="G51" s="62">
        <f t="shared" si="8"/>
        <v>8740</v>
      </c>
      <c r="H51" s="62">
        <f t="shared" si="8"/>
        <v>8740</v>
      </c>
      <c r="I51" s="62">
        <f t="shared" si="8"/>
        <v>8740</v>
      </c>
      <c r="J51" s="62">
        <f t="shared" si="8"/>
        <v>8740</v>
      </c>
      <c r="K51" s="63">
        <f>SUM(D51:J51)</f>
        <v>61180</v>
      </c>
    </row>
    <row r="52" spans="2:11" ht="50.1" customHeight="1" x14ac:dyDescent="0.25">
      <c r="B52" s="70" t="s">
        <v>36</v>
      </c>
      <c r="C52" s="70"/>
      <c r="D52" s="70"/>
      <c r="E52" s="70"/>
      <c r="F52" s="70"/>
      <c r="G52" s="70"/>
      <c r="H52" s="70"/>
      <c r="I52" s="70"/>
      <c r="J52" s="70"/>
      <c r="K52" s="15" t="s">
        <v>44</v>
      </c>
    </row>
    <row r="53" spans="2:11" ht="50.1" customHeight="1" x14ac:dyDescent="0.25">
      <c r="B53" s="70"/>
      <c r="C53" s="70"/>
      <c r="D53" s="70"/>
      <c r="E53" s="70"/>
      <c r="F53" s="70"/>
      <c r="G53" s="70"/>
      <c r="H53" s="70"/>
      <c r="I53" s="70"/>
      <c r="J53" s="70"/>
      <c r="K53" s="64">
        <f>(K42+K33+K23+K14)/25000</f>
        <v>10.8612</v>
      </c>
    </row>
    <row r="54" spans="2:11" x14ac:dyDescent="0.25">
      <c r="B54" s="45"/>
      <c r="C54" s="10"/>
      <c r="D54" s="10"/>
      <c r="E54" s="10"/>
      <c r="F54" s="10"/>
      <c r="G54" s="10"/>
      <c r="H54" s="10"/>
      <c r="I54" s="10"/>
      <c r="J54" s="10"/>
    </row>
    <row r="55" spans="2:11" ht="68.25" customHeight="1" x14ac:dyDescent="0.35">
      <c r="C55" s="49"/>
      <c r="D55" s="49"/>
      <c r="E55" s="49"/>
      <c r="F55" s="49"/>
      <c r="G55" s="49"/>
      <c r="H55" s="49"/>
      <c r="I55" s="49"/>
      <c r="J55" s="49"/>
    </row>
  </sheetData>
  <mergeCells count="13">
    <mergeCell ref="A1:K1"/>
    <mergeCell ref="A3:J3"/>
    <mergeCell ref="B5:B14"/>
    <mergeCell ref="C5:C6"/>
    <mergeCell ref="B16:B23"/>
    <mergeCell ref="C16:C17"/>
    <mergeCell ref="B26:B33"/>
    <mergeCell ref="C26:C27"/>
    <mergeCell ref="B35:B42"/>
    <mergeCell ref="C35:C36"/>
    <mergeCell ref="B52:J53"/>
    <mergeCell ref="B44:B51"/>
    <mergeCell ref="C44:C45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topLeftCell="A20" zoomScale="90" zoomScaleNormal="100" zoomScaleSheetLayoutView="90" workbookViewId="0">
      <selection activeCell="K49" sqref="K49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1" t="s">
        <v>49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8.4499999999999993" customHeight="1" x14ac:dyDescent="0.3">
      <c r="A2" s="17"/>
      <c r="B2" s="17"/>
      <c r="C2" s="17"/>
    </row>
    <row r="3" spans="1:11" ht="21" x14ac:dyDescent="0.35">
      <c r="A3" s="72" t="s">
        <v>35</v>
      </c>
      <c r="B3" s="73"/>
      <c r="C3" s="73"/>
      <c r="D3" s="73"/>
      <c r="E3" s="73"/>
      <c r="F3" s="73"/>
      <c r="G3" s="73"/>
      <c r="H3" s="73"/>
      <c r="I3" s="73"/>
      <c r="J3" s="73"/>
    </row>
    <row r="4" spans="1:11" ht="7.9" customHeight="1" x14ac:dyDescent="0.3">
      <c r="A4" s="17"/>
      <c r="B4" s="17"/>
      <c r="C4" s="17"/>
      <c r="D4" s="17"/>
      <c r="E4" s="17"/>
      <c r="F4" s="17"/>
      <c r="G4" s="17"/>
    </row>
    <row r="5" spans="1:11" x14ac:dyDescent="0.25">
      <c r="B5" s="74" t="s">
        <v>43</v>
      </c>
      <c r="C5" s="75" t="s">
        <v>0</v>
      </c>
      <c r="D5" s="19" t="s">
        <v>46</v>
      </c>
      <c r="E5" s="19" t="s">
        <v>34</v>
      </c>
      <c r="F5" s="19" t="s">
        <v>28</v>
      </c>
      <c r="G5" s="19" t="s">
        <v>47</v>
      </c>
      <c r="H5" s="19" t="s">
        <v>32</v>
      </c>
      <c r="I5" s="19" t="s">
        <v>27</v>
      </c>
      <c r="J5" s="19" t="s">
        <v>31</v>
      </c>
    </row>
    <row r="6" spans="1:11" ht="30" x14ac:dyDescent="0.25">
      <c r="B6" s="74"/>
      <c r="C6" s="75"/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8" t="s">
        <v>7</v>
      </c>
    </row>
    <row r="7" spans="1:11" x14ac:dyDescent="0.25">
      <c r="B7" s="74"/>
      <c r="C7" s="66">
        <v>1</v>
      </c>
      <c r="D7" s="66">
        <v>2680</v>
      </c>
      <c r="E7" s="66">
        <v>2680</v>
      </c>
      <c r="F7" s="66">
        <v>2680</v>
      </c>
      <c r="G7" s="66">
        <v>2680</v>
      </c>
      <c r="H7" s="66">
        <v>2680</v>
      </c>
      <c r="I7" s="66">
        <v>2680</v>
      </c>
      <c r="J7" s="66">
        <v>2680</v>
      </c>
    </row>
    <row r="8" spans="1:11" x14ac:dyDescent="0.25">
      <c r="B8" s="74"/>
      <c r="C8" s="66">
        <v>2</v>
      </c>
      <c r="D8" s="66">
        <v>2650</v>
      </c>
      <c r="E8" s="66">
        <v>2650</v>
      </c>
      <c r="F8" s="66">
        <v>2650</v>
      </c>
      <c r="G8" s="66">
        <v>2650</v>
      </c>
      <c r="H8" s="66">
        <v>2650</v>
      </c>
      <c r="I8" s="66">
        <v>2650</v>
      </c>
      <c r="J8" s="66">
        <v>2650</v>
      </c>
    </row>
    <row r="9" spans="1:11" x14ac:dyDescent="0.25">
      <c r="B9" s="74"/>
      <c r="C9" s="66">
        <v>3</v>
      </c>
      <c r="D9" s="66">
        <v>210</v>
      </c>
      <c r="E9" s="66">
        <v>210</v>
      </c>
      <c r="F9" s="66">
        <v>210</v>
      </c>
      <c r="G9" s="66">
        <v>210</v>
      </c>
      <c r="H9" s="66">
        <v>210</v>
      </c>
      <c r="I9" s="66">
        <v>210</v>
      </c>
      <c r="J9" s="66">
        <v>210</v>
      </c>
    </row>
    <row r="10" spans="1:11" x14ac:dyDescent="0.25">
      <c r="B10" s="74"/>
      <c r="C10" s="66">
        <v>4</v>
      </c>
      <c r="D10" s="66">
        <v>2850</v>
      </c>
      <c r="E10" s="66">
        <v>2850</v>
      </c>
      <c r="F10" s="66">
        <v>2850</v>
      </c>
      <c r="G10" s="66">
        <v>2850</v>
      </c>
      <c r="H10" s="66">
        <v>2850</v>
      </c>
      <c r="I10" s="66">
        <v>2850</v>
      </c>
      <c r="J10" s="66">
        <v>2850</v>
      </c>
    </row>
    <row r="11" spans="1:11" x14ac:dyDescent="0.25">
      <c r="B11" s="74"/>
      <c r="C11" s="66">
        <v>5</v>
      </c>
      <c r="D11" s="66">
        <v>2720</v>
      </c>
      <c r="E11" s="66">
        <v>2720</v>
      </c>
      <c r="F11" s="66">
        <v>2720</v>
      </c>
      <c r="G11" s="66">
        <v>2720</v>
      </c>
      <c r="H11" s="66">
        <v>2720</v>
      </c>
      <c r="I11" s="66">
        <v>2720</v>
      </c>
      <c r="J11" s="66">
        <v>2720</v>
      </c>
    </row>
    <row r="12" spans="1:11" hidden="1" x14ac:dyDescent="0.25">
      <c r="B12" s="74"/>
      <c r="C12" s="66"/>
      <c r="D12" s="66"/>
      <c r="E12" s="66"/>
      <c r="F12" s="66"/>
      <c r="G12" s="66"/>
      <c r="H12" s="66"/>
      <c r="I12" s="66"/>
      <c r="J12" s="66"/>
    </row>
    <row r="13" spans="1:11" hidden="1" x14ac:dyDescent="0.25">
      <c r="B13" s="74"/>
      <c r="C13" s="66"/>
      <c r="D13" s="66"/>
      <c r="E13" s="66"/>
      <c r="F13" s="66"/>
      <c r="G13" s="66"/>
      <c r="H13" s="66"/>
      <c r="I13" s="66"/>
      <c r="J13" s="66"/>
    </row>
    <row r="14" spans="1:11" x14ac:dyDescent="0.25">
      <c r="B14" s="74"/>
      <c r="C14" s="66" t="s">
        <v>8</v>
      </c>
      <c r="D14" s="67">
        <f t="shared" ref="D14:J14" si="0">SUM(D7:D13)</f>
        <v>11110</v>
      </c>
      <c r="E14" s="67">
        <f t="shared" si="0"/>
        <v>11110</v>
      </c>
      <c r="F14" s="67">
        <f t="shared" si="0"/>
        <v>11110</v>
      </c>
      <c r="G14" s="67">
        <f t="shared" si="0"/>
        <v>11110</v>
      </c>
      <c r="H14" s="67">
        <f t="shared" si="0"/>
        <v>11110</v>
      </c>
      <c r="I14" s="67">
        <f t="shared" si="0"/>
        <v>11110</v>
      </c>
      <c r="J14" s="67">
        <f t="shared" si="0"/>
        <v>11110</v>
      </c>
      <c r="K14" s="63">
        <f>SUM(D14:J14)</f>
        <v>77770</v>
      </c>
    </row>
    <row r="15" spans="1:11" x14ac:dyDescent="0.25">
      <c r="C15" s="10"/>
      <c r="D15" s="9"/>
      <c r="E15" s="9"/>
      <c r="F15" s="9"/>
      <c r="G15" s="9"/>
    </row>
    <row r="16" spans="1:11" x14ac:dyDescent="0.25">
      <c r="B16" s="76" t="s">
        <v>37</v>
      </c>
      <c r="C16" s="69" t="s">
        <v>0</v>
      </c>
      <c r="D16" s="19" t="str">
        <f t="shared" ref="D16:J16" si="1">D5</f>
        <v>MIERCOLES</v>
      </c>
      <c r="E16" s="19" t="str">
        <f t="shared" si="1"/>
        <v>JUEVES</v>
      </c>
      <c r="F16" s="19" t="str">
        <f t="shared" si="1"/>
        <v>VIERNES</v>
      </c>
      <c r="G16" s="19" t="str">
        <f t="shared" si="1"/>
        <v>SÁBADO</v>
      </c>
      <c r="H16" s="19" t="str">
        <f t="shared" si="1"/>
        <v>DOMINGO</v>
      </c>
      <c r="I16" s="19" t="str">
        <f t="shared" si="1"/>
        <v>LUNES</v>
      </c>
      <c r="J16" s="19" t="str">
        <f t="shared" si="1"/>
        <v>MARTES</v>
      </c>
    </row>
    <row r="17" spans="2:11" ht="30" x14ac:dyDescent="0.25">
      <c r="B17" s="77"/>
      <c r="C17" s="69"/>
      <c r="D17" s="8" t="s">
        <v>7</v>
      </c>
      <c r="E17" s="8" t="s">
        <v>7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</row>
    <row r="18" spans="2:11" x14ac:dyDescent="0.25">
      <c r="B18" s="77"/>
      <c r="C18" s="54">
        <v>1</v>
      </c>
      <c r="D18" s="66">
        <v>2160</v>
      </c>
      <c r="E18" s="66">
        <v>2160</v>
      </c>
      <c r="F18" s="66">
        <v>2160</v>
      </c>
      <c r="G18" s="66">
        <v>2160</v>
      </c>
      <c r="H18" s="66">
        <v>2160</v>
      </c>
      <c r="I18" s="66">
        <v>2160</v>
      </c>
      <c r="J18" s="66">
        <v>2160</v>
      </c>
    </row>
    <row r="19" spans="2:11" x14ac:dyDescent="0.25">
      <c r="B19" s="77"/>
      <c r="C19" s="54">
        <v>2</v>
      </c>
      <c r="D19" s="66">
        <v>2320</v>
      </c>
      <c r="E19" s="66">
        <v>2320</v>
      </c>
      <c r="F19" s="66">
        <v>2320</v>
      </c>
      <c r="G19" s="66">
        <v>2320</v>
      </c>
      <c r="H19" s="66">
        <v>2320</v>
      </c>
      <c r="I19" s="66">
        <v>2320</v>
      </c>
      <c r="J19" s="66">
        <v>2320</v>
      </c>
    </row>
    <row r="20" spans="2:11" x14ac:dyDescent="0.25">
      <c r="B20" s="77"/>
      <c r="C20" s="54">
        <v>3</v>
      </c>
      <c r="D20" s="66">
        <v>280</v>
      </c>
      <c r="E20" s="66">
        <v>280</v>
      </c>
      <c r="F20" s="66">
        <v>280</v>
      </c>
      <c r="G20" s="66">
        <v>280</v>
      </c>
      <c r="H20" s="66">
        <v>280</v>
      </c>
      <c r="I20" s="66">
        <v>280</v>
      </c>
      <c r="J20" s="66">
        <v>280</v>
      </c>
    </row>
    <row r="21" spans="2:11" x14ac:dyDescent="0.25">
      <c r="B21" s="77"/>
      <c r="C21" s="54">
        <v>4</v>
      </c>
      <c r="D21" s="66">
        <v>2280</v>
      </c>
      <c r="E21" s="66">
        <v>2280</v>
      </c>
      <c r="F21" s="66">
        <v>2280</v>
      </c>
      <c r="G21" s="66">
        <v>2280</v>
      </c>
      <c r="H21" s="66">
        <v>2280</v>
      </c>
      <c r="I21" s="66">
        <v>2280</v>
      </c>
      <c r="J21" s="66">
        <v>2280</v>
      </c>
    </row>
    <row r="22" spans="2:11" x14ac:dyDescent="0.25">
      <c r="B22" s="77"/>
      <c r="C22" s="54">
        <v>5</v>
      </c>
      <c r="D22" s="66">
        <v>2300</v>
      </c>
      <c r="E22" s="66">
        <v>2300</v>
      </c>
      <c r="F22" s="66">
        <v>2300</v>
      </c>
      <c r="G22" s="66">
        <v>2300</v>
      </c>
      <c r="H22" s="66">
        <v>2300</v>
      </c>
      <c r="I22" s="66">
        <v>2300</v>
      </c>
      <c r="J22" s="66">
        <v>2300</v>
      </c>
    </row>
    <row r="23" spans="2:11" x14ac:dyDescent="0.25">
      <c r="B23" s="78"/>
      <c r="C23" s="54" t="s">
        <v>8</v>
      </c>
      <c r="D23" s="66">
        <f t="shared" ref="D23:J23" si="2">SUM(D18:D22)</f>
        <v>9340</v>
      </c>
      <c r="E23" s="66">
        <f t="shared" si="2"/>
        <v>9340</v>
      </c>
      <c r="F23" s="66">
        <f t="shared" si="2"/>
        <v>9340</v>
      </c>
      <c r="G23" s="66">
        <f t="shared" si="2"/>
        <v>9340</v>
      </c>
      <c r="H23" s="66">
        <f t="shared" si="2"/>
        <v>9340</v>
      </c>
      <c r="I23" s="66">
        <f t="shared" si="2"/>
        <v>9340</v>
      </c>
      <c r="J23" s="66">
        <f t="shared" si="2"/>
        <v>9340</v>
      </c>
      <c r="K23" s="63">
        <f>SUM(D23:J23)</f>
        <v>65380</v>
      </c>
    </row>
    <row r="24" spans="2:11" x14ac:dyDescent="0.25">
      <c r="B24" s="45"/>
      <c r="C24" s="10"/>
      <c r="D24" s="10"/>
      <c r="E24" s="10"/>
      <c r="F24" s="10"/>
      <c r="G24" s="10"/>
      <c r="H24" s="10"/>
      <c r="I24" s="10"/>
      <c r="J24" s="10"/>
    </row>
    <row r="25" spans="2:11" x14ac:dyDescent="0.25">
      <c r="B25" s="45"/>
      <c r="C25" s="10"/>
      <c r="D25" s="10"/>
      <c r="E25" s="10"/>
      <c r="F25" s="10"/>
      <c r="G25" s="10"/>
      <c r="H25" s="10"/>
      <c r="I25" s="10"/>
      <c r="J25" s="10"/>
    </row>
    <row r="26" spans="2:11" x14ac:dyDescent="0.25">
      <c r="B26" s="68" t="s">
        <v>38</v>
      </c>
      <c r="C26" s="69" t="s">
        <v>0</v>
      </c>
      <c r="D26" s="19" t="str">
        <f t="shared" ref="D26:J26" si="3">D16</f>
        <v>MIERCOLES</v>
      </c>
      <c r="E26" s="19" t="str">
        <f t="shared" si="3"/>
        <v>JUEVES</v>
      </c>
      <c r="F26" s="19" t="str">
        <f t="shared" si="3"/>
        <v>VIERNES</v>
      </c>
      <c r="G26" s="19" t="str">
        <f t="shared" si="3"/>
        <v>SÁBADO</v>
      </c>
      <c r="H26" s="19" t="str">
        <f t="shared" si="3"/>
        <v>DOMINGO</v>
      </c>
      <c r="I26" s="19" t="str">
        <f t="shared" si="3"/>
        <v>LUNES</v>
      </c>
      <c r="J26" s="19" t="str">
        <f t="shared" si="3"/>
        <v>MARTES</v>
      </c>
    </row>
    <row r="27" spans="2:11" ht="30" x14ac:dyDescent="0.25">
      <c r="B27" s="68"/>
      <c r="C27" s="69"/>
      <c r="D27" s="8" t="s">
        <v>7</v>
      </c>
      <c r="E27" s="8" t="s">
        <v>7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</row>
    <row r="28" spans="2:11" x14ac:dyDescent="0.25">
      <c r="B28" s="68"/>
      <c r="C28" s="66">
        <v>1</v>
      </c>
      <c r="D28" s="66">
        <v>2230</v>
      </c>
      <c r="E28" s="66">
        <v>2230</v>
      </c>
      <c r="F28" s="66">
        <v>2230</v>
      </c>
      <c r="G28" s="66">
        <v>2230</v>
      </c>
      <c r="H28" s="66">
        <v>2230</v>
      </c>
      <c r="I28" s="66">
        <v>2230</v>
      </c>
      <c r="J28" s="66">
        <v>2230</v>
      </c>
    </row>
    <row r="29" spans="2:11" x14ac:dyDescent="0.25">
      <c r="B29" s="68"/>
      <c r="C29" s="66">
        <v>2</v>
      </c>
      <c r="D29" s="66">
        <v>2310</v>
      </c>
      <c r="E29" s="66">
        <v>2310</v>
      </c>
      <c r="F29" s="66">
        <v>2310</v>
      </c>
      <c r="G29" s="66">
        <v>2310</v>
      </c>
      <c r="H29" s="66">
        <v>2310</v>
      </c>
      <c r="I29" s="66">
        <v>2310</v>
      </c>
      <c r="J29" s="66">
        <v>2310</v>
      </c>
    </row>
    <row r="30" spans="2:11" x14ac:dyDescent="0.25">
      <c r="B30" s="68"/>
      <c r="C30" s="66">
        <v>3</v>
      </c>
      <c r="D30" s="66">
        <v>240</v>
      </c>
      <c r="E30" s="66">
        <v>240</v>
      </c>
      <c r="F30" s="66">
        <v>240</v>
      </c>
      <c r="G30" s="66">
        <v>240</v>
      </c>
      <c r="H30" s="66">
        <v>240</v>
      </c>
      <c r="I30" s="66">
        <v>240</v>
      </c>
      <c r="J30" s="66">
        <v>240</v>
      </c>
    </row>
    <row r="31" spans="2:11" x14ac:dyDescent="0.25">
      <c r="B31" s="68"/>
      <c r="C31" s="66">
        <v>4</v>
      </c>
      <c r="D31" s="66">
        <v>2340</v>
      </c>
      <c r="E31" s="66">
        <v>2340</v>
      </c>
      <c r="F31" s="66">
        <v>2340</v>
      </c>
      <c r="G31" s="66">
        <v>2340</v>
      </c>
      <c r="H31" s="66">
        <v>2340</v>
      </c>
      <c r="I31" s="66">
        <v>2340</v>
      </c>
      <c r="J31" s="66">
        <v>2340</v>
      </c>
    </row>
    <row r="32" spans="2:11" x14ac:dyDescent="0.25">
      <c r="B32" s="68"/>
      <c r="C32" s="66">
        <v>5</v>
      </c>
      <c r="D32" s="66">
        <v>2350</v>
      </c>
      <c r="E32" s="66">
        <v>2350</v>
      </c>
      <c r="F32" s="66">
        <v>2350</v>
      </c>
      <c r="G32" s="66">
        <v>2350</v>
      </c>
      <c r="H32" s="66">
        <v>2350</v>
      </c>
      <c r="I32" s="66">
        <v>2350</v>
      </c>
      <c r="J32" s="66">
        <v>2350</v>
      </c>
    </row>
    <row r="33" spans="2:11" x14ac:dyDescent="0.25">
      <c r="B33" s="68"/>
      <c r="C33" s="66" t="s">
        <v>8</v>
      </c>
      <c r="D33" s="66">
        <f t="shared" ref="D33:J33" si="4">SUM(D28:D32)</f>
        <v>9470</v>
      </c>
      <c r="E33" s="66">
        <f t="shared" si="4"/>
        <v>9470</v>
      </c>
      <c r="F33" s="66">
        <f t="shared" si="4"/>
        <v>9470</v>
      </c>
      <c r="G33" s="66">
        <f t="shared" si="4"/>
        <v>9470</v>
      </c>
      <c r="H33" s="66">
        <f t="shared" si="4"/>
        <v>9470</v>
      </c>
      <c r="I33" s="66">
        <f t="shared" si="4"/>
        <v>9470</v>
      </c>
      <c r="J33" s="66">
        <f t="shared" si="4"/>
        <v>9470</v>
      </c>
      <c r="K33" s="63">
        <f>SUM(D33:J33)</f>
        <v>66290</v>
      </c>
    </row>
    <row r="34" spans="2:11" x14ac:dyDescent="0.25">
      <c r="C34" s="10"/>
      <c r="D34" s="10"/>
      <c r="E34" s="10"/>
      <c r="F34" s="10"/>
      <c r="G34" s="10"/>
      <c r="H34" s="10"/>
      <c r="I34" s="10"/>
      <c r="J34" s="10"/>
    </row>
    <row r="35" spans="2:11" x14ac:dyDescent="0.25">
      <c r="B35" s="68" t="s">
        <v>39</v>
      </c>
      <c r="C35" s="69" t="s">
        <v>0</v>
      </c>
      <c r="D35" s="19" t="str">
        <f t="shared" ref="D35:J35" si="5">D26</f>
        <v>MIERCOLES</v>
      </c>
      <c r="E35" s="19" t="str">
        <f t="shared" si="5"/>
        <v>JUEVES</v>
      </c>
      <c r="F35" s="19" t="str">
        <f t="shared" si="5"/>
        <v>VIERNES</v>
      </c>
      <c r="G35" s="19" t="str">
        <f t="shared" si="5"/>
        <v>SÁBADO</v>
      </c>
      <c r="H35" s="19" t="str">
        <f t="shared" si="5"/>
        <v>DOMINGO</v>
      </c>
      <c r="I35" s="19" t="str">
        <f t="shared" si="5"/>
        <v>LUNES</v>
      </c>
      <c r="J35" s="19" t="str">
        <f t="shared" si="5"/>
        <v>MARTES</v>
      </c>
    </row>
    <row r="36" spans="2:11" ht="30" x14ac:dyDescent="0.25">
      <c r="B36" s="68"/>
      <c r="C36" s="69"/>
      <c r="D36" s="8" t="s">
        <v>7</v>
      </c>
      <c r="E36" s="8" t="s">
        <v>7</v>
      </c>
      <c r="F36" s="8" t="s">
        <v>7</v>
      </c>
      <c r="G36" s="8" t="s">
        <v>7</v>
      </c>
      <c r="H36" s="8" t="s">
        <v>7</v>
      </c>
      <c r="I36" s="8" t="s">
        <v>7</v>
      </c>
      <c r="J36" s="8" t="s">
        <v>7</v>
      </c>
    </row>
    <row r="37" spans="2:11" x14ac:dyDescent="0.25">
      <c r="B37" s="68"/>
      <c r="C37" s="66">
        <v>1</v>
      </c>
      <c r="D37" s="66">
        <v>1960</v>
      </c>
      <c r="E37" s="66">
        <v>1960</v>
      </c>
      <c r="F37" s="66">
        <v>1960</v>
      </c>
      <c r="G37" s="66">
        <v>1960</v>
      </c>
      <c r="H37" s="66">
        <v>1960</v>
      </c>
      <c r="I37" s="66">
        <v>1960</v>
      </c>
      <c r="J37" s="66">
        <v>1960</v>
      </c>
    </row>
    <row r="38" spans="2:11" x14ac:dyDescent="0.25">
      <c r="B38" s="68"/>
      <c r="C38" s="66">
        <v>2</v>
      </c>
      <c r="D38" s="66">
        <v>1960</v>
      </c>
      <c r="E38" s="66">
        <v>1960</v>
      </c>
      <c r="F38" s="66">
        <v>1960</v>
      </c>
      <c r="G38" s="66">
        <v>1960</v>
      </c>
      <c r="H38" s="66">
        <v>1960</v>
      </c>
      <c r="I38" s="66">
        <v>1960</v>
      </c>
      <c r="J38" s="66">
        <v>1960</v>
      </c>
    </row>
    <row r="39" spans="2:11" x14ac:dyDescent="0.25">
      <c r="B39" s="68"/>
      <c r="C39" s="66">
        <v>3</v>
      </c>
      <c r="D39" s="66">
        <v>410</v>
      </c>
      <c r="E39" s="66">
        <v>410</v>
      </c>
      <c r="F39" s="66">
        <v>410</v>
      </c>
      <c r="G39" s="66">
        <v>410</v>
      </c>
      <c r="H39" s="66">
        <v>410</v>
      </c>
      <c r="I39" s="66">
        <v>410</v>
      </c>
      <c r="J39" s="66">
        <v>410</v>
      </c>
    </row>
    <row r="40" spans="2:11" x14ac:dyDescent="0.25">
      <c r="B40" s="68"/>
      <c r="C40" s="66">
        <v>4</v>
      </c>
      <c r="D40" s="66">
        <v>1970</v>
      </c>
      <c r="E40" s="66">
        <v>1970</v>
      </c>
      <c r="F40" s="66">
        <v>1970</v>
      </c>
      <c r="G40" s="66">
        <v>1970</v>
      </c>
      <c r="H40" s="66">
        <v>1970</v>
      </c>
      <c r="I40" s="66">
        <v>1970</v>
      </c>
      <c r="J40" s="66">
        <v>1970</v>
      </c>
    </row>
    <row r="41" spans="2:11" x14ac:dyDescent="0.25">
      <c r="B41" s="68"/>
      <c r="C41" s="66">
        <v>5</v>
      </c>
      <c r="D41" s="66">
        <v>1990</v>
      </c>
      <c r="E41" s="66">
        <v>1990</v>
      </c>
      <c r="F41" s="66">
        <v>1990</v>
      </c>
      <c r="G41" s="66">
        <v>1990</v>
      </c>
      <c r="H41" s="66">
        <v>1990</v>
      </c>
      <c r="I41" s="66">
        <v>1990</v>
      </c>
      <c r="J41" s="66">
        <v>1990</v>
      </c>
    </row>
    <row r="42" spans="2:11" x14ac:dyDescent="0.25">
      <c r="B42" s="68"/>
      <c r="C42" s="66" t="s">
        <v>8</v>
      </c>
      <c r="D42" s="66">
        <f t="shared" ref="D42:J42" si="6">SUM(D37:D41)</f>
        <v>8290</v>
      </c>
      <c r="E42" s="66">
        <f t="shared" si="6"/>
        <v>8290</v>
      </c>
      <c r="F42" s="66">
        <f t="shared" si="6"/>
        <v>8290</v>
      </c>
      <c r="G42" s="66">
        <f t="shared" si="6"/>
        <v>8290</v>
      </c>
      <c r="H42" s="66">
        <f t="shared" si="6"/>
        <v>8290</v>
      </c>
      <c r="I42" s="66">
        <f t="shared" si="6"/>
        <v>8290</v>
      </c>
      <c r="J42" s="66">
        <f t="shared" si="6"/>
        <v>8290</v>
      </c>
      <c r="K42" s="63">
        <f>SUM(D42:J42)</f>
        <v>58030</v>
      </c>
    </row>
    <row r="43" spans="2:11" x14ac:dyDescent="0.25">
      <c r="B43" s="45"/>
      <c r="C43" s="10"/>
      <c r="D43" s="10"/>
      <c r="E43" s="10"/>
      <c r="F43" s="10"/>
      <c r="G43" s="10"/>
      <c r="H43" s="10"/>
      <c r="I43" s="10"/>
      <c r="J43" s="10"/>
    </row>
    <row r="44" spans="2:11" x14ac:dyDescent="0.25">
      <c r="B44" s="68" t="s">
        <v>39</v>
      </c>
      <c r="C44" s="69" t="s">
        <v>0</v>
      </c>
      <c r="D44" s="19" t="str">
        <f t="shared" ref="D44:J44" si="7">D36</f>
        <v>CALCIO (gramos)</v>
      </c>
      <c r="E44" s="19" t="str">
        <f t="shared" si="7"/>
        <v>CALCIO (gramos)</v>
      </c>
      <c r="F44" s="19" t="str">
        <f t="shared" si="7"/>
        <v>CALCIO (gramos)</v>
      </c>
      <c r="G44" s="19" t="str">
        <f t="shared" si="7"/>
        <v>CALCIO (gramos)</v>
      </c>
      <c r="H44" s="19" t="str">
        <f t="shared" si="7"/>
        <v>CALCIO (gramos)</v>
      </c>
      <c r="I44" s="19" t="str">
        <f t="shared" si="7"/>
        <v>CALCIO (gramos)</v>
      </c>
      <c r="J44" s="19" t="str">
        <f t="shared" si="7"/>
        <v>CALCIO (gramos)</v>
      </c>
    </row>
    <row r="45" spans="2:11" ht="30" x14ac:dyDescent="0.25">
      <c r="B45" s="68"/>
      <c r="C45" s="69"/>
      <c r="D45" s="8" t="s">
        <v>7</v>
      </c>
      <c r="E45" s="8" t="s">
        <v>7</v>
      </c>
      <c r="F45" s="8" t="s">
        <v>7</v>
      </c>
      <c r="G45" s="8" t="s">
        <v>7</v>
      </c>
      <c r="H45" s="8" t="s">
        <v>7</v>
      </c>
      <c r="I45" s="8" t="s">
        <v>7</v>
      </c>
      <c r="J45" s="8" t="s">
        <v>7</v>
      </c>
    </row>
    <row r="46" spans="2:11" x14ac:dyDescent="0.25">
      <c r="B46" s="68"/>
      <c r="C46" s="66">
        <v>1</v>
      </c>
      <c r="D46" s="66">
        <v>2020</v>
      </c>
      <c r="E46" s="66">
        <v>2020</v>
      </c>
      <c r="F46" s="66">
        <v>2020</v>
      </c>
      <c r="G46" s="66">
        <v>2020</v>
      </c>
      <c r="H46" s="66">
        <v>2020</v>
      </c>
      <c r="I46" s="66">
        <v>2020</v>
      </c>
      <c r="J46" s="66">
        <v>2020</v>
      </c>
    </row>
    <row r="47" spans="2:11" x14ac:dyDescent="0.25">
      <c r="B47" s="68"/>
      <c r="C47" s="66">
        <v>2</v>
      </c>
      <c r="D47" s="66">
        <v>2080</v>
      </c>
      <c r="E47" s="66">
        <v>2080</v>
      </c>
      <c r="F47" s="66">
        <v>2080</v>
      </c>
      <c r="G47" s="66">
        <v>2080</v>
      </c>
      <c r="H47" s="66">
        <v>2080</v>
      </c>
      <c r="I47" s="66">
        <v>2080</v>
      </c>
      <c r="J47" s="66">
        <v>2080</v>
      </c>
    </row>
    <row r="48" spans="2:11" x14ac:dyDescent="0.25">
      <c r="B48" s="68"/>
      <c r="C48" s="66">
        <v>3</v>
      </c>
      <c r="D48" s="66">
        <v>420</v>
      </c>
      <c r="E48" s="66">
        <v>420</v>
      </c>
      <c r="F48" s="66">
        <v>420</v>
      </c>
      <c r="G48" s="66">
        <v>420</v>
      </c>
      <c r="H48" s="66">
        <v>420</v>
      </c>
      <c r="I48" s="66">
        <v>420</v>
      </c>
      <c r="J48" s="66">
        <v>420</v>
      </c>
    </row>
    <row r="49" spans="2:11" x14ac:dyDescent="0.25">
      <c r="B49" s="68"/>
      <c r="C49" s="66">
        <v>4</v>
      </c>
      <c r="D49" s="66">
        <v>2070</v>
      </c>
      <c r="E49" s="66">
        <v>2070</v>
      </c>
      <c r="F49" s="66">
        <v>2070</v>
      </c>
      <c r="G49" s="66">
        <v>2070</v>
      </c>
      <c r="H49" s="66">
        <v>2070</v>
      </c>
      <c r="I49" s="66">
        <v>2070</v>
      </c>
      <c r="J49" s="66">
        <v>2070</v>
      </c>
    </row>
    <row r="50" spans="2:11" x14ac:dyDescent="0.25">
      <c r="B50" s="68"/>
      <c r="C50" s="66">
        <v>5</v>
      </c>
      <c r="D50" s="66">
        <v>2080</v>
      </c>
      <c r="E50" s="66">
        <v>2080</v>
      </c>
      <c r="F50" s="66">
        <v>2080</v>
      </c>
      <c r="G50" s="66">
        <v>2080</v>
      </c>
      <c r="H50" s="66">
        <v>2080</v>
      </c>
      <c r="I50" s="66">
        <v>2080</v>
      </c>
      <c r="J50" s="66">
        <v>2080</v>
      </c>
    </row>
    <row r="51" spans="2:11" x14ac:dyDescent="0.25">
      <c r="B51" s="68"/>
      <c r="C51" s="66" t="s">
        <v>8</v>
      </c>
      <c r="D51" s="66">
        <f t="shared" ref="D51:J51" si="8">SUM(D46:D50)</f>
        <v>8670</v>
      </c>
      <c r="E51" s="66">
        <f t="shared" si="8"/>
        <v>8670</v>
      </c>
      <c r="F51" s="66">
        <f t="shared" si="8"/>
        <v>8670</v>
      </c>
      <c r="G51" s="66">
        <f t="shared" si="8"/>
        <v>8670</v>
      </c>
      <c r="H51" s="66">
        <f t="shared" si="8"/>
        <v>8670</v>
      </c>
      <c r="I51" s="66">
        <f t="shared" si="8"/>
        <v>8670</v>
      </c>
      <c r="J51" s="66">
        <f t="shared" si="8"/>
        <v>8670</v>
      </c>
      <c r="K51" s="63">
        <f>SUM(D51:J51)</f>
        <v>60690</v>
      </c>
    </row>
    <row r="52" spans="2:11" ht="50.1" customHeight="1" x14ac:dyDescent="0.25">
      <c r="B52" s="70" t="s">
        <v>36</v>
      </c>
      <c r="C52" s="70"/>
      <c r="D52" s="70"/>
      <c r="E52" s="70"/>
      <c r="F52" s="70"/>
      <c r="G52" s="70"/>
      <c r="H52" s="70"/>
      <c r="I52" s="70"/>
      <c r="J52" s="70"/>
      <c r="K52" s="15" t="s">
        <v>44</v>
      </c>
    </row>
    <row r="53" spans="2:11" ht="50.1" customHeight="1" x14ac:dyDescent="0.25">
      <c r="B53" s="70"/>
      <c r="C53" s="70"/>
      <c r="D53" s="70"/>
      <c r="E53" s="70"/>
      <c r="F53" s="70"/>
      <c r="G53" s="70"/>
      <c r="H53" s="70"/>
      <c r="I53" s="70"/>
      <c r="J53" s="70"/>
      <c r="K53" s="64">
        <f>(K42+K33+K23+K14)/25000</f>
        <v>10.6988</v>
      </c>
    </row>
    <row r="54" spans="2:11" x14ac:dyDescent="0.25">
      <c r="B54" s="45"/>
      <c r="C54" s="10"/>
      <c r="D54" s="10"/>
      <c r="E54" s="10"/>
      <c r="F54" s="10"/>
      <c r="G54" s="10"/>
      <c r="H54" s="10"/>
      <c r="I54" s="10"/>
      <c r="J54" s="10"/>
    </row>
    <row r="55" spans="2:11" ht="68.25" customHeight="1" x14ac:dyDescent="0.35">
      <c r="C55" s="49"/>
      <c r="D55" s="49"/>
      <c r="E55" s="49"/>
      <c r="F55" s="49"/>
      <c r="G55" s="49"/>
      <c r="H55" s="49"/>
      <c r="I55" s="49"/>
      <c r="J55" s="49"/>
    </row>
  </sheetData>
  <mergeCells count="13">
    <mergeCell ref="B52:J53"/>
    <mergeCell ref="B26:B33"/>
    <mergeCell ref="C26:C27"/>
    <mergeCell ref="B35:B42"/>
    <mergeCell ref="C35:C36"/>
    <mergeCell ref="B44:B51"/>
    <mergeCell ref="C44:C45"/>
    <mergeCell ref="A1:K1"/>
    <mergeCell ref="A3:J3"/>
    <mergeCell ref="B5:B14"/>
    <mergeCell ref="C5:C6"/>
    <mergeCell ref="B16:B23"/>
    <mergeCell ref="C16:C17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54"/>
  <sheetViews>
    <sheetView topLeftCell="A19" workbookViewId="0">
      <selection activeCell="E46" sqref="E46:E50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34">
        <f>'M-FORM'!B10</f>
        <v>5.2560277777777777</v>
      </c>
      <c r="B1" s="11" t="s">
        <v>0</v>
      </c>
      <c r="C1" s="11" t="s">
        <v>1</v>
      </c>
      <c r="D1" s="75" t="s">
        <v>33</v>
      </c>
      <c r="E1" s="75"/>
      <c r="H1" s="3">
        <f>A1*7</f>
        <v>36.792194444444448</v>
      </c>
      <c r="I1" s="4" t="s">
        <v>0</v>
      </c>
      <c r="J1" s="4" t="s">
        <v>1</v>
      </c>
      <c r="K1" s="81" t="s">
        <v>6</v>
      </c>
      <c r="L1" s="81"/>
    </row>
    <row r="2" spans="1:12" x14ac:dyDescent="0.25">
      <c r="A2" s="48"/>
      <c r="B2" s="47">
        <v>1</v>
      </c>
      <c r="C2" s="47">
        <v>510</v>
      </c>
      <c r="D2" s="5">
        <f>((C2*$A$1))</f>
        <v>2680.5741666666668</v>
      </c>
      <c r="E2" s="47">
        <f>MROUND(D2,10)</f>
        <v>2680</v>
      </c>
      <c r="H2" s="3"/>
      <c r="I2" s="46"/>
      <c r="J2" s="46"/>
      <c r="K2" s="46"/>
      <c r="L2" s="46"/>
    </row>
    <row r="3" spans="1:12" x14ac:dyDescent="0.25">
      <c r="A3" s="79" t="s">
        <v>43</v>
      </c>
      <c r="B3" s="47">
        <v>2</v>
      </c>
      <c r="C3" s="47">
        <v>505</v>
      </c>
      <c r="D3" s="5">
        <f t="shared" ref="D3:D9" si="0">((C3*$A$1))</f>
        <v>2654.294027777778</v>
      </c>
      <c r="E3" s="50">
        <f t="shared" ref="E3:E9" si="1">MROUND(D3,10)</f>
        <v>2650</v>
      </c>
      <c r="H3" s="3"/>
      <c r="I3" s="46"/>
      <c r="J3" s="46"/>
      <c r="K3" s="46"/>
      <c r="L3" s="46"/>
    </row>
    <row r="4" spans="1:12" x14ac:dyDescent="0.25">
      <c r="A4" s="79"/>
      <c r="B4" s="11">
        <v>3</v>
      </c>
      <c r="C4" s="11">
        <v>40</v>
      </c>
      <c r="D4" s="5">
        <f t="shared" si="0"/>
        <v>210.24111111111111</v>
      </c>
      <c r="E4" s="50">
        <f t="shared" si="1"/>
        <v>210</v>
      </c>
      <c r="G4" s="1"/>
      <c r="H4" s="69" t="s">
        <v>3</v>
      </c>
      <c r="I4" s="7">
        <v>1</v>
      </c>
      <c r="J4" s="7">
        <f>C4</f>
        <v>40</v>
      </c>
      <c r="K4" s="5">
        <f>(D4*3)</f>
        <v>630.72333333333336</v>
      </c>
      <c r="L4" s="5">
        <f>(E4*3)</f>
        <v>630</v>
      </c>
    </row>
    <row r="5" spans="1:12" x14ac:dyDescent="0.25">
      <c r="A5" s="79"/>
      <c r="B5" s="50">
        <v>4</v>
      </c>
      <c r="C5" s="50">
        <v>542</v>
      </c>
      <c r="D5" s="5">
        <f t="shared" si="0"/>
        <v>2848.7670555555555</v>
      </c>
      <c r="E5" s="50">
        <f t="shared" si="1"/>
        <v>2850</v>
      </c>
      <c r="G5" s="1"/>
      <c r="H5" s="69"/>
      <c r="I5" s="7">
        <v>2</v>
      </c>
      <c r="J5" s="14">
        <f t="shared" ref="J5" si="2">C7</f>
        <v>0</v>
      </c>
      <c r="K5" s="5">
        <f t="shared" ref="K5" si="3">(D7*3)</f>
        <v>0</v>
      </c>
      <c r="L5" s="5">
        <f t="shared" ref="L5" si="4">(E7*3)</f>
        <v>0</v>
      </c>
    </row>
    <row r="6" spans="1:12" x14ac:dyDescent="0.25">
      <c r="A6" s="79"/>
      <c r="B6" s="50">
        <v>5</v>
      </c>
      <c r="C6" s="50">
        <v>518</v>
      </c>
      <c r="D6" s="5">
        <f t="shared" si="0"/>
        <v>2722.622388888889</v>
      </c>
      <c r="E6" s="50">
        <f t="shared" si="1"/>
        <v>2720</v>
      </c>
      <c r="G6" s="1"/>
      <c r="H6" s="69"/>
      <c r="I6" s="18">
        <v>2</v>
      </c>
      <c r="J6" s="18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79"/>
      <c r="B7" s="11">
        <v>6</v>
      </c>
      <c r="C7" s="11"/>
      <c r="D7" s="5"/>
      <c r="E7" s="50"/>
      <c r="G7" s="1"/>
      <c r="H7" s="69"/>
      <c r="I7" s="41"/>
      <c r="J7" s="41"/>
      <c r="K7" s="5"/>
      <c r="L7" s="5"/>
    </row>
    <row r="8" spans="1:12" hidden="1" x14ac:dyDescent="0.25">
      <c r="A8" s="79"/>
      <c r="B8" s="50">
        <v>7</v>
      </c>
      <c r="C8" s="50">
        <v>0</v>
      </c>
      <c r="D8" s="5">
        <f t="shared" si="0"/>
        <v>0</v>
      </c>
      <c r="E8" s="50">
        <f t="shared" si="1"/>
        <v>0</v>
      </c>
      <c r="H8" s="2"/>
      <c r="I8" s="2"/>
      <c r="J8" s="2"/>
      <c r="K8" s="2"/>
    </row>
    <row r="9" spans="1:12" hidden="1" x14ac:dyDescent="0.25">
      <c r="A9" s="80"/>
      <c r="B9" s="50">
        <v>8</v>
      </c>
      <c r="C9" s="50">
        <v>0</v>
      </c>
      <c r="D9" s="5">
        <f t="shared" si="0"/>
        <v>0</v>
      </c>
      <c r="E9" s="50">
        <f t="shared" si="1"/>
        <v>0</v>
      </c>
      <c r="H9" s="15"/>
      <c r="I9" s="15"/>
      <c r="J9" s="15"/>
      <c r="K9" s="15"/>
    </row>
    <row r="10" spans="1:12" x14ac:dyDescent="0.25">
      <c r="A10" s="53"/>
      <c r="B10" s="10" t="s">
        <v>40</v>
      </c>
      <c r="C10" s="43">
        <f>SUM(C2:C9)</f>
        <v>2115</v>
      </c>
      <c r="D10" s="56">
        <f>SUM(D2:D9)</f>
        <v>11116.498750000001</v>
      </c>
      <c r="E10" s="43">
        <f>SUM(E2:E9)</f>
        <v>11110</v>
      </c>
      <c r="H10" s="15"/>
      <c r="I10" s="15"/>
      <c r="J10" s="15"/>
      <c r="K10" s="15"/>
    </row>
    <row r="11" spans="1:12" x14ac:dyDescent="0.25">
      <c r="A11" s="51">
        <f>'F-FORM'!B10</f>
        <v>4.223583333333333</v>
      </c>
      <c r="B11" s="12"/>
      <c r="C11" s="12"/>
      <c r="D11" s="12"/>
      <c r="E11" s="12"/>
      <c r="H11" s="3">
        <f>A11*7</f>
        <v>29.56508333333333</v>
      </c>
      <c r="I11" s="7" t="s">
        <v>0</v>
      </c>
      <c r="J11" s="7" t="s">
        <v>1</v>
      </c>
      <c r="K11" s="7" t="s">
        <v>2</v>
      </c>
    </row>
    <row r="12" spans="1:12" x14ac:dyDescent="0.25">
      <c r="A12" s="82" t="s">
        <v>37</v>
      </c>
      <c r="B12" s="11" t="s">
        <v>0</v>
      </c>
      <c r="C12" s="11" t="s">
        <v>1</v>
      </c>
      <c r="D12" s="75" t="s">
        <v>2</v>
      </c>
      <c r="E12" s="75"/>
      <c r="H12" s="69" t="s">
        <v>4</v>
      </c>
      <c r="I12" s="14">
        <v>4</v>
      </c>
      <c r="J12" s="7">
        <f>C16</f>
        <v>540</v>
      </c>
      <c r="K12" s="5">
        <f>(D16*3)</f>
        <v>6842.204999999999</v>
      </c>
      <c r="L12" s="5">
        <f>(E16*3)</f>
        <v>6840</v>
      </c>
    </row>
    <row r="13" spans="1:12" x14ac:dyDescent="0.25">
      <c r="A13" s="79"/>
      <c r="B13" s="47">
        <v>1</v>
      </c>
      <c r="C13" s="47">
        <v>511</v>
      </c>
      <c r="D13" s="5">
        <f>((C13*$A$11))</f>
        <v>2158.2510833333331</v>
      </c>
      <c r="E13" s="47">
        <f t="shared" ref="E13:E19" si="5">MROUND(D13,10)</f>
        <v>2160</v>
      </c>
      <c r="H13" s="69"/>
      <c r="I13" s="47"/>
      <c r="J13" s="47"/>
      <c r="K13" s="5"/>
      <c r="L13" s="5"/>
    </row>
    <row r="14" spans="1:12" x14ac:dyDescent="0.25">
      <c r="A14" s="79"/>
      <c r="B14" s="47">
        <v>2</v>
      </c>
      <c r="C14" s="47">
        <v>549</v>
      </c>
      <c r="D14" s="5">
        <f t="shared" ref="D14:D20" si="6">((C14*$A$11))</f>
        <v>2318.7472499999999</v>
      </c>
      <c r="E14" s="50">
        <f t="shared" si="5"/>
        <v>2320</v>
      </c>
      <c r="H14" s="69"/>
      <c r="I14" s="47"/>
      <c r="J14" s="47"/>
      <c r="K14" s="5"/>
      <c r="L14" s="5"/>
    </row>
    <row r="15" spans="1:12" x14ac:dyDescent="0.25">
      <c r="A15" s="79"/>
      <c r="B15" s="47">
        <v>3</v>
      </c>
      <c r="C15" s="47">
        <v>66</v>
      </c>
      <c r="D15" s="5">
        <f t="shared" si="6"/>
        <v>278.75649999999996</v>
      </c>
      <c r="E15" s="50">
        <f t="shared" si="5"/>
        <v>280</v>
      </c>
      <c r="H15" s="69"/>
      <c r="I15" s="47"/>
      <c r="J15" s="47"/>
      <c r="K15" s="5"/>
      <c r="L15" s="5"/>
    </row>
    <row r="16" spans="1:12" x14ac:dyDescent="0.25">
      <c r="A16" s="79"/>
      <c r="B16" s="11">
        <v>4</v>
      </c>
      <c r="C16" s="14">
        <v>540</v>
      </c>
      <c r="D16" s="5">
        <f t="shared" si="6"/>
        <v>2280.7349999999997</v>
      </c>
      <c r="E16" s="50">
        <f t="shared" si="5"/>
        <v>2280</v>
      </c>
      <c r="H16" s="69"/>
      <c r="I16" s="14">
        <v>5</v>
      </c>
      <c r="J16" s="14">
        <f t="shared" ref="J16" si="7">C19</f>
        <v>0</v>
      </c>
      <c r="K16" s="5">
        <f t="shared" ref="K16:L16" si="8">(D19*3)</f>
        <v>0</v>
      </c>
      <c r="L16" s="5">
        <f t="shared" si="8"/>
        <v>0</v>
      </c>
    </row>
    <row r="17" spans="1:12" x14ac:dyDescent="0.25">
      <c r="A17" s="79"/>
      <c r="B17" s="50">
        <v>5</v>
      </c>
      <c r="C17" s="50">
        <v>545</v>
      </c>
      <c r="D17" s="5">
        <f t="shared" si="6"/>
        <v>2301.8529166666667</v>
      </c>
      <c r="E17" s="50">
        <f t="shared" si="5"/>
        <v>2300</v>
      </c>
      <c r="H17" s="69"/>
      <c r="I17" s="40"/>
      <c r="J17" s="40"/>
      <c r="K17" s="5"/>
      <c r="L17" s="5"/>
    </row>
    <row r="18" spans="1:12" x14ac:dyDescent="0.25">
      <c r="A18" s="79"/>
      <c r="B18" s="58">
        <v>6</v>
      </c>
      <c r="C18" s="58"/>
      <c r="D18" s="5">
        <f t="shared" si="6"/>
        <v>0</v>
      </c>
      <c r="E18" s="58">
        <f t="shared" si="5"/>
        <v>0</v>
      </c>
      <c r="H18" s="69"/>
      <c r="I18" s="58"/>
      <c r="J18" s="58"/>
      <c r="K18" s="5"/>
      <c r="L18" s="5"/>
    </row>
    <row r="19" spans="1:12" x14ac:dyDescent="0.25">
      <c r="A19" s="79"/>
      <c r="B19" s="58">
        <v>7</v>
      </c>
      <c r="C19" s="14"/>
      <c r="D19" s="5">
        <f t="shared" si="6"/>
        <v>0</v>
      </c>
      <c r="E19" s="58">
        <f t="shared" si="5"/>
        <v>0</v>
      </c>
      <c r="H19" s="69"/>
      <c r="I19" s="40"/>
      <c r="J19" s="40"/>
      <c r="K19" s="5"/>
      <c r="L19" s="5"/>
    </row>
    <row r="20" spans="1:12" hidden="1" x14ac:dyDescent="0.25">
      <c r="A20" s="80"/>
      <c r="B20" s="58">
        <v>8</v>
      </c>
      <c r="C20" s="40"/>
      <c r="D20" s="5">
        <f t="shared" si="6"/>
        <v>0</v>
      </c>
      <c r="E20" s="50">
        <f>MROUND(D20,10)</f>
        <v>0</v>
      </c>
      <c r="H20" s="2"/>
      <c r="I20" s="2"/>
      <c r="J20" s="2"/>
      <c r="K20" s="2"/>
    </row>
    <row r="21" spans="1:12" x14ac:dyDescent="0.25">
      <c r="A21" s="53"/>
      <c r="B21" s="10" t="s">
        <v>40</v>
      </c>
      <c r="C21" s="43">
        <f>SUM(C13:C20)</f>
        <v>2211</v>
      </c>
      <c r="D21" s="56">
        <f>SUM(D13:D20)</f>
        <v>9338.3427499999998</v>
      </c>
      <c r="E21" s="57">
        <f>SUM(E13:E20)</f>
        <v>9340</v>
      </c>
      <c r="H21" s="15"/>
      <c r="I21" s="15"/>
      <c r="J21" s="15"/>
      <c r="K21" s="15"/>
    </row>
    <row r="22" spans="1:12" x14ac:dyDescent="0.25">
      <c r="A22" s="52">
        <f>A11</f>
        <v>4.223583333333333</v>
      </c>
      <c r="B22" s="15"/>
      <c r="C22" s="15"/>
      <c r="D22" s="15"/>
      <c r="E22" s="15"/>
      <c r="H22" s="3">
        <f>A22*7</f>
        <v>29.56508333333333</v>
      </c>
      <c r="I22" s="7" t="s">
        <v>0</v>
      </c>
      <c r="J22" s="7" t="s">
        <v>1</v>
      </c>
      <c r="K22" s="7" t="s">
        <v>2</v>
      </c>
    </row>
    <row r="23" spans="1:12" x14ac:dyDescent="0.25">
      <c r="A23" s="82" t="s">
        <v>38</v>
      </c>
      <c r="B23" s="11" t="s">
        <v>0</v>
      </c>
      <c r="C23" s="11" t="s">
        <v>1</v>
      </c>
      <c r="D23" s="75" t="s">
        <v>2</v>
      </c>
      <c r="E23" s="75"/>
      <c r="H23" s="69" t="s">
        <v>5</v>
      </c>
      <c r="I23" s="14">
        <v>1</v>
      </c>
      <c r="J23" s="7">
        <f>C26</f>
        <v>58</v>
      </c>
      <c r="K23" s="5">
        <f>(D26*3)</f>
        <v>734.90349999999989</v>
      </c>
      <c r="L23" s="5">
        <f>(E26*3)</f>
        <v>720</v>
      </c>
    </row>
    <row r="24" spans="1:12" x14ac:dyDescent="0.25">
      <c r="A24" s="79"/>
      <c r="B24" s="47">
        <v>1</v>
      </c>
      <c r="C24" s="47">
        <v>528</v>
      </c>
      <c r="D24" s="5">
        <f>((C24*$A$22))</f>
        <v>2230.0519999999997</v>
      </c>
      <c r="E24" s="47">
        <f t="shared" ref="E24:E28" si="9">MROUND(D24,10)</f>
        <v>2230</v>
      </c>
      <c r="H24" s="69"/>
      <c r="I24" s="47"/>
      <c r="J24" s="47"/>
      <c r="K24" s="5"/>
      <c r="L24" s="5"/>
    </row>
    <row r="25" spans="1:12" x14ac:dyDescent="0.25">
      <c r="A25" s="79"/>
      <c r="B25" s="47">
        <v>2</v>
      </c>
      <c r="C25" s="47">
        <v>548</v>
      </c>
      <c r="D25" s="5">
        <f t="shared" ref="D25:D28" si="10">((C25*$A$22))</f>
        <v>2314.5236666666665</v>
      </c>
      <c r="E25" s="47">
        <f t="shared" si="9"/>
        <v>2310</v>
      </c>
      <c r="H25" s="69"/>
      <c r="I25" s="47"/>
      <c r="J25" s="47"/>
      <c r="K25" s="5"/>
      <c r="L25" s="5"/>
    </row>
    <row r="26" spans="1:12" x14ac:dyDescent="0.25">
      <c r="A26" s="79"/>
      <c r="B26" s="11">
        <v>3</v>
      </c>
      <c r="C26" s="11">
        <v>58</v>
      </c>
      <c r="D26" s="5">
        <f t="shared" si="10"/>
        <v>244.96783333333332</v>
      </c>
      <c r="E26" s="47">
        <f t="shared" si="9"/>
        <v>240</v>
      </c>
      <c r="H26" s="69"/>
      <c r="I26" s="14">
        <v>2</v>
      </c>
      <c r="J26" s="16">
        <f t="shared" ref="J26:J28" si="11">C27</f>
        <v>554</v>
      </c>
      <c r="K26" s="5">
        <f t="shared" ref="K26:L28" si="12">(D27*3)</f>
        <v>7019.5954999999994</v>
      </c>
      <c r="L26" s="5">
        <f t="shared" si="12"/>
        <v>7020</v>
      </c>
    </row>
    <row r="27" spans="1:12" x14ac:dyDescent="0.25">
      <c r="A27" s="79"/>
      <c r="B27" s="11">
        <v>4</v>
      </c>
      <c r="C27" s="11">
        <v>554</v>
      </c>
      <c r="D27" s="5">
        <f t="shared" si="10"/>
        <v>2339.8651666666665</v>
      </c>
      <c r="E27" s="47">
        <f t="shared" si="9"/>
        <v>2340</v>
      </c>
      <c r="H27" s="69"/>
      <c r="I27" s="16">
        <v>3</v>
      </c>
      <c r="J27" s="16">
        <f t="shared" si="11"/>
        <v>556</v>
      </c>
      <c r="K27" s="5">
        <f t="shared" si="12"/>
        <v>7044.9369999999999</v>
      </c>
      <c r="L27" s="5">
        <f t="shared" si="12"/>
        <v>7050</v>
      </c>
    </row>
    <row r="28" spans="1:12" x14ac:dyDescent="0.25">
      <c r="A28" s="79"/>
      <c r="B28" s="16">
        <v>5</v>
      </c>
      <c r="C28" s="16">
        <v>556</v>
      </c>
      <c r="D28" s="5">
        <f t="shared" si="10"/>
        <v>2348.3123333333333</v>
      </c>
      <c r="E28" s="47">
        <f t="shared" si="9"/>
        <v>2350</v>
      </c>
      <c r="H28" s="69"/>
      <c r="I28" s="16">
        <v>4</v>
      </c>
      <c r="J28" s="16">
        <f t="shared" si="11"/>
        <v>0</v>
      </c>
      <c r="K28" s="5">
        <f t="shared" si="12"/>
        <v>0</v>
      </c>
      <c r="L28" s="5">
        <f t="shared" si="12"/>
        <v>0</v>
      </c>
    </row>
    <row r="29" spans="1:12" x14ac:dyDescent="0.25">
      <c r="A29" s="79"/>
      <c r="B29" s="16">
        <v>6</v>
      </c>
      <c r="C29" s="16"/>
      <c r="D29" s="5"/>
      <c r="E29" s="44"/>
      <c r="H29" s="69"/>
      <c r="I29" s="14">
        <v>5</v>
      </c>
      <c r="J29" s="16" t="e">
        <f>#REF!</f>
        <v>#REF!</v>
      </c>
      <c r="K29" s="5" t="e">
        <f>(#REF!*3)</f>
        <v>#REF!</v>
      </c>
      <c r="L29" s="5" t="e">
        <f>(#REF!*3)</f>
        <v>#REF!</v>
      </c>
    </row>
    <row r="30" spans="1:12" x14ac:dyDescent="0.25">
      <c r="A30" s="79"/>
      <c r="B30" s="10" t="s">
        <v>40</v>
      </c>
      <c r="C30" s="55">
        <f t="shared" ref="C30:D30" si="13">SUM(C24:C29)</f>
        <v>2244</v>
      </c>
      <c r="D30" s="5">
        <f t="shared" si="13"/>
        <v>9477.7209999999977</v>
      </c>
      <c r="E30" s="11">
        <f>SUM(E24:E29)</f>
        <v>9470</v>
      </c>
    </row>
    <row r="31" spans="1:12" x14ac:dyDescent="0.25">
      <c r="B31" s="12"/>
      <c r="C31" s="12"/>
      <c r="D31" s="12"/>
      <c r="E31" s="12"/>
    </row>
    <row r="32" spans="1:12" x14ac:dyDescent="0.25">
      <c r="A32" s="51">
        <f>A11</f>
        <v>4.223583333333333</v>
      </c>
      <c r="B32" s="15"/>
      <c r="C32" s="15"/>
      <c r="D32" s="15"/>
      <c r="E32" s="15"/>
      <c r="H32" s="3">
        <f>A32*7</f>
        <v>29.56508333333333</v>
      </c>
      <c r="I32" s="42" t="s">
        <v>0</v>
      </c>
      <c r="J32" s="42" t="s">
        <v>1</v>
      </c>
      <c r="K32" s="42" t="s">
        <v>2</v>
      </c>
    </row>
    <row r="33" spans="1:12" x14ac:dyDescent="0.25">
      <c r="A33" s="69" t="s">
        <v>39</v>
      </c>
      <c r="B33" s="60" t="s">
        <v>0</v>
      </c>
      <c r="C33" s="60" t="s">
        <v>1</v>
      </c>
      <c r="D33" s="75" t="s">
        <v>2</v>
      </c>
      <c r="E33" s="75"/>
      <c r="H33" s="69" t="s">
        <v>4</v>
      </c>
      <c r="I33" s="42">
        <v>10</v>
      </c>
      <c r="J33" s="42">
        <f t="shared" ref="J33:J35" si="14">C39</f>
        <v>0</v>
      </c>
      <c r="K33" s="5">
        <f t="shared" ref="K33:K35" si="15">(D39*3)</f>
        <v>0</v>
      </c>
      <c r="L33" s="5">
        <f t="shared" ref="L33:L35" si="16">(E39*3)</f>
        <v>0</v>
      </c>
    </row>
    <row r="34" spans="1:12" x14ac:dyDescent="0.25">
      <c r="A34" s="69"/>
      <c r="B34" s="60">
        <v>1</v>
      </c>
      <c r="C34" s="60">
        <v>465</v>
      </c>
      <c r="D34" s="5">
        <f>((C34*$A$32))</f>
        <v>1963.9662499999999</v>
      </c>
      <c r="E34" s="60">
        <f t="shared" ref="E34:E41" si="17">MROUND(D34,10)</f>
        <v>1960</v>
      </c>
      <c r="H34" s="69"/>
      <c r="I34" s="42">
        <v>11</v>
      </c>
      <c r="J34" s="42">
        <f t="shared" si="14"/>
        <v>0</v>
      </c>
      <c r="K34" s="5">
        <f t="shared" si="15"/>
        <v>0</v>
      </c>
      <c r="L34" s="5">
        <f t="shared" si="16"/>
        <v>0</v>
      </c>
    </row>
    <row r="35" spans="1:12" x14ac:dyDescent="0.25">
      <c r="A35" s="69"/>
      <c r="B35" s="60">
        <v>2</v>
      </c>
      <c r="C35" s="60">
        <v>465</v>
      </c>
      <c r="D35" s="5">
        <f t="shared" ref="D35:D37" si="18">((C35*$A$32))</f>
        <v>1963.9662499999999</v>
      </c>
      <c r="E35" s="60">
        <f t="shared" si="17"/>
        <v>1960</v>
      </c>
      <c r="H35" s="69"/>
      <c r="I35" s="42">
        <v>12</v>
      </c>
      <c r="J35" s="42">
        <f t="shared" si="14"/>
        <v>0</v>
      </c>
      <c r="K35" s="5">
        <f t="shared" si="15"/>
        <v>0</v>
      </c>
      <c r="L35" s="5">
        <f t="shared" si="16"/>
        <v>0</v>
      </c>
    </row>
    <row r="36" spans="1:12" x14ac:dyDescent="0.25">
      <c r="A36" s="69"/>
      <c r="B36" s="60">
        <v>3</v>
      </c>
      <c r="C36" s="60">
        <v>98</v>
      </c>
      <c r="D36" s="5">
        <f t="shared" si="18"/>
        <v>413.91116666666665</v>
      </c>
      <c r="E36" s="60">
        <f t="shared" si="17"/>
        <v>410</v>
      </c>
      <c r="H36" s="69"/>
      <c r="I36" s="42">
        <v>13</v>
      </c>
      <c r="J36" s="42" t="e">
        <f>#REF!</f>
        <v>#REF!</v>
      </c>
      <c r="K36" s="5" t="e">
        <f>(#REF!*3)</f>
        <v>#REF!</v>
      </c>
      <c r="L36" s="5" t="e">
        <f>(#REF!*3)</f>
        <v>#REF!</v>
      </c>
    </row>
    <row r="37" spans="1:12" x14ac:dyDescent="0.25">
      <c r="A37" s="69"/>
      <c r="B37" s="60">
        <v>4</v>
      </c>
      <c r="C37" s="60">
        <v>466</v>
      </c>
      <c r="D37" s="5">
        <f t="shared" si="18"/>
        <v>1968.1898333333331</v>
      </c>
      <c r="E37" s="60">
        <f t="shared" si="17"/>
        <v>1970</v>
      </c>
      <c r="H37" s="15"/>
      <c r="I37" s="15"/>
      <c r="J37" s="42" t="e">
        <f>SUM(J33:J36)</f>
        <v>#REF!</v>
      </c>
      <c r="K37" s="6" t="e">
        <f>SUM(K33:K36)</f>
        <v>#REF!</v>
      </c>
      <c r="L37" s="42" t="e">
        <f>SUM(L33:L36)</f>
        <v>#REF!</v>
      </c>
    </row>
    <row r="38" spans="1:12" x14ac:dyDescent="0.25">
      <c r="A38" s="69"/>
      <c r="B38" s="60">
        <v>5</v>
      </c>
      <c r="C38" s="60">
        <v>470</v>
      </c>
      <c r="D38" s="5">
        <f t="shared" ref="D38" si="19">((C38*$A$32))</f>
        <v>1985.0841666666665</v>
      </c>
      <c r="E38" s="60">
        <f t="shared" ref="E38" si="20">MROUND(D38,10)</f>
        <v>1990</v>
      </c>
      <c r="H38" s="15"/>
      <c r="I38" s="15"/>
      <c r="J38" s="10"/>
      <c r="K38" s="59"/>
      <c r="L38" s="10"/>
    </row>
    <row r="39" spans="1:12" x14ac:dyDescent="0.25">
      <c r="A39" s="69"/>
      <c r="B39" s="60">
        <v>6</v>
      </c>
      <c r="C39" s="60"/>
      <c r="D39" s="5"/>
      <c r="E39" s="60"/>
    </row>
    <row r="40" spans="1:12" x14ac:dyDescent="0.25">
      <c r="A40" s="69"/>
      <c r="B40" s="60">
        <v>7</v>
      </c>
      <c r="C40" s="60"/>
      <c r="D40" s="5"/>
      <c r="E40" s="60"/>
    </row>
    <row r="41" spans="1:12" hidden="1" x14ac:dyDescent="0.25">
      <c r="A41" s="69"/>
      <c r="B41" s="60">
        <v>8</v>
      </c>
      <c r="C41" s="60"/>
      <c r="D41" s="5">
        <f>((C41*$A$32))</f>
        <v>0</v>
      </c>
      <c r="E41" s="60">
        <f t="shared" si="17"/>
        <v>0</v>
      </c>
    </row>
    <row r="42" spans="1:12" x14ac:dyDescent="0.25">
      <c r="A42" s="69"/>
      <c r="B42" s="60" t="s">
        <v>40</v>
      </c>
      <c r="C42" s="60">
        <f>SUM(C34:C41)</f>
        <v>1964</v>
      </c>
      <c r="D42" s="5">
        <f>SUM(D34:D41)</f>
        <v>8295.1176666666652</v>
      </c>
      <c r="E42" s="60">
        <f>SUM(E34:E41)</f>
        <v>8290</v>
      </c>
    </row>
    <row r="43" spans="1:12" x14ac:dyDescent="0.25">
      <c r="A43" s="45"/>
      <c r="B43" s="45"/>
    </row>
    <row r="44" spans="1:12" x14ac:dyDescent="0.25">
      <c r="A44" s="51">
        <v>4.223583333333333</v>
      </c>
      <c r="B44" s="15"/>
      <c r="C44" s="15"/>
      <c r="D44" s="15"/>
      <c r="E44" s="15"/>
    </row>
    <row r="45" spans="1:12" x14ac:dyDescent="0.25">
      <c r="A45" s="69" t="s">
        <v>48</v>
      </c>
      <c r="B45" s="65" t="s">
        <v>0</v>
      </c>
      <c r="C45" s="65" t="s">
        <v>1</v>
      </c>
      <c r="D45" s="75" t="s">
        <v>2</v>
      </c>
      <c r="E45" s="75"/>
    </row>
    <row r="46" spans="1:12" x14ac:dyDescent="0.25">
      <c r="A46" s="69"/>
      <c r="B46" s="65">
        <v>1</v>
      </c>
      <c r="C46" s="65">
        <v>479</v>
      </c>
      <c r="D46" s="5">
        <f>((C46*$A$32))</f>
        <v>2023.0964166666665</v>
      </c>
      <c r="E46" s="65">
        <f t="shared" ref="E46:E53" si="21">MROUND(D46,10)</f>
        <v>2020</v>
      </c>
    </row>
    <row r="47" spans="1:12" x14ac:dyDescent="0.25">
      <c r="A47" s="69"/>
      <c r="B47" s="65">
        <v>2</v>
      </c>
      <c r="C47" s="65">
        <v>492</v>
      </c>
      <c r="D47" s="5">
        <f t="shared" ref="D47:D50" si="22">((C47*$A$32))</f>
        <v>2078.0029999999997</v>
      </c>
      <c r="E47" s="65">
        <f t="shared" si="21"/>
        <v>2080</v>
      </c>
    </row>
    <row r="48" spans="1:12" x14ac:dyDescent="0.25">
      <c r="A48" s="69"/>
      <c r="B48" s="65">
        <v>3</v>
      </c>
      <c r="C48" s="65">
        <v>100</v>
      </c>
      <c r="D48" s="5">
        <f t="shared" si="22"/>
        <v>422.35833333333329</v>
      </c>
      <c r="E48" s="65">
        <f t="shared" si="21"/>
        <v>420</v>
      </c>
    </row>
    <row r="49" spans="1:5" x14ac:dyDescent="0.25">
      <c r="A49" s="69"/>
      <c r="B49" s="65">
        <v>4</v>
      </c>
      <c r="C49" s="65">
        <v>489</v>
      </c>
      <c r="D49" s="5">
        <f t="shared" si="22"/>
        <v>2065.3322499999999</v>
      </c>
      <c r="E49" s="65">
        <f t="shared" si="21"/>
        <v>2070</v>
      </c>
    </row>
    <row r="50" spans="1:5" x14ac:dyDescent="0.25">
      <c r="A50" s="69"/>
      <c r="B50" s="65">
        <v>5</v>
      </c>
      <c r="C50" s="65">
        <v>493</v>
      </c>
      <c r="D50" s="5">
        <f t="shared" si="22"/>
        <v>2082.2265833333331</v>
      </c>
      <c r="E50" s="65">
        <f t="shared" si="21"/>
        <v>2080</v>
      </c>
    </row>
    <row r="51" spans="1:5" x14ac:dyDescent="0.25">
      <c r="A51" s="69"/>
      <c r="B51" s="65">
        <v>6</v>
      </c>
      <c r="C51" s="65"/>
      <c r="D51" s="5"/>
      <c r="E51" s="65"/>
    </row>
    <row r="52" spans="1:5" x14ac:dyDescent="0.25">
      <c r="A52" s="69"/>
      <c r="B52" s="65">
        <v>7</v>
      </c>
      <c r="C52" s="65"/>
      <c r="D52" s="5"/>
      <c r="E52" s="65"/>
    </row>
    <row r="53" spans="1:5" x14ac:dyDescent="0.25">
      <c r="A53" s="69"/>
      <c r="B53" s="65">
        <v>8</v>
      </c>
      <c r="C53" s="65"/>
      <c r="D53" s="5">
        <f>((C53*$A$32))</f>
        <v>0</v>
      </c>
      <c r="E53" s="65">
        <f t="shared" si="21"/>
        <v>0</v>
      </c>
    </row>
    <row r="54" spans="1:5" x14ac:dyDescent="0.25">
      <c r="A54" s="69"/>
      <c r="B54" s="65" t="s">
        <v>40</v>
      </c>
      <c r="C54" s="65">
        <f>SUM(C46:C53)</f>
        <v>2053</v>
      </c>
      <c r="D54" s="5">
        <f>SUM(D46:D53)</f>
        <v>8671.0165833333322</v>
      </c>
      <c r="E54" s="65">
        <f>SUM(E46:E53)</f>
        <v>8670</v>
      </c>
    </row>
  </sheetData>
  <mergeCells count="15">
    <mergeCell ref="A45:A54"/>
    <mergeCell ref="D45:E45"/>
    <mergeCell ref="A3:A9"/>
    <mergeCell ref="K1:L1"/>
    <mergeCell ref="H4:H7"/>
    <mergeCell ref="H12:H19"/>
    <mergeCell ref="D33:E33"/>
    <mergeCell ref="H33:H36"/>
    <mergeCell ref="H23:H29"/>
    <mergeCell ref="D12:E12"/>
    <mergeCell ref="D23:E23"/>
    <mergeCell ref="D1:E1"/>
    <mergeCell ref="A23:A30"/>
    <mergeCell ref="A12:A20"/>
    <mergeCell ref="A33:A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83" t="s">
        <v>41</v>
      </c>
      <c r="B1" s="84"/>
      <c r="C1" s="84"/>
      <c r="D1" s="85"/>
    </row>
    <row r="2" spans="1:6" ht="20.25" x14ac:dyDescent="0.3">
      <c r="A2" s="20" t="s">
        <v>9</v>
      </c>
      <c r="B2" s="21">
        <v>64.599999999999994</v>
      </c>
      <c r="C2" s="22" t="s">
        <v>10</v>
      </c>
      <c r="D2" s="23" t="s">
        <v>11</v>
      </c>
    </row>
    <row r="3" spans="1:6" ht="20.25" customHeight="1" x14ac:dyDescent="0.3">
      <c r="A3" s="24" t="s">
        <v>12</v>
      </c>
      <c r="B3" s="25">
        <f>B2*3.72%</f>
        <v>2.4031199999999999</v>
      </c>
      <c r="C3" s="26"/>
      <c r="D3" s="27" t="s">
        <v>13</v>
      </c>
    </row>
    <row r="4" spans="1:6" ht="20.25" x14ac:dyDescent="0.3">
      <c r="A4" s="24" t="s">
        <v>14</v>
      </c>
      <c r="B4" s="25">
        <f>B3*2</f>
        <v>4.8062399999999998</v>
      </c>
      <c r="C4" s="26"/>
      <c r="D4" s="27" t="s">
        <v>15</v>
      </c>
    </row>
    <row r="5" spans="1:6" ht="20.25" x14ac:dyDescent="0.3">
      <c r="A5" s="28" t="s">
        <v>16</v>
      </c>
      <c r="B5" s="29">
        <v>2.5000000000000001E-2</v>
      </c>
      <c r="C5" s="26" t="s">
        <v>10</v>
      </c>
      <c r="D5" s="27" t="s">
        <v>17</v>
      </c>
    </row>
    <row r="6" spans="1:6" ht="20.25" x14ac:dyDescent="0.3">
      <c r="A6" s="28" t="s">
        <v>18</v>
      </c>
      <c r="B6" s="30">
        <v>160.22999999999999</v>
      </c>
      <c r="C6" s="26" t="s">
        <v>10</v>
      </c>
      <c r="D6" s="27" t="s">
        <v>11</v>
      </c>
    </row>
    <row r="7" spans="1:6" ht="20.25" x14ac:dyDescent="0.3">
      <c r="A7" s="24" t="s">
        <v>19</v>
      </c>
      <c r="B7" s="25">
        <f>B5*B6</f>
        <v>4.0057499999999999</v>
      </c>
      <c r="C7" s="26"/>
      <c r="D7" s="27" t="s">
        <v>20</v>
      </c>
    </row>
    <row r="8" spans="1:6" ht="20.25" x14ac:dyDescent="0.3">
      <c r="A8" s="24" t="s">
        <v>21</v>
      </c>
      <c r="B8" s="13">
        <v>0.36</v>
      </c>
      <c r="C8" s="26"/>
      <c r="D8" s="31" t="s">
        <v>22</v>
      </c>
    </row>
    <row r="9" spans="1:6" ht="21" thickBot="1" x14ac:dyDescent="0.35">
      <c r="A9" s="24" t="s">
        <v>23</v>
      </c>
      <c r="B9" s="32">
        <f>B4-B7</f>
        <v>0.80048999999999992</v>
      </c>
      <c r="C9" s="26"/>
      <c r="D9" s="27" t="s">
        <v>24</v>
      </c>
    </row>
    <row r="10" spans="1:6" ht="21" thickBot="1" x14ac:dyDescent="0.35">
      <c r="A10" s="33" t="s">
        <v>25</v>
      </c>
      <c r="B10" s="34">
        <f>(B9/B8)+2</f>
        <v>4.223583333333333</v>
      </c>
      <c r="C10" s="35"/>
      <c r="D10" s="36" t="s">
        <v>26</v>
      </c>
      <c r="E10" t="s">
        <v>29</v>
      </c>
      <c r="F10" t="s">
        <v>30</v>
      </c>
    </row>
    <row r="11" spans="1:6" x14ac:dyDescent="0.25">
      <c r="A11" s="37"/>
      <c r="B11" s="38"/>
      <c r="C11" s="39"/>
      <c r="D11" s="3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"/>
  <sheetViews>
    <sheetView workbookViewId="0">
      <selection activeCell="B7" sqref="B7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83" t="s">
        <v>42</v>
      </c>
      <c r="B1" s="84"/>
      <c r="C1" s="84"/>
      <c r="D1" s="85"/>
    </row>
    <row r="2" spans="1:6" ht="20.25" x14ac:dyDescent="0.3">
      <c r="A2" s="20" t="s">
        <v>9</v>
      </c>
      <c r="B2" s="21">
        <v>69.3</v>
      </c>
      <c r="C2" s="22" t="s">
        <v>10</v>
      </c>
      <c r="D2" s="23" t="s">
        <v>11</v>
      </c>
    </row>
    <row r="3" spans="1:6" ht="20.25" customHeight="1" x14ac:dyDescent="0.3">
      <c r="A3" s="24" t="s">
        <v>12</v>
      </c>
      <c r="B3" s="25">
        <f>B2*3.72%</f>
        <v>2.57796</v>
      </c>
      <c r="C3" s="26"/>
      <c r="D3" s="27" t="s">
        <v>13</v>
      </c>
    </row>
    <row r="4" spans="1:6" ht="20.25" x14ac:dyDescent="0.3">
      <c r="A4" s="24" t="s">
        <v>14</v>
      </c>
      <c r="B4" s="25">
        <f>B3*2</f>
        <v>5.1559200000000001</v>
      </c>
      <c r="C4" s="26"/>
      <c r="D4" s="27" t="s">
        <v>15</v>
      </c>
    </row>
    <row r="5" spans="1:6" ht="20.25" x14ac:dyDescent="0.3">
      <c r="A5" s="28" t="s">
        <v>16</v>
      </c>
      <c r="B5" s="29">
        <v>2.5000000000000001E-2</v>
      </c>
      <c r="C5" s="26" t="s">
        <v>10</v>
      </c>
      <c r="D5" s="27" t="s">
        <v>17</v>
      </c>
    </row>
    <row r="6" spans="1:6" ht="20.25" x14ac:dyDescent="0.3">
      <c r="A6" s="28" t="s">
        <v>18</v>
      </c>
      <c r="B6" s="30">
        <v>159.35</v>
      </c>
      <c r="C6" s="26" t="s">
        <v>10</v>
      </c>
      <c r="D6" s="27" t="s">
        <v>11</v>
      </c>
    </row>
    <row r="7" spans="1:6" ht="20.25" x14ac:dyDescent="0.3">
      <c r="A7" s="24" t="s">
        <v>19</v>
      </c>
      <c r="B7" s="25">
        <f>B5*B6</f>
        <v>3.9837500000000001</v>
      </c>
      <c r="C7" s="26"/>
      <c r="D7" s="27" t="s">
        <v>20</v>
      </c>
    </row>
    <row r="8" spans="1:6" ht="20.25" x14ac:dyDescent="0.3">
      <c r="A8" s="24" t="s">
        <v>21</v>
      </c>
      <c r="B8" s="13">
        <v>0.36</v>
      </c>
      <c r="C8" s="26"/>
      <c r="D8" s="31" t="s">
        <v>22</v>
      </c>
    </row>
    <row r="9" spans="1:6" ht="21" thickBot="1" x14ac:dyDescent="0.35">
      <c r="A9" s="24" t="s">
        <v>23</v>
      </c>
      <c r="B9" s="32">
        <f>B4-B7</f>
        <v>1.1721699999999999</v>
      </c>
      <c r="C9" s="26"/>
      <c r="D9" s="27" t="s">
        <v>24</v>
      </c>
    </row>
    <row r="10" spans="1:6" ht="21" thickBot="1" x14ac:dyDescent="0.35">
      <c r="A10" s="33" t="s">
        <v>25</v>
      </c>
      <c r="B10" s="34">
        <f>(B9/B8)+2</f>
        <v>5.2560277777777777</v>
      </c>
      <c r="C10" s="35"/>
      <c r="D10" s="36" t="s">
        <v>26</v>
      </c>
      <c r="E10" t="s">
        <v>29</v>
      </c>
      <c r="F10" t="s">
        <v>30</v>
      </c>
    </row>
    <row r="11" spans="1:6" x14ac:dyDescent="0.25">
      <c r="A11" s="37"/>
      <c r="B11" s="38"/>
      <c r="C11" s="39"/>
      <c r="D11" s="3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57</vt:lpstr>
      <vt:lpstr>59</vt:lpstr>
      <vt:lpstr>F619-M620</vt:lpstr>
      <vt:lpstr>F-FORM</vt:lpstr>
      <vt:lpstr>M-FORM</vt:lpstr>
      <vt:lpstr>'57'!Área_de_impresión</vt:lpstr>
      <vt:lpstr>'59'!Área_de_impresión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Alabama</cp:lastModifiedBy>
  <cp:lastPrinted>2025-03-12T20:31:33Z</cp:lastPrinted>
  <dcterms:created xsi:type="dcterms:W3CDTF">2013-06-29T13:58:05Z</dcterms:created>
  <dcterms:modified xsi:type="dcterms:W3CDTF">2025-03-26T16:18:54Z</dcterms:modified>
</cp:coreProperties>
</file>