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hut\code\SCIMAI-Gym-new\"/>
    </mc:Choice>
  </mc:AlternateContent>
  <xr:revisionPtr revIDLastSave="0" documentId="13_ncr:1_{DFECF3FF-C617-4EF7-ACE8-CE73C3DA6A67}" xr6:coauthVersionLast="47" xr6:coauthVersionMax="47" xr10:uidLastSave="{00000000-0000-0000-0000-000000000000}"/>
  <bookViews>
    <workbookView xWindow="-120" yWindow="-120" windowWidth="29040" windowHeight="15720" activeTab="1" xr2:uid="{C6CD6CAE-CD59-4781-B9D4-E37BEA742F3C}"/>
  </bookViews>
  <sheets>
    <sheet name="transitions_state_all_2025-cost" sheetId="4" r:id="rId1"/>
    <sheet name="汇总-cost" sheetId="5" r:id="rId2"/>
    <sheet name="transitions_state_all_2025-03-1" sheetId="1" r:id="rId3"/>
    <sheet name="汇总" sheetId="2" r:id="rId4"/>
    <sheet name="Sheet2" sheetId="3" r:id="rId5"/>
  </sheets>
  <calcPr calcId="191029"/>
</workbook>
</file>

<file path=xl/calcChain.xml><?xml version="1.0" encoding="utf-8"?>
<calcChain xmlns="http://schemas.openxmlformats.org/spreadsheetml/2006/main">
  <c r="E38" i="5" l="1"/>
  <c r="D38" i="5"/>
  <c r="C38" i="5"/>
  <c r="B38" i="5"/>
  <c r="F38" i="5" s="1"/>
  <c r="E31" i="5"/>
  <c r="D31" i="5"/>
  <c r="C31" i="5"/>
  <c r="B31" i="5"/>
  <c r="F31" i="5" s="1"/>
  <c r="E27" i="5"/>
  <c r="D27" i="5"/>
  <c r="C27" i="5"/>
  <c r="J25" i="5" s="1"/>
  <c r="B27" i="5"/>
  <c r="F27" i="5" s="1"/>
  <c r="I11" i="5"/>
  <c r="I10" i="5"/>
  <c r="I9" i="5"/>
  <c r="E12" i="5"/>
  <c r="D12" i="5"/>
  <c r="C12" i="5"/>
  <c r="C13" i="5" s="1"/>
  <c r="B12" i="5"/>
  <c r="E11" i="5"/>
  <c r="D11" i="5"/>
  <c r="C11" i="5"/>
  <c r="B11" i="5"/>
  <c r="E10" i="5"/>
  <c r="E13" i="5" s="1"/>
  <c r="D10" i="5"/>
  <c r="C10" i="5"/>
  <c r="B10" i="5"/>
  <c r="E9" i="5"/>
  <c r="J9" i="5" s="1"/>
  <c r="D9" i="5"/>
  <c r="C9" i="5"/>
  <c r="B9" i="5"/>
  <c r="B3" i="5"/>
  <c r="AS2" i="4"/>
  <c r="AT2" i="4"/>
  <c r="AU2" i="4"/>
  <c r="AR2" i="4"/>
  <c r="AF4" i="4"/>
  <c r="AG4" i="4"/>
  <c r="AF2" i="4"/>
  <c r="AG2" i="4"/>
  <c r="AH2" i="4"/>
  <c r="AE2" i="4"/>
  <c r="F39" i="5"/>
  <c r="F37" i="5"/>
  <c r="F33" i="5"/>
  <c r="F32" i="5"/>
  <c r="F26" i="5"/>
  <c r="I25" i="5"/>
  <c r="F25" i="5"/>
  <c r="E19" i="5"/>
  <c r="E18" i="5"/>
  <c r="F18" i="5" s="1"/>
  <c r="E17" i="5"/>
  <c r="F17" i="5" s="1"/>
  <c r="E16" i="5"/>
  <c r="D13" i="5"/>
  <c r="S3" i="4"/>
  <c r="S2" i="4"/>
  <c r="T2" i="4"/>
  <c r="U2" i="4"/>
  <c r="R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AY3" i="4"/>
  <c r="AY4" i="4" s="1"/>
  <c r="AU4" i="4" s="1"/>
  <c r="AX3" i="4"/>
  <c r="AX4" i="4" s="1"/>
  <c r="AT4" i="4" s="1"/>
  <c r="AW3" i="4"/>
  <c r="AW4" i="4" s="1"/>
  <c r="AS4" i="4" s="1"/>
  <c r="AV3" i="4"/>
  <c r="AV4" i="4" s="1"/>
  <c r="AR4" i="4" s="1"/>
  <c r="AL3" i="4"/>
  <c r="AL4" i="4" s="1"/>
  <c r="AH4" i="4" s="1"/>
  <c r="AK3" i="4"/>
  <c r="AK4" i="4" s="1"/>
  <c r="AJ3" i="4"/>
  <c r="AJ4" i="4" s="1"/>
  <c r="AI3" i="4"/>
  <c r="AI4" i="4" s="1"/>
  <c r="AE4" i="4" s="1"/>
  <c r="Y3" i="4"/>
  <c r="Y4" i="4" s="1"/>
  <c r="U4" i="4" s="1"/>
  <c r="X3" i="4"/>
  <c r="X4" i="4" s="1"/>
  <c r="T4" i="4" s="1"/>
  <c r="W3" i="4"/>
  <c r="W4" i="4" s="1"/>
  <c r="S4" i="4" s="1"/>
  <c r="V3" i="4"/>
  <c r="V4" i="4" s="1"/>
  <c r="R4" i="4" s="1"/>
  <c r="D3" i="4"/>
  <c r="L3" i="4" s="1"/>
  <c r="C3" i="4"/>
  <c r="K3" i="4" s="1"/>
  <c r="B3" i="4"/>
  <c r="J3" i="4" s="1"/>
  <c r="A3" i="4"/>
  <c r="I3" i="4" s="1"/>
  <c r="H2" i="4"/>
  <c r="G2" i="4"/>
  <c r="F2" i="4"/>
  <c r="E2" i="4"/>
  <c r="D2" i="4"/>
  <c r="C2" i="4"/>
  <c r="B2" i="4"/>
  <c r="A2" i="4"/>
  <c r="J25" i="2"/>
  <c r="I25" i="2"/>
  <c r="H26" i="2"/>
  <c r="H25" i="2"/>
  <c r="B5" i="2"/>
  <c r="E38" i="2"/>
  <c r="D38" i="2"/>
  <c r="C38" i="2"/>
  <c r="B38" i="2"/>
  <c r="F39" i="2"/>
  <c r="F37" i="2"/>
  <c r="D25" i="2"/>
  <c r="F25" i="2" s="1"/>
  <c r="F26" i="2"/>
  <c r="E27" i="2"/>
  <c r="D27" i="2"/>
  <c r="C27" i="2"/>
  <c r="B27" i="2"/>
  <c r="F33" i="2"/>
  <c r="F32" i="2"/>
  <c r="E31" i="2"/>
  <c r="D31" i="2"/>
  <c r="C31" i="2"/>
  <c r="B31" i="2"/>
  <c r="G37" i="5" l="1"/>
  <c r="G39" i="5"/>
  <c r="G32" i="5"/>
  <c r="G33" i="5"/>
  <c r="H25" i="5"/>
  <c r="C14" i="5"/>
  <c r="H9" i="5"/>
  <c r="B13" i="5"/>
  <c r="F11" i="5"/>
  <c r="H10" i="5"/>
  <c r="F10" i="5"/>
  <c r="H12" i="5"/>
  <c r="B14" i="5"/>
  <c r="F9" i="5"/>
  <c r="T3" i="4"/>
  <c r="R3" i="4"/>
  <c r="AH3" i="4"/>
  <c r="AU3" i="4"/>
  <c r="AG3" i="4"/>
  <c r="AT3" i="4"/>
  <c r="AF3" i="4"/>
  <c r="AS3" i="4"/>
  <c r="U3" i="4"/>
  <c r="AE3" i="4"/>
  <c r="AR3" i="4"/>
  <c r="G25" i="5"/>
  <c r="H26" i="5"/>
  <c r="G26" i="5"/>
  <c r="F12" i="5"/>
  <c r="D14" i="5"/>
  <c r="E14" i="5"/>
  <c r="AJ5" i="4"/>
  <c r="AF5" i="4" s="1"/>
  <c r="AK5" i="4"/>
  <c r="AG5" i="4" s="1"/>
  <c r="V5" i="4"/>
  <c r="R5" i="4" s="1"/>
  <c r="W5" i="4"/>
  <c r="S5" i="4" s="1"/>
  <c r="I4" i="4"/>
  <c r="E3" i="4"/>
  <c r="Y5" i="4"/>
  <c r="U5" i="4" s="1"/>
  <c r="AW5" i="4"/>
  <c r="AS5" i="4" s="1"/>
  <c r="H3" i="4"/>
  <c r="L4" i="4"/>
  <c r="X5" i="4"/>
  <c r="T5" i="4" s="1"/>
  <c r="AL5" i="4"/>
  <c r="AH5" i="4" s="1"/>
  <c r="AV5" i="4"/>
  <c r="AR5" i="4" s="1"/>
  <c r="J4" i="4"/>
  <c r="F3" i="4"/>
  <c r="AX5" i="4"/>
  <c r="AT5" i="4" s="1"/>
  <c r="K4" i="4"/>
  <c r="G3" i="4"/>
  <c r="AI5" i="4"/>
  <c r="AE5" i="4" s="1"/>
  <c r="AY5" i="4"/>
  <c r="AU5" i="4" s="1"/>
  <c r="F27" i="2"/>
  <c r="G25" i="2" s="1"/>
  <c r="F38" i="2"/>
  <c r="G37" i="2" s="1"/>
  <c r="F31" i="2"/>
  <c r="G32" i="2" s="1"/>
  <c r="F2" i="1"/>
  <c r="G2" i="1"/>
  <c r="H2" i="1"/>
  <c r="E2" i="1"/>
  <c r="E17" i="2"/>
  <c r="E18" i="2"/>
  <c r="E19" i="2"/>
  <c r="E16" i="2"/>
  <c r="I3" i="1"/>
  <c r="E3" i="1" s="1"/>
  <c r="A3" i="1"/>
  <c r="B3" i="1"/>
  <c r="J3" i="1" s="1"/>
  <c r="F3" i="1" s="1"/>
  <c r="C3" i="1"/>
  <c r="K3" i="1" s="1"/>
  <c r="G3" i="1" s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2" i="1"/>
  <c r="B2" i="1"/>
  <c r="C2" i="1"/>
  <c r="AS2" i="1"/>
  <c r="AT2" i="1"/>
  <c r="AU2" i="1"/>
  <c r="AR2" i="1"/>
  <c r="AF2" i="1"/>
  <c r="AG2" i="1"/>
  <c r="AH2" i="1"/>
  <c r="AE2" i="1"/>
  <c r="AW3" i="1"/>
  <c r="AW4" i="1" s="1"/>
  <c r="AS4" i="1" s="1"/>
  <c r="AX3" i="1"/>
  <c r="AY3" i="1"/>
  <c r="AY4" i="1" s="1"/>
  <c r="AV3" i="1"/>
  <c r="AV4" i="1" s="1"/>
  <c r="AJ3" i="1"/>
  <c r="AJ4" i="1" s="1"/>
  <c r="AJ5" i="1" s="1"/>
  <c r="AF5" i="1" s="1"/>
  <c r="AK3" i="1"/>
  <c r="AG3" i="1" s="1"/>
  <c r="AL3" i="1"/>
  <c r="AH3" i="1" s="1"/>
  <c r="AI3" i="1"/>
  <c r="AE3" i="1" s="1"/>
  <c r="S2" i="1"/>
  <c r="T2" i="1"/>
  <c r="U2" i="1"/>
  <c r="R2" i="1"/>
  <c r="D3" i="1"/>
  <c r="L3" i="1" s="1"/>
  <c r="H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10" i="5" l="1"/>
  <c r="G9" i="5"/>
  <c r="L5" i="4"/>
  <c r="H4" i="4"/>
  <c r="W6" i="4"/>
  <c r="S6" i="4" s="1"/>
  <c r="AY6" i="4"/>
  <c r="AU6" i="4" s="1"/>
  <c r="F4" i="4"/>
  <c r="J5" i="4"/>
  <c r="AI6" i="4"/>
  <c r="AE6" i="4" s="1"/>
  <c r="Y6" i="4"/>
  <c r="U6" i="4" s="1"/>
  <c r="AV6" i="4"/>
  <c r="AR6" i="4" s="1"/>
  <c r="K5" i="4"/>
  <c r="G4" i="4"/>
  <c r="AL6" i="4"/>
  <c r="AH6" i="4" s="1"/>
  <c r="AK6" i="4"/>
  <c r="AG6" i="4" s="1"/>
  <c r="V6" i="4"/>
  <c r="R6" i="4" s="1"/>
  <c r="AW6" i="4"/>
  <c r="AS6" i="4" s="1"/>
  <c r="AX6" i="4"/>
  <c r="AT6" i="4" s="1"/>
  <c r="X6" i="4"/>
  <c r="T6" i="4" s="1"/>
  <c r="I5" i="4"/>
  <c r="E4" i="4"/>
  <c r="AJ6" i="4"/>
  <c r="AF6" i="4" s="1"/>
  <c r="G26" i="2"/>
  <c r="G33" i="2"/>
  <c r="G39" i="2"/>
  <c r="AF3" i="1"/>
  <c r="AU3" i="1"/>
  <c r="AI4" i="1"/>
  <c r="AI5" i="1" s="1"/>
  <c r="AE5" i="1" s="1"/>
  <c r="AY5" i="1"/>
  <c r="AU4" i="1"/>
  <c r="AS3" i="1"/>
  <c r="AR4" i="1"/>
  <c r="AV5" i="1"/>
  <c r="AV6" i="1" s="1"/>
  <c r="AR3" i="1"/>
  <c r="AL4" i="1"/>
  <c r="AK4" i="1"/>
  <c r="L4" i="1"/>
  <c r="K4" i="1"/>
  <c r="G4" i="1" s="1"/>
  <c r="I4" i="1"/>
  <c r="E4" i="1" s="1"/>
  <c r="AX4" i="1"/>
  <c r="AT3" i="1"/>
  <c r="AW5" i="1"/>
  <c r="F17" i="2"/>
  <c r="F18" i="2"/>
  <c r="J4" i="1"/>
  <c r="F4" i="1" s="1"/>
  <c r="AF4" i="1"/>
  <c r="AJ6" i="1"/>
  <c r="AF6" i="1" s="1"/>
  <c r="J6" i="4" l="1"/>
  <c r="F5" i="4"/>
  <c r="K6" i="4"/>
  <c r="G5" i="4"/>
  <c r="V7" i="4"/>
  <c r="R7" i="4" s="1"/>
  <c r="AJ7" i="4"/>
  <c r="AF7" i="4" s="1"/>
  <c r="AY7" i="4"/>
  <c r="AU7" i="4" s="1"/>
  <c r="X7" i="4"/>
  <c r="T7" i="4" s="1"/>
  <c r="W7" i="4"/>
  <c r="S7" i="4" s="1"/>
  <c r="AW7" i="4"/>
  <c r="AS7" i="4" s="1"/>
  <c r="I6" i="4"/>
  <c r="E5" i="4"/>
  <c r="AV7" i="4"/>
  <c r="AR7" i="4" s="1"/>
  <c r="AK7" i="4"/>
  <c r="AG7" i="4" s="1"/>
  <c r="Y7" i="4"/>
  <c r="U7" i="4" s="1"/>
  <c r="AX7" i="4"/>
  <c r="AT7" i="4" s="1"/>
  <c r="AL7" i="4"/>
  <c r="AH7" i="4" s="1"/>
  <c r="AI7" i="4"/>
  <c r="AE7" i="4" s="1"/>
  <c r="L6" i="4"/>
  <c r="H5" i="4"/>
  <c r="AI6" i="1"/>
  <c r="AE6" i="1" s="1"/>
  <c r="AE4" i="1"/>
  <c r="AR5" i="1"/>
  <c r="K5" i="1"/>
  <c r="G5" i="1" s="1"/>
  <c r="I5" i="1"/>
  <c r="E5" i="1" s="1"/>
  <c r="AY6" i="1"/>
  <c r="AU5" i="1"/>
  <c r="AV7" i="1"/>
  <c r="AR6" i="1"/>
  <c r="AH4" i="1"/>
  <c r="AL5" i="1"/>
  <c r="AK5" i="1"/>
  <c r="AG4" i="1"/>
  <c r="H4" i="1"/>
  <c r="L5" i="1"/>
  <c r="AX5" i="1"/>
  <c r="AT4" i="1"/>
  <c r="J5" i="1"/>
  <c r="F5" i="1" s="1"/>
  <c r="AW6" i="1"/>
  <c r="AS5" i="1"/>
  <c r="AJ7" i="1"/>
  <c r="AF7" i="1" s="1"/>
  <c r="AW8" i="4" l="1"/>
  <c r="AS8" i="4" s="1"/>
  <c r="AJ8" i="4"/>
  <c r="AF8" i="4" s="1"/>
  <c r="Y8" i="4"/>
  <c r="U8" i="4" s="1"/>
  <c r="W8" i="4"/>
  <c r="S8" i="4" s="1"/>
  <c r="AI8" i="4"/>
  <c r="AE8" i="4" s="1"/>
  <c r="AV8" i="4"/>
  <c r="AR8" i="4" s="1"/>
  <c r="AK8" i="4"/>
  <c r="AG8" i="4" s="1"/>
  <c r="AL8" i="4"/>
  <c r="AH8" i="4" s="1"/>
  <c r="L7" i="4"/>
  <c r="H6" i="4"/>
  <c r="V8" i="4"/>
  <c r="R8" i="4" s="1"/>
  <c r="X8" i="4"/>
  <c r="T8" i="4" s="1"/>
  <c r="K7" i="4"/>
  <c r="G6" i="4"/>
  <c r="AX8" i="4"/>
  <c r="AT8" i="4" s="1"/>
  <c r="I7" i="4"/>
  <c r="E6" i="4"/>
  <c r="AY8" i="4"/>
  <c r="AU8" i="4" s="1"/>
  <c r="F6" i="4"/>
  <c r="J7" i="4"/>
  <c r="AI7" i="1"/>
  <c r="AE7" i="1" s="1"/>
  <c r="K6" i="1"/>
  <c r="G6" i="1" s="1"/>
  <c r="I6" i="1"/>
  <c r="E6" i="1" s="1"/>
  <c r="J6" i="1"/>
  <c r="F6" i="1" s="1"/>
  <c r="AY7" i="1"/>
  <c r="AU6" i="1"/>
  <c r="AV8" i="1"/>
  <c r="AR7" i="1"/>
  <c r="AH5" i="1"/>
  <c r="AL6" i="1"/>
  <c r="AK6" i="1"/>
  <c r="AG5" i="1"/>
  <c r="L6" i="1"/>
  <c r="H5" i="1"/>
  <c r="AX6" i="1"/>
  <c r="AT5" i="1"/>
  <c r="AW7" i="1"/>
  <c r="AS6" i="1"/>
  <c r="AJ8" i="1"/>
  <c r="AF8" i="1" s="1"/>
  <c r="W3" i="1"/>
  <c r="S3" i="1" s="1"/>
  <c r="X3" i="1"/>
  <c r="T3" i="1" s="1"/>
  <c r="Y3" i="1"/>
  <c r="U3" i="1" s="1"/>
  <c r="V3" i="1"/>
  <c r="R3" i="1" s="1"/>
  <c r="W9" i="4" l="1"/>
  <c r="S9" i="4" s="1"/>
  <c r="AL9" i="4"/>
  <c r="AH9" i="4" s="1"/>
  <c r="AY9" i="4"/>
  <c r="AU9" i="4" s="1"/>
  <c r="AK9" i="4"/>
  <c r="AG9" i="4" s="1"/>
  <c r="V9" i="4"/>
  <c r="R9" i="4" s="1"/>
  <c r="J8" i="4"/>
  <c r="F7" i="4"/>
  <c r="K8" i="4"/>
  <c r="G7" i="4"/>
  <c r="Y9" i="4"/>
  <c r="U9" i="4" s="1"/>
  <c r="X9" i="4"/>
  <c r="T9" i="4" s="1"/>
  <c r="I8" i="4"/>
  <c r="E7" i="4"/>
  <c r="AV9" i="4"/>
  <c r="AR9" i="4" s="1"/>
  <c r="AJ9" i="4"/>
  <c r="AF9" i="4" s="1"/>
  <c r="AX9" i="4"/>
  <c r="AT9" i="4" s="1"/>
  <c r="L8" i="4"/>
  <c r="H7" i="4"/>
  <c r="AI9" i="4"/>
  <c r="AE9" i="4" s="1"/>
  <c r="AW9" i="4"/>
  <c r="AS9" i="4" s="1"/>
  <c r="AI8" i="1"/>
  <c r="AE8" i="1" s="1"/>
  <c r="K7" i="1"/>
  <c r="J7" i="1"/>
  <c r="F7" i="1" s="1"/>
  <c r="I7" i="1"/>
  <c r="E7" i="1" s="1"/>
  <c r="AY8" i="1"/>
  <c r="AU7" i="1"/>
  <c r="AV9" i="1"/>
  <c r="AR8" i="1"/>
  <c r="AH6" i="1"/>
  <c r="AL7" i="1"/>
  <c r="AG6" i="1"/>
  <c r="AK7" i="1"/>
  <c r="L7" i="1"/>
  <c r="H6" i="1"/>
  <c r="AX7" i="1"/>
  <c r="AT6" i="1"/>
  <c r="AW8" i="1"/>
  <c r="AS7" i="1"/>
  <c r="AJ9" i="1"/>
  <c r="AF9" i="1" s="1"/>
  <c r="Y4" i="1"/>
  <c r="U4" i="1" s="1"/>
  <c r="X4" i="1"/>
  <c r="T4" i="1" s="1"/>
  <c r="W4" i="1"/>
  <c r="S4" i="1" s="1"/>
  <c r="V4" i="1"/>
  <c r="R4" i="1" s="1"/>
  <c r="AK10" i="4" l="1"/>
  <c r="AG10" i="4" s="1"/>
  <c r="AY10" i="4"/>
  <c r="AU10" i="4" s="1"/>
  <c r="Y10" i="4"/>
  <c r="U10" i="4" s="1"/>
  <c r="AW10" i="4"/>
  <c r="AS10" i="4" s="1"/>
  <c r="K9" i="4"/>
  <c r="G8" i="4"/>
  <c r="J9" i="4"/>
  <c r="F8" i="4"/>
  <c r="AL10" i="4"/>
  <c r="AH10" i="4" s="1"/>
  <c r="AJ10" i="4"/>
  <c r="AF10" i="4" s="1"/>
  <c r="AI10" i="4"/>
  <c r="AE10" i="4" s="1"/>
  <c r="H8" i="4"/>
  <c r="L9" i="4"/>
  <c r="AV10" i="4"/>
  <c r="AR10" i="4" s="1"/>
  <c r="I9" i="4"/>
  <c r="E8" i="4"/>
  <c r="AX10" i="4"/>
  <c r="AT10" i="4" s="1"/>
  <c r="X10" i="4"/>
  <c r="T10" i="4" s="1"/>
  <c r="V10" i="4"/>
  <c r="R10" i="4" s="1"/>
  <c r="W10" i="4"/>
  <c r="S10" i="4" s="1"/>
  <c r="AI9" i="1"/>
  <c r="AE9" i="1" s="1"/>
  <c r="G7" i="1"/>
  <c r="K8" i="1"/>
  <c r="J8" i="1"/>
  <c r="F8" i="1" s="1"/>
  <c r="I8" i="1"/>
  <c r="E8" i="1" s="1"/>
  <c r="AY9" i="1"/>
  <c r="AU8" i="1"/>
  <c r="AV10" i="1"/>
  <c r="AR9" i="1"/>
  <c r="AH7" i="1"/>
  <c r="AL8" i="1"/>
  <c r="AG7" i="1"/>
  <c r="AK8" i="1"/>
  <c r="L8" i="1"/>
  <c r="H7" i="1"/>
  <c r="AX8" i="1"/>
  <c r="AT7" i="1"/>
  <c r="AW9" i="1"/>
  <c r="AS8" i="1"/>
  <c r="AJ10" i="1"/>
  <c r="AF10" i="1" s="1"/>
  <c r="Y5" i="1"/>
  <c r="U5" i="1" s="1"/>
  <c r="V5" i="1"/>
  <c r="R5" i="1" s="1"/>
  <c r="X5" i="1"/>
  <c r="T5" i="1" s="1"/>
  <c r="W5" i="1"/>
  <c r="S5" i="1" s="1"/>
  <c r="AJ11" i="4" l="1"/>
  <c r="AF11" i="4" s="1"/>
  <c r="AW11" i="4"/>
  <c r="AS11" i="4" s="1"/>
  <c r="W11" i="4"/>
  <c r="S11" i="4" s="1"/>
  <c r="AV11" i="4"/>
  <c r="AR11" i="4" s="1"/>
  <c r="AL11" i="4"/>
  <c r="AH11" i="4" s="1"/>
  <c r="AY11" i="4"/>
  <c r="AU11" i="4" s="1"/>
  <c r="V11" i="4"/>
  <c r="R11" i="4" s="1"/>
  <c r="L10" i="4"/>
  <c r="H9" i="4"/>
  <c r="X11" i="4"/>
  <c r="T11" i="4" s="1"/>
  <c r="I10" i="4"/>
  <c r="E9" i="4"/>
  <c r="Y11" i="4"/>
  <c r="U11" i="4" s="1"/>
  <c r="J10" i="4"/>
  <c r="F9" i="4"/>
  <c r="AX11" i="4"/>
  <c r="AT11" i="4" s="1"/>
  <c r="AI11" i="4"/>
  <c r="AE11" i="4" s="1"/>
  <c r="K10" i="4"/>
  <c r="G9" i="4"/>
  <c r="AK11" i="4"/>
  <c r="AG11" i="4" s="1"/>
  <c r="AI10" i="1"/>
  <c r="AE10" i="1" s="1"/>
  <c r="G8" i="1"/>
  <c r="K9" i="1"/>
  <c r="J9" i="1"/>
  <c r="F9" i="1" s="1"/>
  <c r="I9" i="1"/>
  <c r="E9" i="1" s="1"/>
  <c r="AY10" i="1"/>
  <c r="AU9" i="1"/>
  <c r="AV11" i="1"/>
  <c r="AR10" i="1"/>
  <c r="AH8" i="1"/>
  <c r="AL9" i="1"/>
  <c r="AG8" i="1"/>
  <c r="AK9" i="1"/>
  <c r="H8" i="1"/>
  <c r="L9" i="1"/>
  <c r="AX9" i="1"/>
  <c r="AT8" i="1"/>
  <c r="AW10" i="1"/>
  <c r="AS9" i="1"/>
  <c r="AI11" i="1"/>
  <c r="AE11" i="1" s="1"/>
  <c r="AJ11" i="1"/>
  <c r="AF11" i="1" s="1"/>
  <c r="X6" i="1"/>
  <c r="T6" i="1" s="1"/>
  <c r="W6" i="1"/>
  <c r="S6" i="1" s="1"/>
  <c r="V6" i="1"/>
  <c r="R6" i="1" s="1"/>
  <c r="Y6" i="1"/>
  <c r="U6" i="1" s="1"/>
  <c r="AV12" i="4" l="1"/>
  <c r="AR12" i="4" s="1"/>
  <c r="H10" i="4"/>
  <c r="L11" i="4"/>
  <c r="K11" i="4"/>
  <c r="G10" i="4"/>
  <c r="W12" i="4"/>
  <c r="S12" i="4" s="1"/>
  <c r="AK12" i="4"/>
  <c r="AG12" i="4" s="1"/>
  <c r="V12" i="4"/>
  <c r="R12" i="4" s="1"/>
  <c r="AI12" i="4"/>
  <c r="AE12" i="4" s="1"/>
  <c r="J11" i="4"/>
  <c r="F10" i="4"/>
  <c r="Y12" i="4"/>
  <c r="U12" i="4" s="1"/>
  <c r="I11" i="4"/>
  <c r="E10" i="4"/>
  <c r="AY12" i="4"/>
  <c r="AU12" i="4" s="1"/>
  <c r="AW12" i="4"/>
  <c r="AS12" i="4" s="1"/>
  <c r="AX12" i="4"/>
  <c r="AT12" i="4" s="1"/>
  <c r="X12" i="4"/>
  <c r="T12" i="4" s="1"/>
  <c r="AL12" i="4"/>
  <c r="AH12" i="4" s="1"/>
  <c r="AJ12" i="4"/>
  <c r="AF12" i="4" s="1"/>
  <c r="J10" i="1"/>
  <c r="F10" i="1" s="1"/>
  <c r="G9" i="1"/>
  <c r="K10" i="1"/>
  <c r="I10" i="1"/>
  <c r="E10" i="1" s="1"/>
  <c r="AY11" i="1"/>
  <c r="AU10" i="1"/>
  <c r="AV12" i="1"/>
  <c r="AR11" i="1"/>
  <c r="AH9" i="1"/>
  <c r="AL10" i="1"/>
  <c r="AG9" i="1"/>
  <c r="AK10" i="1"/>
  <c r="H9" i="1"/>
  <c r="L10" i="1"/>
  <c r="AX10" i="1"/>
  <c r="AT9" i="1"/>
  <c r="AW11" i="1"/>
  <c r="AS10" i="1"/>
  <c r="AJ12" i="1"/>
  <c r="AF12" i="1" s="1"/>
  <c r="AI12" i="1"/>
  <c r="AE12" i="1" s="1"/>
  <c r="V7" i="1"/>
  <c r="R7" i="1" s="1"/>
  <c r="Y7" i="1"/>
  <c r="U7" i="1" s="1"/>
  <c r="W7" i="1"/>
  <c r="S7" i="1" s="1"/>
  <c r="X7" i="1"/>
  <c r="T7" i="1" s="1"/>
  <c r="W13" i="4" l="1"/>
  <c r="S13" i="4" s="1"/>
  <c r="AJ13" i="4"/>
  <c r="AF13" i="4" s="1"/>
  <c r="J12" i="4"/>
  <c r="F11" i="4"/>
  <c r="AY13" i="4"/>
  <c r="AU13" i="4" s="1"/>
  <c r="AI13" i="4"/>
  <c r="AE13" i="4" s="1"/>
  <c r="V13" i="4"/>
  <c r="R13" i="4" s="1"/>
  <c r="E11" i="4"/>
  <c r="I12" i="4"/>
  <c r="AW13" i="4"/>
  <c r="AS13" i="4" s="1"/>
  <c r="AL13" i="4"/>
  <c r="AH13" i="4" s="1"/>
  <c r="K12" i="4"/>
  <c r="G11" i="4"/>
  <c r="L12" i="4"/>
  <c r="H11" i="4"/>
  <c r="X13" i="4"/>
  <c r="T13" i="4" s="1"/>
  <c r="AX13" i="4"/>
  <c r="AT13" i="4" s="1"/>
  <c r="Y13" i="4"/>
  <c r="U13" i="4" s="1"/>
  <c r="AK13" i="4"/>
  <c r="AG13" i="4" s="1"/>
  <c r="AV13" i="4"/>
  <c r="AR13" i="4" s="1"/>
  <c r="J11" i="1"/>
  <c r="F11" i="1" s="1"/>
  <c r="G10" i="1"/>
  <c r="K11" i="1"/>
  <c r="I11" i="1"/>
  <c r="E11" i="1" s="1"/>
  <c r="AY12" i="1"/>
  <c r="AU11" i="1"/>
  <c r="AV13" i="1"/>
  <c r="AR12" i="1"/>
  <c r="AH10" i="1"/>
  <c r="AL11" i="1"/>
  <c r="AG10" i="1"/>
  <c r="AK11" i="1"/>
  <c r="H10" i="1"/>
  <c r="L11" i="1"/>
  <c r="AX11" i="1"/>
  <c r="AT10" i="1"/>
  <c r="AW12" i="1"/>
  <c r="AS11" i="1"/>
  <c r="AI13" i="1"/>
  <c r="AE13" i="1" s="1"/>
  <c r="AJ13" i="1"/>
  <c r="AF13" i="1" s="1"/>
  <c r="W8" i="1"/>
  <c r="S8" i="1" s="1"/>
  <c r="X8" i="1"/>
  <c r="T8" i="1" s="1"/>
  <c r="Y8" i="1"/>
  <c r="U8" i="1" s="1"/>
  <c r="V8" i="1"/>
  <c r="R8" i="1" s="1"/>
  <c r="AY14" i="4" l="1"/>
  <c r="AU14" i="4" s="1"/>
  <c r="X14" i="4"/>
  <c r="T14" i="4" s="1"/>
  <c r="I13" i="4"/>
  <c r="E12" i="4"/>
  <c r="H12" i="4"/>
  <c r="L13" i="4"/>
  <c r="AV14" i="4"/>
  <c r="AR14" i="4" s="1"/>
  <c r="AJ14" i="4"/>
  <c r="AF14" i="4" s="1"/>
  <c r="AW14" i="4"/>
  <c r="AS14" i="4" s="1"/>
  <c r="AK14" i="4"/>
  <c r="AG14" i="4" s="1"/>
  <c r="J13" i="4"/>
  <c r="F12" i="4"/>
  <c r="Y14" i="4"/>
  <c r="U14" i="4" s="1"/>
  <c r="K13" i="4"/>
  <c r="G12" i="4"/>
  <c r="V14" i="4"/>
  <c r="R14" i="4" s="1"/>
  <c r="AX14" i="4"/>
  <c r="AT14" i="4" s="1"/>
  <c r="AL14" i="4"/>
  <c r="AH14" i="4" s="1"/>
  <c r="AI14" i="4"/>
  <c r="AE14" i="4" s="1"/>
  <c r="W14" i="4"/>
  <c r="S14" i="4" s="1"/>
  <c r="J12" i="1"/>
  <c r="F12" i="1" s="1"/>
  <c r="G11" i="1"/>
  <c r="K12" i="1"/>
  <c r="I12" i="1"/>
  <c r="E12" i="1" s="1"/>
  <c r="AY13" i="1"/>
  <c r="AU12" i="1"/>
  <c r="AV14" i="1"/>
  <c r="AR13" i="1"/>
  <c r="AH11" i="1"/>
  <c r="AL12" i="1"/>
  <c r="AG11" i="1"/>
  <c r="AK12" i="1"/>
  <c r="H11" i="1"/>
  <c r="L12" i="1"/>
  <c r="AX12" i="1"/>
  <c r="AT11" i="1"/>
  <c r="AW13" i="1"/>
  <c r="AS12" i="1"/>
  <c r="AJ14" i="1"/>
  <c r="AF14" i="1" s="1"/>
  <c r="AI14" i="1"/>
  <c r="AE14" i="1" s="1"/>
  <c r="V9" i="1"/>
  <c r="R9" i="1" s="1"/>
  <c r="Y9" i="1"/>
  <c r="U9" i="1" s="1"/>
  <c r="X9" i="1"/>
  <c r="T9" i="1" s="1"/>
  <c r="W9" i="1"/>
  <c r="S9" i="1" s="1"/>
  <c r="L14" i="4" l="1"/>
  <c r="H13" i="4"/>
  <c r="W15" i="4"/>
  <c r="S15" i="4" s="1"/>
  <c r="E13" i="4"/>
  <c r="I14" i="4"/>
  <c r="AJ15" i="4"/>
  <c r="AF15" i="4" s="1"/>
  <c r="AK15" i="4"/>
  <c r="AG15" i="4" s="1"/>
  <c r="K14" i="4"/>
  <c r="G13" i="4"/>
  <c r="V15" i="4"/>
  <c r="R15" i="4" s="1"/>
  <c r="AI15" i="4"/>
  <c r="AE15" i="4" s="1"/>
  <c r="AW15" i="4"/>
  <c r="AS15" i="4" s="1"/>
  <c r="AL15" i="4"/>
  <c r="AH15" i="4" s="1"/>
  <c r="Y15" i="4"/>
  <c r="U15" i="4" s="1"/>
  <c r="X15" i="4"/>
  <c r="T15" i="4" s="1"/>
  <c r="AX15" i="4"/>
  <c r="AT15" i="4" s="1"/>
  <c r="J14" i="4"/>
  <c r="F13" i="4"/>
  <c r="AV15" i="4"/>
  <c r="AR15" i="4" s="1"/>
  <c r="AY15" i="4"/>
  <c r="AU15" i="4" s="1"/>
  <c r="J13" i="1"/>
  <c r="F13" i="1" s="1"/>
  <c r="G12" i="1"/>
  <c r="K13" i="1"/>
  <c r="I13" i="1"/>
  <c r="E13" i="1" s="1"/>
  <c r="AY14" i="1"/>
  <c r="AU13" i="1"/>
  <c r="AV15" i="1"/>
  <c r="AR14" i="1"/>
  <c r="AH12" i="1"/>
  <c r="AL13" i="1"/>
  <c r="AG12" i="1"/>
  <c r="AK13" i="1"/>
  <c r="H12" i="1"/>
  <c r="L13" i="1"/>
  <c r="AX13" i="1"/>
  <c r="AT12" i="1"/>
  <c r="AW14" i="1"/>
  <c r="AS13" i="1"/>
  <c r="AI15" i="1"/>
  <c r="AE15" i="1" s="1"/>
  <c r="AJ15" i="1"/>
  <c r="AF15" i="1" s="1"/>
  <c r="W10" i="1"/>
  <c r="S10" i="1" s="1"/>
  <c r="X10" i="1"/>
  <c r="T10" i="1" s="1"/>
  <c r="Y10" i="1"/>
  <c r="U10" i="1" s="1"/>
  <c r="V10" i="1"/>
  <c r="R10" i="1" s="1"/>
  <c r="AJ16" i="4" l="1"/>
  <c r="AF16" i="4" s="1"/>
  <c r="AY16" i="4"/>
  <c r="AU16" i="4" s="1"/>
  <c r="I15" i="4"/>
  <c r="E14" i="4"/>
  <c r="AI16" i="4"/>
  <c r="AE16" i="4" s="1"/>
  <c r="AV16" i="4"/>
  <c r="AR16" i="4" s="1"/>
  <c r="V16" i="4"/>
  <c r="R16" i="4" s="1"/>
  <c r="AL16" i="4"/>
  <c r="AH16" i="4" s="1"/>
  <c r="X16" i="4"/>
  <c r="T16" i="4" s="1"/>
  <c r="Y16" i="4"/>
  <c r="U16" i="4" s="1"/>
  <c r="J15" i="4"/>
  <c r="F14" i="4"/>
  <c r="K15" i="4"/>
  <c r="G14" i="4"/>
  <c r="W16" i="4"/>
  <c r="S16" i="4" s="1"/>
  <c r="AX16" i="4"/>
  <c r="AT16" i="4" s="1"/>
  <c r="AW16" i="4"/>
  <c r="AS16" i="4" s="1"/>
  <c r="AK16" i="4"/>
  <c r="AG16" i="4" s="1"/>
  <c r="L15" i="4"/>
  <c r="H14" i="4"/>
  <c r="J14" i="1"/>
  <c r="F14" i="1" s="1"/>
  <c r="G13" i="1"/>
  <c r="K14" i="1"/>
  <c r="I14" i="1"/>
  <c r="E14" i="1" s="1"/>
  <c r="AY15" i="1"/>
  <c r="AU14" i="1"/>
  <c r="AV16" i="1"/>
  <c r="AR15" i="1"/>
  <c r="AH13" i="1"/>
  <c r="AL14" i="1"/>
  <c r="AG13" i="1"/>
  <c r="AK14" i="1"/>
  <c r="H13" i="1"/>
  <c r="L14" i="1"/>
  <c r="AX14" i="1"/>
  <c r="AT13" i="1"/>
  <c r="AW15" i="1"/>
  <c r="AS14" i="1"/>
  <c r="AI16" i="1"/>
  <c r="AE16" i="1" s="1"/>
  <c r="AJ16" i="1"/>
  <c r="AF16" i="1" s="1"/>
  <c r="W11" i="1"/>
  <c r="S11" i="1" s="1"/>
  <c r="V11" i="1"/>
  <c r="R11" i="1" s="1"/>
  <c r="Y11" i="1"/>
  <c r="U11" i="1" s="1"/>
  <c r="X11" i="1"/>
  <c r="T11" i="1" s="1"/>
  <c r="X17" i="4" l="1"/>
  <c r="T17" i="4" s="1"/>
  <c r="AI17" i="4"/>
  <c r="AE17" i="4" s="1"/>
  <c r="K16" i="4"/>
  <c r="G15" i="4"/>
  <c r="W17" i="4"/>
  <c r="S17" i="4" s="1"/>
  <c r="I16" i="4"/>
  <c r="E15" i="4"/>
  <c r="AY17" i="4"/>
  <c r="AU17" i="4" s="1"/>
  <c r="AK17" i="4"/>
  <c r="AG17" i="4" s="1"/>
  <c r="L16" i="4"/>
  <c r="H15" i="4"/>
  <c r="AL17" i="4"/>
  <c r="AH17" i="4" s="1"/>
  <c r="AW17" i="4"/>
  <c r="AS17" i="4" s="1"/>
  <c r="J16" i="4"/>
  <c r="F15" i="4"/>
  <c r="V17" i="4"/>
  <c r="R17" i="4" s="1"/>
  <c r="AX17" i="4"/>
  <c r="AT17" i="4" s="1"/>
  <c r="Y17" i="4"/>
  <c r="U17" i="4" s="1"/>
  <c r="AV17" i="4"/>
  <c r="AR17" i="4" s="1"/>
  <c r="AJ17" i="4"/>
  <c r="AF17" i="4" s="1"/>
  <c r="J15" i="1"/>
  <c r="F15" i="1" s="1"/>
  <c r="G14" i="1"/>
  <c r="K15" i="1"/>
  <c r="I15" i="1"/>
  <c r="E15" i="1" s="1"/>
  <c r="AY16" i="1"/>
  <c r="AU15" i="1"/>
  <c r="AV17" i="1"/>
  <c r="AR16" i="1"/>
  <c r="AH14" i="1"/>
  <c r="AL15" i="1"/>
  <c r="AG14" i="1"/>
  <c r="AK15" i="1"/>
  <c r="H14" i="1"/>
  <c r="L15" i="1"/>
  <c r="AX15" i="1"/>
  <c r="AT14" i="1"/>
  <c r="AW16" i="1"/>
  <c r="AS15" i="1"/>
  <c r="AI17" i="1"/>
  <c r="AE17" i="1" s="1"/>
  <c r="AJ17" i="1"/>
  <c r="AF17" i="1" s="1"/>
  <c r="Y12" i="1"/>
  <c r="U12" i="1" s="1"/>
  <c r="X12" i="1"/>
  <c r="T12" i="1" s="1"/>
  <c r="V12" i="1"/>
  <c r="R12" i="1" s="1"/>
  <c r="W12" i="1"/>
  <c r="S12" i="1" s="1"/>
  <c r="L17" i="4" l="1"/>
  <c r="H16" i="4"/>
  <c r="W18" i="4"/>
  <c r="S18" i="4" s="1"/>
  <c r="V18" i="4"/>
  <c r="R18" i="4" s="1"/>
  <c r="AK18" i="4"/>
  <c r="AG18" i="4" s="1"/>
  <c r="AV18" i="4"/>
  <c r="AR18" i="4" s="1"/>
  <c r="AI18" i="4"/>
  <c r="AE18" i="4" s="1"/>
  <c r="K17" i="4"/>
  <c r="G16" i="4"/>
  <c r="AW18" i="4"/>
  <c r="AS18" i="4" s="1"/>
  <c r="AJ18" i="4"/>
  <c r="AF18" i="4" s="1"/>
  <c r="J17" i="4"/>
  <c r="F16" i="4"/>
  <c r="Y18" i="4"/>
  <c r="U18" i="4" s="1"/>
  <c r="AY18" i="4"/>
  <c r="AU18" i="4" s="1"/>
  <c r="AX18" i="4"/>
  <c r="AT18" i="4" s="1"/>
  <c r="AL18" i="4"/>
  <c r="AH18" i="4" s="1"/>
  <c r="I17" i="4"/>
  <c r="E16" i="4"/>
  <c r="X18" i="4"/>
  <c r="T18" i="4" s="1"/>
  <c r="J16" i="1"/>
  <c r="F16" i="1" s="1"/>
  <c r="G15" i="1"/>
  <c r="K16" i="1"/>
  <c r="I16" i="1"/>
  <c r="E16" i="1" s="1"/>
  <c r="AY17" i="1"/>
  <c r="AU16" i="1"/>
  <c r="AV18" i="1"/>
  <c r="AR17" i="1"/>
  <c r="AH15" i="1"/>
  <c r="AL16" i="1"/>
  <c r="AG15" i="1"/>
  <c r="AK16" i="1"/>
  <c r="H15" i="1"/>
  <c r="L16" i="1"/>
  <c r="AX16" i="1"/>
  <c r="AT15" i="1"/>
  <c r="AW17" i="1"/>
  <c r="AS16" i="1"/>
  <c r="J17" i="1"/>
  <c r="F17" i="1" s="1"/>
  <c r="AI18" i="1"/>
  <c r="AE18" i="1" s="1"/>
  <c r="AJ18" i="1"/>
  <c r="AF18" i="1" s="1"/>
  <c r="Y13" i="1"/>
  <c r="U13" i="1" s="1"/>
  <c r="V13" i="1"/>
  <c r="R13" i="1" s="1"/>
  <c r="W13" i="1"/>
  <c r="S13" i="1" s="1"/>
  <c r="X13" i="1"/>
  <c r="T13" i="1" s="1"/>
  <c r="AK19" i="4" l="1"/>
  <c r="AG19" i="4" s="1"/>
  <c r="AY19" i="4"/>
  <c r="AU19" i="4" s="1"/>
  <c r="I18" i="4"/>
  <c r="E17" i="4"/>
  <c r="X19" i="4"/>
  <c r="T19" i="4" s="1"/>
  <c r="V19" i="4"/>
  <c r="R19" i="4" s="1"/>
  <c r="W19" i="4"/>
  <c r="S19" i="4" s="1"/>
  <c r="K18" i="4"/>
  <c r="G17" i="4"/>
  <c r="AL19" i="4"/>
  <c r="AH19" i="4" s="1"/>
  <c r="AW19" i="4"/>
  <c r="AS19" i="4" s="1"/>
  <c r="Y19" i="4"/>
  <c r="U19" i="4" s="1"/>
  <c r="J18" i="4"/>
  <c r="F17" i="4"/>
  <c r="AI19" i="4"/>
  <c r="AE19" i="4" s="1"/>
  <c r="AX19" i="4"/>
  <c r="AT19" i="4" s="1"/>
  <c r="AJ19" i="4"/>
  <c r="AF19" i="4" s="1"/>
  <c r="AV19" i="4"/>
  <c r="AR19" i="4" s="1"/>
  <c r="L18" i="4"/>
  <c r="H17" i="4"/>
  <c r="G16" i="1"/>
  <c r="K17" i="1"/>
  <c r="I17" i="1"/>
  <c r="E17" i="1" s="1"/>
  <c r="AY18" i="1"/>
  <c r="AU17" i="1"/>
  <c r="AV19" i="1"/>
  <c r="AR18" i="1"/>
  <c r="AH16" i="1"/>
  <c r="AL17" i="1"/>
  <c r="AG16" i="1"/>
  <c r="AK17" i="1"/>
  <c r="H16" i="1"/>
  <c r="L17" i="1"/>
  <c r="AX17" i="1"/>
  <c r="AT16" i="1"/>
  <c r="AW18" i="1"/>
  <c r="AS17" i="1"/>
  <c r="J18" i="1"/>
  <c r="F18" i="1" s="1"/>
  <c r="AI19" i="1"/>
  <c r="AE19" i="1" s="1"/>
  <c r="AJ19" i="1"/>
  <c r="AF19" i="1" s="1"/>
  <c r="V14" i="1"/>
  <c r="R14" i="1" s="1"/>
  <c r="W14" i="1"/>
  <c r="S14" i="1" s="1"/>
  <c r="Y14" i="1"/>
  <c r="U14" i="1" s="1"/>
  <c r="X14" i="1"/>
  <c r="T14" i="1" s="1"/>
  <c r="X20" i="4" l="1"/>
  <c r="T20" i="4" s="1"/>
  <c r="AI20" i="4"/>
  <c r="AE20" i="4" s="1"/>
  <c r="J19" i="4"/>
  <c r="F18" i="4"/>
  <c r="AJ20" i="4"/>
  <c r="AF20" i="4" s="1"/>
  <c r="L19" i="4"/>
  <c r="H18" i="4"/>
  <c r="K19" i="4"/>
  <c r="G18" i="4"/>
  <c r="AL20" i="4"/>
  <c r="AH20" i="4" s="1"/>
  <c r="AV20" i="4"/>
  <c r="AR20" i="4" s="1"/>
  <c r="I19" i="4"/>
  <c r="E18" i="4"/>
  <c r="Y20" i="4"/>
  <c r="U20" i="4" s="1"/>
  <c r="W20" i="4"/>
  <c r="S20" i="4" s="1"/>
  <c r="AY20" i="4"/>
  <c r="AU20" i="4" s="1"/>
  <c r="AX20" i="4"/>
  <c r="AT20" i="4" s="1"/>
  <c r="AW20" i="4"/>
  <c r="AS20" i="4" s="1"/>
  <c r="V20" i="4"/>
  <c r="R20" i="4" s="1"/>
  <c r="AK20" i="4"/>
  <c r="AG20" i="4" s="1"/>
  <c r="G17" i="1"/>
  <c r="K18" i="1"/>
  <c r="I18" i="1"/>
  <c r="E18" i="1" s="1"/>
  <c r="AY19" i="1"/>
  <c r="AU18" i="1"/>
  <c r="AV20" i="1"/>
  <c r="AR19" i="1"/>
  <c r="AH17" i="1"/>
  <c r="AL18" i="1"/>
  <c r="AG17" i="1"/>
  <c r="AK18" i="1"/>
  <c r="H17" i="1"/>
  <c r="L18" i="1"/>
  <c r="AX18" i="1"/>
  <c r="AT17" i="1"/>
  <c r="AW19" i="1"/>
  <c r="AS18" i="1"/>
  <c r="J19" i="1"/>
  <c r="F19" i="1" s="1"/>
  <c r="AI20" i="1"/>
  <c r="AE20" i="1" s="1"/>
  <c r="AJ20" i="1"/>
  <c r="AF20" i="1" s="1"/>
  <c r="W15" i="1"/>
  <c r="S15" i="1" s="1"/>
  <c r="X15" i="1"/>
  <c r="T15" i="1" s="1"/>
  <c r="Y15" i="1"/>
  <c r="U15" i="1" s="1"/>
  <c r="V15" i="1"/>
  <c r="R15" i="1" s="1"/>
  <c r="AJ21" i="4" l="1"/>
  <c r="AF21" i="4" s="1"/>
  <c r="AY21" i="4"/>
  <c r="AU21" i="4" s="1"/>
  <c r="AV21" i="4"/>
  <c r="AR21" i="4" s="1"/>
  <c r="J20" i="4"/>
  <c r="F19" i="4"/>
  <c r="AK21" i="4"/>
  <c r="AG21" i="4" s="1"/>
  <c r="V21" i="4"/>
  <c r="R21" i="4" s="1"/>
  <c r="AL21" i="4"/>
  <c r="AH21" i="4" s="1"/>
  <c r="AW21" i="4"/>
  <c r="AS21" i="4" s="1"/>
  <c r="W21" i="4"/>
  <c r="S21" i="4" s="1"/>
  <c r="Y21" i="4"/>
  <c r="U21" i="4" s="1"/>
  <c r="K20" i="4"/>
  <c r="G19" i="4"/>
  <c r="AI21" i="4"/>
  <c r="AE21" i="4" s="1"/>
  <c r="AX21" i="4"/>
  <c r="AT21" i="4" s="1"/>
  <c r="I20" i="4"/>
  <c r="E19" i="4"/>
  <c r="L20" i="4"/>
  <c r="H19" i="4"/>
  <c r="X21" i="4"/>
  <c r="T21" i="4" s="1"/>
  <c r="G18" i="1"/>
  <c r="K19" i="1"/>
  <c r="I19" i="1"/>
  <c r="E19" i="1" s="1"/>
  <c r="AY20" i="1"/>
  <c r="AU19" i="1"/>
  <c r="AV21" i="1"/>
  <c r="AR20" i="1"/>
  <c r="AH18" i="1"/>
  <c r="AL19" i="1"/>
  <c r="AG18" i="1"/>
  <c r="AK19" i="1"/>
  <c r="H18" i="1"/>
  <c r="L19" i="1"/>
  <c r="AX19" i="1"/>
  <c r="AT18" i="1"/>
  <c r="AW20" i="1"/>
  <c r="AS19" i="1"/>
  <c r="J20" i="1"/>
  <c r="F20" i="1" s="1"/>
  <c r="AJ21" i="1"/>
  <c r="AF21" i="1" s="1"/>
  <c r="AI21" i="1"/>
  <c r="AE21" i="1" s="1"/>
  <c r="Y16" i="1"/>
  <c r="U16" i="1" s="1"/>
  <c r="X16" i="1"/>
  <c r="T16" i="1" s="1"/>
  <c r="W16" i="1"/>
  <c r="S16" i="1" s="1"/>
  <c r="V16" i="1"/>
  <c r="R16" i="1" s="1"/>
  <c r="J21" i="4" l="1"/>
  <c r="F20" i="4"/>
  <c r="AW22" i="4"/>
  <c r="AS22" i="4" s="1"/>
  <c r="L21" i="4"/>
  <c r="H20" i="4"/>
  <c r="AV22" i="4"/>
  <c r="AR22" i="4" s="1"/>
  <c r="AI22" i="4"/>
  <c r="AE22" i="4" s="1"/>
  <c r="AL22" i="4"/>
  <c r="AH22" i="4" s="1"/>
  <c r="Y22" i="4"/>
  <c r="U22" i="4" s="1"/>
  <c r="X22" i="4"/>
  <c r="T22" i="4" s="1"/>
  <c r="K21" i="4"/>
  <c r="G20" i="4"/>
  <c r="I21" i="4"/>
  <c r="E20" i="4"/>
  <c r="V22" i="4"/>
  <c r="R22" i="4" s="1"/>
  <c r="AY22" i="4"/>
  <c r="AU22" i="4" s="1"/>
  <c r="AX22" i="4"/>
  <c r="AT22" i="4" s="1"/>
  <c r="W22" i="4"/>
  <c r="S22" i="4" s="1"/>
  <c r="AK22" i="4"/>
  <c r="AG22" i="4" s="1"/>
  <c r="AJ22" i="4"/>
  <c r="AF22" i="4" s="1"/>
  <c r="G19" i="1"/>
  <c r="K20" i="1"/>
  <c r="I20" i="1"/>
  <c r="E20" i="1" s="1"/>
  <c r="AY21" i="1"/>
  <c r="AU20" i="1"/>
  <c r="AV22" i="1"/>
  <c r="AR21" i="1"/>
  <c r="AH19" i="1"/>
  <c r="AL20" i="1"/>
  <c r="AG19" i="1"/>
  <c r="AK20" i="1"/>
  <c r="H19" i="1"/>
  <c r="L20" i="1"/>
  <c r="AX20" i="1"/>
  <c r="AT19" i="1"/>
  <c r="AW21" i="1"/>
  <c r="AS20" i="1"/>
  <c r="J21" i="1"/>
  <c r="F21" i="1" s="1"/>
  <c r="AI22" i="1"/>
  <c r="AE22" i="1" s="1"/>
  <c r="AJ22" i="1"/>
  <c r="AF22" i="1" s="1"/>
  <c r="V17" i="1"/>
  <c r="R17" i="1" s="1"/>
  <c r="W17" i="1"/>
  <c r="S17" i="1" s="1"/>
  <c r="X17" i="1"/>
  <c r="T17" i="1" s="1"/>
  <c r="Y17" i="1"/>
  <c r="U17" i="1" s="1"/>
  <c r="AJ23" i="4" l="1"/>
  <c r="AF23" i="4" s="1"/>
  <c r="AY23" i="4"/>
  <c r="AU23" i="4" s="1"/>
  <c r="X23" i="4"/>
  <c r="T23" i="4" s="1"/>
  <c r="AV23" i="4"/>
  <c r="AR23" i="4" s="1"/>
  <c r="V23" i="4"/>
  <c r="R23" i="4" s="1"/>
  <c r="AW23" i="4"/>
  <c r="AS23" i="4" s="1"/>
  <c r="Y23" i="4"/>
  <c r="U23" i="4" s="1"/>
  <c r="I22" i="4"/>
  <c r="E21" i="4"/>
  <c r="AK23" i="4"/>
  <c r="AG23" i="4" s="1"/>
  <c r="L22" i="4"/>
  <c r="H21" i="4"/>
  <c r="W23" i="4"/>
  <c r="S23" i="4" s="1"/>
  <c r="AL23" i="4"/>
  <c r="AH23" i="4" s="1"/>
  <c r="AX23" i="4"/>
  <c r="AT23" i="4" s="1"/>
  <c r="K22" i="4"/>
  <c r="G21" i="4"/>
  <c r="AI23" i="4"/>
  <c r="AE23" i="4" s="1"/>
  <c r="J22" i="4"/>
  <c r="F21" i="4"/>
  <c r="G20" i="1"/>
  <c r="K21" i="1"/>
  <c r="I21" i="1"/>
  <c r="E21" i="1" s="1"/>
  <c r="AY22" i="1"/>
  <c r="AU21" i="1"/>
  <c r="AV23" i="1"/>
  <c r="AR22" i="1"/>
  <c r="AH20" i="1"/>
  <c r="AL21" i="1"/>
  <c r="AG20" i="1"/>
  <c r="AK21" i="1"/>
  <c r="H20" i="1"/>
  <c r="L21" i="1"/>
  <c r="AX21" i="1"/>
  <c r="AT20" i="1"/>
  <c r="AW22" i="1"/>
  <c r="AS21" i="1"/>
  <c r="J22" i="1"/>
  <c r="F22" i="1" s="1"/>
  <c r="AJ23" i="1"/>
  <c r="AF23" i="1" s="1"/>
  <c r="AI23" i="1"/>
  <c r="AE23" i="1" s="1"/>
  <c r="Y18" i="1"/>
  <c r="U18" i="1" s="1"/>
  <c r="W18" i="1"/>
  <c r="S18" i="1" s="1"/>
  <c r="V18" i="1"/>
  <c r="R18" i="1" s="1"/>
  <c r="X18" i="1"/>
  <c r="T18" i="1" s="1"/>
  <c r="AX24" i="4" l="1"/>
  <c r="AT24" i="4" s="1"/>
  <c r="V24" i="4"/>
  <c r="R24" i="4" s="1"/>
  <c r="J23" i="4"/>
  <c r="F22" i="4"/>
  <c r="AL24" i="4"/>
  <c r="AH24" i="4" s="1"/>
  <c r="I23" i="4"/>
  <c r="E22" i="4"/>
  <c r="AV24" i="4"/>
  <c r="AR24" i="4" s="1"/>
  <c r="AI24" i="4"/>
  <c r="AE24" i="4" s="1"/>
  <c r="X24" i="4"/>
  <c r="T24" i="4" s="1"/>
  <c r="W24" i="4"/>
  <c r="S24" i="4" s="1"/>
  <c r="K23" i="4"/>
  <c r="G22" i="4"/>
  <c r="L23" i="4"/>
  <c r="H22" i="4"/>
  <c r="AW24" i="4"/>
  <c r="AS24" i="4" s="1"/>
  <c r="AY24" i="4"/>
  <c r="AU24" i="4" s="1"/>
  <c r="AK24" i="4"/>
  <c r="AG24" i="4" s="1"/>
  <c r="Y24" i="4"/>
  <c r="U24" i="4" s="1"/>
  <c r="AJ24" i="4"/>
  <c r="AF24" i="4" s="1"/>
  <c r="G21" i="1"/>
  <c r="K22" i="1"/>
  <c r="I22" i="1"/>
  <c r="E22" i="1" s="1"/>
  <c r="AY23" i="1"/>
  <c r="AU22" i="1"/>
  <c r="AV24" i="1"/>
  <c r="AR23" i="1"/>
  <c r="AH21" i="1"/>
  <c r="AL22" i="1"/>
  <c r="AG21" i="1"/>
  <c r="AK22" i="1"/>
  <c r="H21" i="1"/>
  <c r="L22" i="1"/>
  <c r="AX22" i="1"/>
  <c r="AT21" i="1"/>
  <c r="AW23" i="1"/>
  <c r="AS22" i="1"/>
  <c r="J23" i="1"/>
  <c r="F23" i="1" s="1"/>
  <c r="AJ24" i="1"/>
  <c r="AF24" i="1" s="1"/>
  <c r="AI24" i="1"/>
  <c r="AE24" i="1" s="1"/>
  <c r="X19" i="1"/>
  <c r="T19" i="1" s="1"/>
  <c r="V19" i="1"/>
  <c r="R19" i="1" s="1"/>
  <c r="W19" i="1"/>
  <c r="S19" i="1" s="1"/>
  <c r="Y19" i="1"/>
  <c r="U19" i="1" s="1"/>
  <c r="AJ25" i="4" l="1"/>
  <c r="AF25" i="4" s="1"/>
  <c r="AW25" i="4"/>
  <c r="AS25" i="4" s="1"/>
  <c r="X25" i="4"/>
  <c r="T25" i="4" s="1"/>
  <c r="AL25" i="4"/>
  <c r="AH25" i="4" s="1"/>
  <c r="L24" i="4"/>
  <c r="H23" i="4"/>
  <c r="Y25" i="4"/>
  <c r="U25" i="4" s="1"/>
  <c r="AV25" i="4"/>
  <c r="AR25" i="4" s="1"/>
  <c r="J24" i="4"/>
  <c r="F23" i="4"/>
  <c r="AI25" i="4"/>
  <c r="AE25" i="4" s="1"/>
  <c r="AK25" i="4"/>
  <c r="AG25" i="4" s="1"/>
  <c r="K24" i="4"/>
  <c r="G23" i="4"/>
  <c r="V25" i="4"/>
  <c r="R25" i="4" s="1"/>
  <c r="AY25" i="4"/>
  <c r="AU25" i="4" s="1"/>
  <c r="W25" i="4"/>
  <c r="S25" i="4" s="1"/>
  <c r="I24" i="4"/>
  <c r="E23" i="4"/>
  <c r="AX25" i="4"/>
  <c r="AT25" i="4" s="1"/>
  <c r="G22" i="1"/>
  <c r="K23" i="1"/>
  <c r="I23" i="1"/>
  <c r="E23" i="1" s="1"/>
  <c r="AY24" i="1"/>
  <c r="AU23" i="1"/>
  <c r="AV25" i="1"/>
  <c r="AR24" i="1"/>
  <c r="AH22" i="1"/>
  <c r="AL23" i="1"/>
  <c r="AG22" i="1"/>
  <c r="AK23" i="1"/>
  <c r="H22" i="1"/>
  <c r="L23" i="1"/>
  <c r="AX23" i="1"/>
  <c r="AT22" i="1"/>
  <c r="AW24" i="1"/>
  <c r="AS23" i="1"/>
  <c r="J24" i="1"/>
  <c r="F24" i="1" s="1"/>
  <c r="AI25" i="1"/>
  <c r="AE25" i="1" s="1"/>
  <c r="AJ25" i="1"/>
  <c r="AF25" i="1" s="1"/>
  <c r="W20" i="1"/>
  <c r="S20" i="1" s="1"/>
  <c r="V20" i="1"/>
  <c r="R20" i="1" s="1"/>
  <c r="X20" i="1"/>
  <c r="T20" i="1" s="1"/>
  <c r="Y20" i="1"/>
  <c r="U20" i="1" s="1"/>
  <c r="AL26" i="4" l="1"/>
  <c r="AH26" i="4" s="1"/>
  <c r="X26" i="4"/>
  <c r="T26" i="4" s="1"/>
  <c r="AX26" i="4"/>
  <c r="AT26" i="4" s="1"/>
  <c r="K25" i="4"/>
  <c r="G24" i="4"/>
  <c r="J25" i="4"/>
  <c r="F24" i="4"/>
  <c r="I25" i="4"/>
  <c r="E24" i="4"/>
  <c r="W26" i="4"/>
  <c r="S26" i="4" s="1"/>
  <c r="AK26" i="4"/>
  <c r="AG26" i="4" s="1"/>
  <c r="Y26" i="4"/>
  <c r="U26" i="4" s="1"/>
  <c r="AW26" i="4"/>
  <c r="AS26" i="4" s="1"/>
  <c r="V26" i="4"/>
  <c r="R26" i="4" s="1"/>
  <c r="AV26" i="4"/>
  <c r="AR26" i="4" s="1"/>
  <c r="AY26" i="4"/>
  <c r="AU26" i="4" s="1"/>
  <c r="AI26" i="4"/>
  <c r="AE26" i="4" s="1"/>
  <c r="L25" i="4"/>
  <c r="H24" i="4"/>
  <c r="AJ26" i="4"/>
  <c r="AF26" i="4" s="1"/>
  <c r="G23" i="1"/>
  <c r="K24" i="1"/>
  <c r="I24" i="1"/>
  <c r="E24" i="1" s="1"/>
  <c r="AY25" i="1"/>
  <c r="AU24" i="1"/>
  <c r="AV26" i="1"/>
  <c r="AR25" i="1"/>
  <c r="AH23" i="1"/>
  <c r="AL24" i="1"/>
  <c r="AG23" i="1"/>
  <c r="AK24" i="1"/>
  <c r="H23" i="1"/>
  <c r="L24" i="1"/>
  <c r="AX24" i="1"/>
  <c r="AT23" i="1"/>
  <c r="AW25" i="1"/>
  <c r="AS24" i="1"/>
  <c r="J25" i="1"/>
  <c r="F25" i="1" s="1"/>
  <c r="AJ26" i="1"/>
  <c r="AF26" i="1" s="1"/>
  <c r="AI26" i="1"/>
  <c r="AE26" i="1" s="1"/>
  <c r="Y21" i="1"/>
  <c r="U21" i="1" s="1"/>
  <c r="X21" i="1"/>
  <c r="T21" i="1" s="1"/>
  <c r="V21" i="1"/>
  <c r="R21" i="1" s="1"/>
  <c r="W21" i="1"/>
  <c r="S21" i="1" s="1"/>
  <c r="AK27" i="4" l="1"/>
  <c r="AG27" i="4" s="1"/>
  <c r="K26" i="4"/>
  <c r="G25" i="4"/>
  <c r="AJ27" i="4"/>
  <c r="AF27" i="4" s="1"/>
  <c r="AX27" i="4"/>
  <c r="AT27" i="4" s="1"/>
  <c r="AI27" i="4"/>
  <c r="AE27" i="4" s="1"/>
  <c r="AW27" i="4"/>
  <c r="AS27" i="4" s="1"/>
  <c r="I26" i="4"/>
  <c r="E25" i="4"/>
  <c r="X27" i="4"/>
  <c r="T27" i="4" s="1"/>
  <c r="V27" i="4"/>
  <c r="R27" i="4" s="1"/>
  <c r="AV27" i="4"/>
  <c r="AR27" i="4" s="1"/>
  <c r="L26" i="4"/>
  <c r="H25" i="4"/>
  <c r="W27" i="4"/>
  <c r="S27" i="4" s="1"/>
  <c r="AY27" i="4"/>
  <c r="AU27" i="4" s="1"/>
  <c r="Y27" i="4"/>
  <c r="U27" i="4" s="1"/>
  <c r="J26" i="4"/>
  <c r="F25" i="4"/>
  <c r="AL27" i="4"/>
  <c r="AH27" i="4" s="1"/>
  <c r="G24" i="1"/>
  <c r="K25" i="1"/>
  <c r="I25" i="1"/>
  <c r="E25" i="1" s="1"/>
  <c r="AY26" i="1"/>
  <c r="AU25" i="1"/>
  <c r="AV27" i="1"/>
  <c r="AR26" i="1"/>
  <c r="AH24" i="1"/>
  <c r="AL25" i="1"/>
  <c r="AG24" i="1"/>
  <c r="AK25" i="1"/>
  <c r="H24" i="1"/>
  <c r="L25" i="1"/>
  <c r="AX25" i="1"/>
  <c r="AT24" i="1"/>
  <c r="AW26" i="1"/>
  <c r="AS25" i="1"/>
  <c r="J26" i="1"/>
  <c r="F26" i="1" s="1"/>
  <c r="AI27" i="1"/>
  <c r="AE27" i="1" s="1"/>
  <c r="AJ27" i="1"/>
  <c r="AF27" i="1" s="1"/>
  <c r="W22" i="1"/>
  <c r="S22" i="1" s="1"/>
  <c r="V22" i="1"/>
  <c r="R22" i="1" s="1"/>
  <c r="X22" i="1"/>
  <c r="T22" i="1" s="1"/>
  <c r="Y22" i="1"/>
  <c r="U22" i="1" s="1"/>
  <c r="AL28" i="4" l="1"/>
  <c r="AH28" i="4" s="1"/>
  <c r="W28" i="4"/>
  <c r="S28" i="4" s="1"/>
  <c r="X28" i="4"/>
  <c r="T28" i="4" s="1"/>
  <c r="AX28" i="4"/>
  <c r="AT28" i="4" s="1"/>
  <c r="J27" i="4"/>
  <c r="F26" i="4"/>
  <c r="AJ28" i="4"/>
  <c r="AF28" i="4" s="1"/>
  <c r="AV28" i="4"/>
  <c r="AR28" i="4" s="1"/>
  <c r="K27" i="4"/>
  <c r="G26" i="4"/>
  <c r="L27" i="4"/>
  <c r="H26" i="4"/>
  <c r="I27" i="4"/>
  <c r="E26" i="4"/>
  <c r="Y28" i="4"/>
  <c r="U28" i="4" s="1"/>
  <c r="AW28" i="4"/>
  <c r="AS28" i="4" s="1"/>
  <c r="AY28" i="4"/>
  <c r="AU28" i="4" s="1"/>
  <c r="V28" i="4"/>
  <c r="R28" i="4" s="1"/>
  <c r="AI28" i="4"/>
  <c r="AE28" i="4" s="1"/>
  <c r="AK28" i="4"/>
  <c r="AG28" i="4" s="1"/>
  <c r="G25" i="1"/>
  <c r="K26" i="1"/>
  <c r="I26" i="1"/>
  <c r="E26" i="1" s="1"/>
  <c r="AY27" i="1"/>
  <c r="AU26" i="1"/>
  <c r="AV28" i="1"/>
  <c r="AR27" i="1"/>
  <c r="AH25" i="1"/>
  <c r="AL26" i="1"/>
  <c r="AG25" i="1"/>
  <c r="AK26" i="1"/>
  <c r="H25" i="1"/>
  <c r="L26" i="1"/>
  <c r="AX26" i="1"/>
  <c r="AT25" i="1"/>
  <c r="AW27" i="1"/>
  <c r="AS26" i="1"/>
  <c r="J27" i="1"/>
  <c r="F27" i="1" s="1"/>
  <c r="AI28" i="1"/>
  <c r="AE28" i="1" s="1"/>
  <c r="AJ28" i="1"/>
  <c r="AF28" i="1" s="1"/>
  <c r="X23" i="1"/>
  <c r="T23" i="1" s="1"/>
  <c r="V23" i="1"/>
  <c r="R23" i="1" s="1"/>
  <c r="Y23" i="1"/>
  <c r="U23" i="1" s="1"/>
  <c r="W23" i="1"/>
  <c r="S23" i="1" s="1"/>
  <c r="AX29" i="4" l="1"/>
  <c r="AT29" i="4" s="1"/>
  <c r="AK29" i="4"/>
  <c r="AG29" i="4" s="1"/>
  <c r="K28" i="4"/>
  <c r="G27" i="4"/>
  <c r="AI29" i="4"/>
  <c r="AE29" i="4" s="1"/>
  <c r="Y29" i="4"/>
  <c r="U29" i="4" s="1"/>
  <c r="AV29" i="4"/>
  <c r="AR29" i="4" s="1"/>
  <c r="X29" i="4"/>
  <c r="T29" i="4" s="1"/>
  <c r="I28" i="4"/>
  <c r="E27" i="4"/>
  <c r="AJ29" i="4"/>
  <c r="AF29" i="4" s="1"/>
  <c r="W29" i="4"/>
  <c r="S29" i="4" s="1"/>
  <c r="AW29" i="4"/>
  <c r="AS29" i="4" s="1"/>
  <c r="V29" i="4"/>
  <c r="R29" i="4" s="1"/>
  <c r="AY29" i="4"/>
  <c r="AU29" i="4" s="1"/>
  <c r="L28" i="4"/>
  <c r="H27" i="4"/>
  <c r="J28" i="4"/>
  <c r="F27" i="4"/>
  <c r="AL29" i="4"/>
  <c r="AH29" i="4" s="1"/>
  <c r="G26" i="1"/>
  <c r="K27" i="1"/>
  <c r="I27" i="1"/>
  <c r="E27" i="1" s="1"/>
  <c r="AY28" i="1"/>
  <c r="AU27" i="1"/>
  <c r="AV29" i="1"/>
  <c r="AR28" i="1"/>
  <c r="AH26" i="1"/>
  <c r="AL27" i="1"/>
  <c r="AG26" i="1"/>
  <c r="AK27" i="1"/>
  <c r="H26" i="1"/>
  <c r="L27" i="1"/>
  <c r="J28" i="1"/>
  <c r="F28" i="1" s="1"/>
  <c r="AX27" i="1"/>
  <c r="AT26" i="1"/>
  <c r="AW28" i="1"/>
  <c r="AS27" i="1"/>
  <c r="AJ29" i="1"/>
  <c r="AF29" i="1" s="1"/>
  <c r="AI29" i="1"/>
  <c r="AE29" i="1" s="1"/>
  <c r="Y24" i="1"/>
  <c r="U24" i="1" s="1"/>
  <c r="V24" i="1"/>
  <c r="R24" i="1" s="1"/>
  <c r="X24" i="1"/>
  <c r="T24" i="1" s="1"/>
  <c r="W24" i="1"/>
  <c r="S24" i="1" s="1"/>
  <c r="V30" i="4" l="1"/>
  <c r="R30" i="4" s="1"/>
  <c r="I29" i="4"/>
  <c r="E28" i="4"/>
  <c r="AI30" i="4"/>
  <c r="AE30" i="4" s="1"/>
  <c r="AL30" i="4"/>
  <c r="AH30" i="4" s="1"/>
  <c r="X30" i="4"/>
  <c r="T30" i="4" s="1"/>
  <c r="K29" i="4"/>
  <c r="G28" i="4"/>
  <c r="L29" i="4"/>
  <c r="H28" i="4"/>
  <c r="AK30" i="4"/>
  <c r="AG30" i="4" s="1"/>
  <c r="AW30" i="4"/>
  <c r="AS30" i="4" s="1"/>
  <c r="J29" i="4"/>
  <c r="F28" i="4"/>
  <c r="W30" i="4"/>
  <c r="S30" i="4" s="1"/>
  <c r="AV30" i="4"/>
  <c r="AR30" i="4" s="1"/>
  <c r="AY30" i="4"/>
  <c r="AU30" i="4" s="1"/>
  <c r="AJ30" i="4"/>
  <c r="AF30" i="4" s="1"/>
  <c r="Y30" i="4"/>
  <c r="U30" i="4" s="1"/>
  <c r="AX30" i="4"/>
  <c r="AT30" i="4" s="1"/>
  <c r="I28" i="1"/>
  <c r="E28" i="1" s="1"/>
  <c r="G27" i="1"/>
  <c r="K28" i="1"/>
  <c r="AY29" i="1"/>
  <c r="AU28" i="1"/>
  <c r="AV30" i="1"/>
  <c r="AR29" i="1"/>
  <c r="AH27" i="1"/>
  <c r="AL28" i="1"/>
  <c r="AG27" i="1"/>
  <c r="AK28" i="1"/>
  <c r="H27" i="1"/>
  <c r="L28" i="1"/>
  <c r="J29" i="1"/>
  <c r="F29" i="1" s="1"/>
  <c r="AX28" i="1"/>
  <c r="AT27" i="1"/>
  <c r="AW29" i="1"/>
  <c r="AS28" i="1"/>
  <c r="AI30" i="1"/>
  <c r="AE30" i="1" s="1"/>
  <c r="AJ30" i="1"/>
  <c r="AF30" i="1" s="1"/>
  <c r="W25" i="1"/>
  <c r="S25" i="1" s="1"/>
  <c r="Y25" i="1"/>
  <c r="U25" i="1" s="1"/>
  <c r="X25" i="1"/>
  <c r="T25" i="1" s="1"/>
  <c r="V25" i="1"/>
  <c r="R25" i="1" s="1"/>
  <c r="AL31" i="4" l="1"/>
  <c r="AH31" i="4" s="1"/>
  <c r="D2" i="5" s="1"/>
  <c r="AK31" i="4"/>
  <c r="AG31" i="4" s="1"/>
  <c r="D4" i="5" s="1"/>
  <c r="AX31" i="4"/>
  <c r="AT31" i="4" s="1"/>
  <c r="E4" i="5" s="1"/>
  <c r="Y31" i="4"/>
  <c r="U31" i="4" s="1"/>
  <c r="C2" i="5" s="1"/>
  <c r="AI31" i="4"/>
  <c r="AE31" i="4" s="1"/>
  <c r="D5" i="5" s="1"/>
  <c r="I30" i="4"/>
  <c r="E29" i="4"/>
  <c r="L30" i="4"/>
  <c r="H29" i="4"/>
  <c r="AV31" i="4"/>
  <c r="AR31" i="4" s="1"/>
  <c r="E5" i="5" s="1"/>
  <c r="W31" i="4"/>
  <c r="S31" i="4" s="1"/>
  <c r="C3" i="5" s="1"/>
  <c r="AJ31" i="4"/>
  <c r="AF31" i="4" s="1"/>
  <c r="D3" i="5" s="1"/>
  <c r="J30" i="4"/>
  <c r="F29" i="4"/>
  <c r="K30" i="4"/>
  <c r="G29" i="4"/>
  <c r="AY31" i="4"/>
  <c r="AU31" i="4" s="1"/>
  <c r="E2" i="5" s="1"/>
  <c r="AW31" i="4"/>
  <c r="AS31" i="4" s="1"/>
  <c r="E3" i="5" s="1"/>
  <c r="X31" i="4"/>
  <c r="T31" i="4" s="1"/>
  <c r="C4" i="5" s="1"/>
  <c r="V31" i="4"/>
  <c r="R31" i="4" s="1"/>
  <c r="C5" i="5" s="1"/>
  <c r="I29" i="1"/>
  <c r="E29" i="1" s="1"/>
  <c r="G28" i="1"/>
  <c r="K29" i="1"/>
  <c r="AY30" i="1"/>
  <c r="AU29" i="1"/>
  <c r="AV31" i="1"/>
  <c r="AR30" i="1"/>
  <c r="AH28" i="1"/>
  <c r="AL29" i="1"/>
  <c r="AG28" i="1"/>
  <c r="AK29" i="1"/>
  <c r="H28" i="1"/>
  <c r="L29" i="1"/>
  <c r="J30" i="1"/>
  <c r="F30" i="1" s="1"/>
  <c r="AX29" i="1"/>
  <c r="AT28" i="1"/>
  <c r="AW30" i="1"/>
  <c r="AS29" i="1"/>
  <c r="AJ31" i="1"/>
  <c r="AF31" i="1" s="1"/>
  <c r="AI31" i="1"/>
  <c r="AE31" i="1" s="1"/>
  <c r="V26" i="1"/>
  <c r="R26" i="1" s="1"/>
  <c r="Y26" i="1"/>
  <c r="U26" i="1" s="1"/>
  <c r="W26" i="1"/>
  <c r="S26" i="1" s="1"/>
  <c r="X26" i="1"/>
  <c r="T26" i="1" s="1"/>
  <c r="F3" i="5" l="1"/>
  <c r="K31" i="4"/>
  <c r="G31" i="4" s="1"/>
  <c r="B4" i="5" s="1"/>
  <c r="F4" i="5" s="1"/>
  <c r="G30" i="4"/>
  <c r="J31" i="4"/>
  <c r="F31" i="4" s="1"/>
  <c r="F30" i="4"/>
  <c r="L31" i="4"/>
  <c r="H31" i="4" s="1"/>
  <c r="B2" i="5" s="1"/>
  <c r="F2" i="5" s="1"/>
  <c r="H30" i="4"/>
  <c r="I31" i="4"/>
  <c r="E31" i="4" s="1"/>
  <c r="B5" i="5" s="1"/>
  <c r="F5" i="5" s="1"/>
  <c r="E30" i="4"/>
  <c r="I30" i="1"/>
  <c r="E30" i="1" s="1"/>
  <c r="G29" i="1"/>
  <c r="K30" i="1"/>
  <c r="AY31" i="1"/>
  <c r="AU30" i="1"/>
  <c r="AR31" i="1"/>
  <c r="E5" i="2" s="1"/>
  <c r="E12" i="2"/>
  <c r="AH29" i="1"/>
  <c r="AL30" i="1"/>
  <c r="AG29" i="1"/>
  <c r="AK30" i="1"/>
  <c r="H29" i="1"/>
  <c r="L30" i="1"/>
  <c r="J31" i="1"/>
  <c r="F31" i="1" s="1"/>
  <c r="B3" i="2" s="1"/>
  <c r="AX30" i="1"/>
  <c r="AT29" i="1"/>
  <c r="AW31" i="1"/>
  <c r="AS30" i="1"/>
  <c r="D5" i="2"/>
  <c r="D12" i="2"/>
  <c r="D3" i="2"/>
  <c r="D10" i="2"/>
  <c r="X27" i="1"/>
  <c r="T27" i="1" s="1"/>
  <c r="W27" i="1"/>
  <c r="S27" i="1" s="1"/>
  <c r="Y27" i="1"/>
  <c r="U27" i="1" s="1"/>
  <c r="V27" i="1"/>
  <c r="R27" i="1" s="1"/>
  <c r="G4" i="5" l="1"/>
  <c r="G2" i="5"/>
  <c r="G3" i="5"/>
  <c r="B10" i="2"/>
  <c r="I31" i="1"/>
  <c r="E31" i="1" s="1"/>
  <c r="G30" i="1"/>
  <c r="K31" i="1"/>
  <c r="AU31" i="1"/>
  <c r="E2" i="2" s="1"/>
  <c r="E9" i="2"/>
  <c r="J9" i="2" s="1"/>
  <c r="AH30" i="1"/>
  <c r="AL31" i="1"/>
  <c r="AG30" i="1"/>
  <c r="AK31" i="1"/>
  <c r="AG31" i="1" s="1"/>
  <c r="D4" i="2" s="1"/>
  <c r="D11" i="2"/>
  <c r="D13" i="2"/>
  <c r="H30" i="1"/>
  <c r="L31" i="1"/>
  <c r="AX31" i="1"/>
  <c r="AT30" i="1"/>
  <c r="AS31" i="1"/>
  <c r="E3" i="2" s="1"/>
  <c r="E10" i="2"/>
  <c r="E13" i="2" s="1"/>
  <c r="V28" i="1"/>
  <c r="R28" i="1" s="1"/>
  <c r="Y28" i="1"/>
  <c r="U28" i="1" s="1"/>
  <c r="W28" i="1"/>
  <c r="S28" i="1" s="1"/>
  <c r="X28" i="1"/>
  <c r="T28" i="1" s="1"/>
  <c r="E14" i="2" l="1"/>
  <c r="B12" i="2"/>
  <c r="H10" i="2" s="1"/>
  <c r="G31" i="1"/>
  <c r="B4" i="2" s="1"/>
  <c r="B11" i="2"/>
  <c r="AH31" i="1"/>
  <c r="D9" i="2"/>
  <c r="D14" i="2" s="1"/>
  <c r="D2" i="2"/>
  <c r="H31" i="1"/>
  <c r="B2" i="2" s="1"/>
  <c r="B9" i="2"/>
  <c r="AT31" i="1"/>
  <c r="E4" i="2" s="1"/>
  <c r="E11" i="2"/>
  <c r="X29" i="1"/>
  <c r="T29" i="1" s="1"/>
  <c r="Y29" i="1"/>
  <c r="U29" i="1" s="1"/>
  <c r="V29" i="1"/>
  <c r="R29" i="1" s="1"/>
  <c r="W29" i="1"/>
  <c r="S29" i="1" s="1"/>
  <c r="H12" i="2" l="1"/>
  <c r="H9" i="2"/>
  <c r="B13" i="2"/>
  <c r="B14" i="2"/>
  <c r="W30" i="1"/>
  <c r="S30" i="1" s="1"/>
  <c r="Y30" i="1"/>
  <c r="U30" i="1" s="1"/>
  <c r="V30" i="1"/>
  <c r="R30" i="1" s="1"/>
  <c r="X30" i="1"/>
  <c r="T30" i="1" s="1"/>
  <c r="X31" i="1" l="1"/>
  <c r="T31" i="1" s="1"/>
  <c r="C4" i="2" s="1"/>
  <c r="F4" i="2" s="1"/>
  <c r="C11" i="2"/>
  <c r="V31" i="1"/>
  <c r="R31" i="1" s="1"/>
  <c r="Y31" i="1"/>
  <c r="U31" i="1" s="1"/>
  <c r="C2" i="2" s="1"/>
  <c r="F2" i="2" s="1"/>
  <c r="W31" i="1"/>
  <c r="S31" i="1" s="1"/>
  <c r="F11" i="2" l="1"/>
  <c r="C5" i="2"/>
  <c r="C12" i="2"/>
  <c r="I11" i="2" s="1"/>
  <c r="C3" i="2"/>
  <c r="F3" i="2" s="1"/>
  <c r="C10" i="2"/>
  <c r="C9" i="2"/>
  <c r="F9" i="2" l="1"/>
  <c r="I9" i="2"/>
  <c r="F10" i="2"/>
  <c r="I10" i="2"/>
  <c r="F5" i="2"/>
  <c r="G4" i="2" s="1"/>
  <c r="C13" i="2"/>
  <c r="F12" i="2"/>
  <c r="C14" i="2"/>
  <c r="G9" i="2" l="1"/>
  <c r="G3" i="2"/>
  <c r="G2" i="2"/>
  <c r="G10" i="2"/>
</calcChain>
</file>

<file path=xl/sharedStrings.xml><?xml version="1.0" encoding="utf-8"?>
<sst xmlns="http://schemas.openxmlformats.org/spreadsheetml/2006/main" count="256" uniqueCount="88">
  <si>
    <t>demand_f_ma_dfppo</t>
  </si>
  <si>
    <t>demand_f_A3C</t>
  </si>
  <si>
    <t>demand_f_PPO</t>
  </si>
  <si>
    <t>demand_f_ma_Ax</t>
  </si>
  <si>
    <t>f_stock_MA-DFPPO</t>
  </si>
  <si>
    <t>f_stock_A3C</t>
  </si>
  <si>
    <t>f_stock_PPO</t>
  </si>
  <si>
    <t>f_stock_AX</t>
  </si>
  <si>
    <t>f_action_MA-DFPPO</t>
  </si>
  <si>
    <t>f_action_A3C</t>
  </si>
  <si>
    <t>f_action_PPO</t>
  </si>
  <si>
    <t>f_action_AX</t>
  </si>
  <si>
    <t>w_1_demand</t>
  </si>
  <si>
    <t>w_1_stock_MA-DFPPO</t>
  </si>
  <si>
    <t>w_1_action_MA-DFPPO</t>
  </si>
  <si>
    <t>w_1_action_A3C</t>
  </si>
  <si>
    <t>w_1_action_PPO</t>
  </si>
  <si>
    <t>w_1_action_AX</t>
  </si>
  <si>
    <t>w_2_demand</t>
  </si>
  <si>
    <t>w_2_stock_MA-DFPPO</t>
  </si>
  <si>
    <t>w_2_stock_A3C</t>
  </si>
  <si>
    <t>w_2_stock_PPO</t>
  </si>
  <si>
    <t>w_2_stock_AX</t>
  </si>
  <si>
    <t>w_2_action_MA-DFPPO</t>
  </si>
  <si>
    <t>w_2_action_A3C</t>
  </si>
  <si>
    <t>w_2_action_PPO</t>
  </si>
  <si>
    <t>w_2_action_AX</t>
  </si>
  <si>
    <t>w_3_demand</t>
  </si>
  <si>
    <t>w_3_stock_MA-DFPPO</t>
  </si>
  <si>
    <t>w_3_stock_A3C</t>
  </si>
  <si>
    <t>w_3_stock_PPO</t>
  </si>
  <si>
    <t>w_3_stock_AX</t>
  </si>
  <si>
    <t>w_3_action_MA-DFPPO</t>
  </si>
  <si>
    <t>w_3_action_A3C</t>
  </si>
  <si>
    <t>w_3_action_PPO</t>
  </si>
  <si>
    <t>w_3_action_AX</t>
  </si>
  <si>
    <t>w_1_profit_MA-DFPPO</t>
    <phoneticPr fontId="18" type="noConversion"/>
  </si>
  <si>
    <t>w_1_profit_A3C</t>
    <phoneticPr fontId="18" type="noConversion"/>
  </si>
  <si>
    <t>w_1_profit_PPO</t>
    <phoneticPr fontId="18" type="noConversion"/>
  </si>
  <si>
    <t>w_1_profit_AX</t>
    <phoneticPr fontId="18" type="noConversion"/>
  </si>
  <si>
    <t>w_2_profit_MA-DFPPO</t>
    <phoneticPr fontId="18" type="noConversion"/>
  </si>
  <si>
    <t>w_2_profit_A3C</t>
    <phoneticPr fontId="18" type="noConversion"/>
  </si>
  <si>
    <t>w_2_profit_PPO</t>
    <phoneticPr fontId="18" type="noConversion"/>
  </si>
  <si>
    <t>w_2_profit_AX</t>
    <phoneticPr fontId="18" type="noConversion"/>
  </si>
  <si>
    <t>w_3_profit_MA-DFPPO</t>
    <phoneticPr fontId="18" type="noConversion"/>
  </si>
  <si>
    <t>w_3_profit_A3C</t>
    <phoneticPr fontId="18" type="noConversion"/>
  </si>
  <si>
    <t>w_3_profit_PPO</t>
    <phoneticPr fontId="18" type="noConversion"/>
  </si>
  <si>
    <t>w_3_profit_AX</t>
    <phoneticPr fontId="18" type="noConversion"/>
  </si>
  <si>
    <t>ma-dfppo</t>
  </si>
  <si>
    <t>ma-dfppo</t>
    <phoneticPr fontId="18" type="noConversion"/>
  </si>
  <si>
    <t>ppo</t>
  </si>
  <si>
    <t>ppo</t>
    <phoneticPr fontId="18" type="noConversion"/>
  </si>
  <si>
    <t>a3c</t>
  </si>
  <si>
    <t>a3c</t>
    <phoneticPr fontId="18" type="noConversion"/>
  </si>
  <si>
    <t>s,Q</t>
  </si>
  <si>
    <t>分销商</t>
    <phoneticPr fontId="18" type="noConversion"/>
  </si>
  <si>
    <t>零售商1</t>
    <phoneticPr fontId="18" type="noConversion"/>
  </si>
  <si>
    <t>零售商2</t>
    <phoneticPr fontId="18" type="noConversion"/>
  </si>
  <si>
    <t>零售商3</t>
    <phoneticPr fontId="18" type="noConversion"/>
  </si>
  <si>
    <t>库存水平</t>
    <phoneticPr fontId="18" type="noConversion"/>
  </si>
  <si>
    <t>收益</t>
    <phoneticPr fontId="18" type="noConversion"/>
  </si>
  <si>
    <t>w_1_stock_PPO</t>
    <phoneticPr fontId="18" type="noConversion"/>
  </si>
  <si>
    <t>w_1_stock_AX</t>
    <phoneticPr fontId="18" type="noConversion"/>
  </si>
  <si>
    <t>w_1_stock_A3C</t>
    <phoneticPr fontId="18" type="noConversion"/>
  </si>
  <si>
    <t>cost_f_ma_dfppo</t>
    <phoneticPr fontId="18" type="noConversion"/>
  </si>
  <si>
    <t>cost_f_A3C</t>
    <phoneticPr fontId="18" type="noConversion"/>
  </si>
  <si>
    <t>cost_f_PPO</t>
    <phoneticPr fontId="18" type="noConversion"/>
  </si>
  <si>
    <t>cost_f_ma_Ax</t>
    <phoneticPr fontId="18" type="noConversion"/>
  </si>
  <si>
    <t>总收益</t>
  </si>
  <si>
    <t>总收益</t>
    <phoneticPr fontId="18" type="noConversion"/>
  </si>
  <si>
    <t>提升比率</t>
  </si>
  <si>
    <t>提升比率</t>
    <phoneticPr fontId="18" type="noConversion"/>
  </si>
  <si>
    <t>收益</t>
  </si>
  <si>
    <t>分销商</t>
  </si>
  <si>
    <t>零售商1</t>
  </si>
  <si>
    <t>零售商2</t>
  </si>
  <si>
    <t>零售商3</t>
  </si>
  <si>
    <t>库存水平</t>
  </si>
  <si>
    <t>补货平均</t>
    <phoneticPr fontId="18" type="noConversion"/>
  </si>
  <si>
    <t>汇总</t>
    <phoneticPr fontId="18" type="noConversion"/>
  </si>
  <si>
    <t>LSTM层数</t>
    <phoneticPr fontId="18" type="noConversion"/>
  </si>
  <si>
    <t>GA</t>
    <phoneticPr fontId="18" type="noConversion"/>
  </si>
  <si>
    <t>汇总提升</t>
    <phoneticPr fontId="18" type="noConversion"/>
  </si>
  <si>
    <t>分销商提升</t>
    <phoneticPr fontId="18" type="noConversion"/>
  </si>
  <si>
    <t>药店1提升</t>
    <phoneticPr fontId="18" type="noConversion"/>
  </si>
  <si>
    <t>不同的折扣因子r</t>
    <phoneticPr fontId="18" type="noConversion"/>
  </si>
  <si>
    <t>不同的特征维度</t>
    <phoneticPr fontId="18" type="noConversion"/>
  </si>
  <si>
    <t>总成本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</si>
</sst>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0" fillId="34" borderId="0" xfId="0" applyFill="1">
      <alignment vertical="center"/>
    </xf>
    <xf numFmtId="176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6974-02EA-4F3A-8B92-6B3E27CF32A8}">
  <dimension ref="A1:BC31"/>
  <sheetViews>
    <sheetView workbookViewId="0">
      <selection activeCell="O6" sqref="O6"/>
    </sheetView>
  </sheetViews>
  <sheetFormatPr defaultRowHeight="14.25" x14ac:dyDescent="0.2"/>
  <cols>
    <col min="1" max="1" width="17.125" customWidth="1"/>
    <col min="2" max="2" width="12.625" customWidth="1"/>
    <col min="3" max="3" width="12.75" customWidth="1"/>
    <col min="4" max="4" width="14.5" customWidth="1"/>
    <col min="5" max="5" width="13.75" customWidth="1"/>
    <col min="6" max="6" width="9.75" bestFit="1" customWidth="1"/>
    <col min="7" max="7" width="9.875" bestFit="1" customWidth="1"/>
    <col min="8" max="8" width="11.125" customWidth="1"/>
    <col min="9" max="9" width="15.875" customWidth="1"/>
    <col min="10" max="10" width="10.125" customWidth="1"/>
    <col min="11" max="11" width="10.75" bestFit="1" customWidth="1"/>
    <col min="12" max="12" width="9.5" bestFit="1" customWidth="1"/>
    <col min="13" max="13" width="17.75" bestFit="1" customWidth="1"/>
    <col min="14" max="14" width="11.375" bestFit="1" customWidth="1"/>
    <col min="15" max="15" width="11.5" bestFit="1" customWidth="1"/>
    <col min="16" max="16" width="10.25" bestFit="1" customWidth="1"/>
    <col min="17" max="17" width="11.625" bestFit="1" customWidth="1"/>
    <col min="18" max="18" width="19.75" bestFit="1" customWidth="1"/>
    <col min="19" max="19" width="13.5" bestFit="1" customWidth="1"/>
    <col min="20" max="20" width="13.625" bestFit="1" customWidth="1"/>
    <col min="21" max="21" width="12.375" bestFit="1" customWidth="1"/>
    <col min="22" max="22" width="18.375" customWidth="1"/>
    <col min="23" max="24" width="12.375" customWidth="1"/>
    <col min="25" max="25" width="12.125" bestFit="1" customWidth="1"/>
    <col min="26" max="26" width="18.875" customWidth="1"/>
    <col min="27" max="27" width="13.25" customWidth="1"/>
    <col min="28" max="28" width="13.375" customWidth="1"/>
    <col min="29" max="29" width="12.25" customWidth="1"/>
    <col min="30" max="30" width="11.625" bestFit="1" customWidth="1"/>
    <col min="31" max="31" width="18.625" customWidth="1"/>
    <col min="32" max="32" width="13.5" bestFit="1" customWidth="1"/>
    <col min="33" max="33" width="13.625" bestFit="1" customWidth="1"/>
    <col min="34" max="34" width="12.375" bestFit="1" customWidth="1"/>
    <col min="35" max="35" width="19.625" bestFit="1" customWidth="1"/>
    <col min="36" max="37" width="13.375" bestFit="1" customWidth="1"/>
    <col min="38" max="38" width="12.125" bestFit="1" customWidth="1"/>
    <col min="39" max="39" width="20.375" bestFit="1" customWidth="1"/>
    <col min="40" max="40" width="14.625" customWidth="1"/>
    <col min="41" max="41" width="15.625" customWidth="1"/>
    <col min="42" max="42" width="13" bestFit="1" customWidth="1"/>
    <col min="44" max="44" width="17.375" customWidth="1"/>
    <col min="45" max="45" width="12.625" customWidth="1"/>
    <col min="46" max="46" width="13.625" bestFit="1" customWidth="1"/>
    <col min="47" max="47" width="12.375" bestFit="1" customWidth="1"/>
    <col min="48" max="48" width="19.625" bestFit="1" customWidth="1"/>
    <col min="49" max="49" width="13.375" bestFit="1" customWidth="1"/>
    <col min="50" max="50" width="12.375" customWidth="1"/>
    <col min="51" max="51" width="12.125" bestFit="1" customWidth="1"/>
    <col min="52" max="52" width="19.625" customWidth="1"/>
    <col min="53" max="53" width="14.125" customWidth="1"/>
    <col min="54" max="54" width="13.75" customWidth="1"/>
    <col min="55" max="55" width="13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s="1" t="s">
        <v>36</v>
      </c>
      <c r="S1" s="1" t="s">
        <v>37</v>
      </c>
      <c r="T1" s="1" t="s">
        <v>38</v>
      </c>
      <c r="U1" s="1" t="s">
        <v>39</v>
      </c>
      <c r="V1" t="s">
        <v>13</v>
      </c>
      <c r="W1" t="s">
        <v>61</v>
      </c>
      <c r="X1" t="s">
        <v>63</v>
      </c>
      <c r="Y1" t="s">
        <v>62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s="1" t="s">
        <v>40</v>
      </c>
      <c r="AF1" s="1" t="s">
        <v>41</v>
      </c>
      <c r="AG1" s="1" t="s">
        <v>42</v>
      </c>
      <c r="AH1" s="1" t="s">
        <v>43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s="1" t="s">
        <v>44</v>
      </c>
      <c r="AS1" s="1" t="s">
        <v>45</v>
      </c>
      <c r="AT1" s="1" t="s">
        <v>46</v>
      </c>
      <c r="AU1" s="1" t="s">
        <v>47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</row>
    <row r="2" spans="1:55" x14ac:dyDescent="0.2">
      <c r="A2">
        <f t="shared" ref="A2:D17" si="0">Z2+AM2+AZ2</f>
        <v>13</v>
      </c>
      <c r="B2">
        <f t="shared" si="0"/>
        <v>0</v>
      </c>
      <c r="C2">
        <f t="shared" si="0"/>
        <v>35</v>
      </c>
      <c r="D2">
        <f>AC2+AP2+BC2</f>
        <v>38</v>
      </c>
      <c r="E2">
        <f>-(I2+M2)*0.3</f>
        <v>-60</v>
      </c>
      <c r="F2">
        <f t="shared" ref="F2:H17" si="1">-(J2+N2)*0.3</f>
        <v>-60</v>
      </c>
      <c r="G2">
        <f t="shared" si="1"/>
        <v>-60</v>
      </c>
      <c r="H2">
        <f t="shared" si="1"/>
        <v>-60</v>
      </c>
      <c r="I2">
        <v>200</v>
      </c>
      <c r="J2">
        <v>200</v>
      </c>
      <c r="K2">
        <v>200</v>
      </c>
      <c r="L2">
        <v>200</v>
      </c>
      <c r="M2">
        <v>0</v>
      </c>
      <c r="N2">
        <v>0</v>
      </c>
      <c r="O2">
        <v>0</v>
      </c>
      <c r="P2">
        <v>0</v>
      </c>
      <c r="Q2">
        <v>4</v>
      </c>
      <c r="R2">
        <f>(V2+Z2)*0.3</f>
        <v>15</v>
      </c>
      <c r="S2">
        <f>(W2+AA2)*0.3</f>
        <v>15</v>
      </c>
      <c r="T2">
        <f>(X2+AB2)*0.3</f>
        <v>15</v>
      </c>
      <c r="U2">
        <f>(Y2+AC2)*0.3</f>
        <v>15</v>
      </c>
      <c r="V2">
        <v>50</v>
      </c>
      <c r="W2">
        <v>50</v>
      </c>
      <c r="X2">
        <v>50</v>
      </c>
      <c r="Y2">
        <v>50</v>
      </c>
      <c r="Z2">
        <v>0</v>
      </c>
      <c r="AA2">
        <v>0</v>
      </c>
      <c r="AB2">
        <v>0</v>
      </c>
      <c r="AC2">
        <v>0</v>
      </c>
      <c r="AD2">
        <v>7</v>
      </c>
      <c r="AE2">
        <f>(AI2+AM2)*0.3</f>
        <v>18.899999999999999</v>
      </c>
      <c r="AF2">
        <f t="shared" ref="AF2:AH2" si="2">(AJ2+AN2)*0.3</f>
        <v>15</v>
      </c>
      <c r="AG2">
        <f t="shared" si="2"/>
        <v>15</v>
      </c>
      <c r="AH2">
        <f t="shared" si="2"/>
        <v>15</v>
      </c>
      <c r="AI2">
        <v>50</v>
      </c>
      <c r="AJ2">
        <v>50</v>
      </c>
      <c r="AK2">
        <v>50</v>
      </c>
      <c r="AL2">
        <v>50</v>
      </c>
      <c r="AM2">
        <v>13</v>
      </c>
      <c r="AN2">
        <v>0</v>
      </c>
      <c r="AO2">
        <v>0</v>
      </c>
      <c r="AP2">
        <v>0</v>
      </c>
      <c r="AQ2">
        <v>3</v>
      </c>
      <c r="AR2">
        <f>(AV2+AZ2)*0.3</f>
        <v>15</v>
      </c>
      <c r="AS2">
        <f t="shared" ref="AS2:AU2" si="3">(AW2+BA2)*0.3</f>
        <v>15</v>
      </c>
      <c r="AT2">
        <f t="shared" si="3"/>
        <v>25.5</v>
      </c>
      <c r="AU2">
        <f t="shared" si="3"/>
        <v>26.4</v>
      </c>
      <c r="AV2">
        <v>50</v>
      </c>
      <c r="AW2">
        <v>50</v>
      </c>
      <c r="AX2">
        <v>50</v>
      </c>
      <c r="AY2">
        <v>50</v>
      </c>
      <c r="AZ2">
        <v>0</v>
      </c>
      <c r="BA2">
        <v>0</v>
      </c>
      <c r="BB2">
        <v>35</v>
      </c>
      <c r="BC2">
        <v>38</v>
      </c>
    </row>
    <row r="3" spans="1:55" x14ac:dyDescent="0.2">
      <c r="A3">
        <f t="shared" si="0"/>
        <v>22</v>
      </c>
      <c r="B3">
        <f t="shared" si="0"/>
        <v>83</v>
      </c>
      <c r="C3">
        <f t="shared" si="0"/>
        <v>59</v>
      </c>
      <c r="D3">
        <f t="shared" si="0"/>
        <v>74</v>
      </c>
      <c r="E3">
        <f t="shared" ref="E3:H31" si="4">-(I3+M3)*0.3</f>
        <v>-53.4</v>
      </c>
      <c r="F3">
        <f t="shared" si="1"/>
        <v>-55.199999999999996</v>
      </c>
      <c r="G3">
        <f t="shared" si="1"/>
        <v>-42.3</v>
      </c>
      <c r="H3">
        <f t="shared" si="1"/>
        <v>-37.799999999999997</v>
      </c>
      <c r="I3">
        <f t="shared" ref="I3:L18" si="5">I2+M2-A3</f>
        <v>178</v>
      </c>
      <c r="J3">
        <f t="shared" si="5"/>
        <v>117</v>
      </c>
      <c r="K3">
        <f t="shared" si="5"/>
        <v>141</v>
      </c>
      <c r="L3">
        <f>L2+P2-D3</f>
        <v>126</v>
      </c>
      <c r="M3">
        <v>0</v>
      </c>
      <c r="N3">
        <v>67</v>
      </c>
      <c r="O3">
        <v>0</v>
      </c>
      <c r="P3">
        <v>0</v>
      </c>
      <c r="Q3">
        <v>13</v>
      </c>
      <c r="R3">
        <f t="shared" ref="R3:R31" si="6">(V3+Z3)*0.3</f>
        <v>17.7</v>
      </c>
      <c r="S3">
        <f t="shared" ref="S3:S31" si="7">(W3+AA3)*0.3</f>
        <v>20.7</v>
      </c>
      <c r="T3">
        <f t="shared" ref="T3:T31" si="8">(X3+AB3)*0.3</f>
        <v>19.5</v>
      </c>
      <c r="U3">
        <f t="shared" ref="U3:U31" si="9">(Y3+AC3)*0.3</f>
        <v>21.9</v>
      </c>
      <c r="V3">
        <f t="shared" ref="V3:V31" si="10">V2+Z2-$Q3</f>
        <v>37</v>
      </c>
      <c r="W3">
        <f t="shared" ref="W3:W31" si="11">W2+AA2-$Q3</f>
        <v>37</v>
      </c>
      <c r="X3">
        <f t="shared" ref="X3:X31" si="12">X2+AB2-$Q3</f>
        <v>37</v>
      </c>
      <c r="Y3">
        <f t="shared" ref="Y3:Y18" si="13">Y2+AC2-$Q3</f>
        <v>37</v>
      </c>
      <c r="Z3">
        <v>22</v>
      </c>
      <c r="AA3">
        <v>32</v>
      </c>
      <c r="AB3">
        <v>28</v>
      </c>
      <c r="AC3">
        <v>36</v>
      </c>
      <c r="AD3">
        <v>20</v>
      </c>
      <c r="AE3">
        <f t="shared" ref="AE3:AE31" si="14">(AI3+AM3)*0.3</f>
        <v>16.8</v>
      </c>
      <c r="AF3">
        <f t="shared" ref="AF3:AF31" si="15">(AJ3+AN3)*0.3</f>
        <v>18.3</v>
      </c>
      <c r="AG3">
        <f t="shared" ref="AG3:AG31" si="16">(AK3+AO3)*0.3</f>
        <v>22.2</v>
      </c>
      <c r="AH3">
        <f t="shared" ref="AH3:AH31" si="17">(AL3+AP3)*0.3</f>
        <v>24.3</v>
      </c>
      <c r="AI3">
        <f>AI2+AM2-$AD2</f>
        <v>56</v>
      </c>
      <c r="AJ3">
        <f t="shared" ref="AJ3:AL18" si="18">AJ2+AN2-$AD2</f>
        <v>43</v>
      </c>
      <c r="AK3">
        <f t="shared" si="18"/>
        <v>43</v>
      </c>
      <c r="AL3">
        <f t="shared" si="18"/>
        <v>43</v>
      </c>
      <c r="AM3">
        <v>0</v>
      </c>
      <c r="AN3">
        <v>18</v>
      </c>
      <c r="AO3">
        <v>31</v>
      </c>
      <c r="AP3">
        <v>38</v>
      </c>
      <c r="AQ3">
        <v>17</v>
      </c>
      <c r="AR3">
        <f t="shared" ref="AR3:AR31" si="19">(AV3+AZ3)*0.3</f>
        <v>9.9</v>
      </c>
      <c r="AS3">
        <f t="shared" ref="AS3:AS31" si="20">(AW3+BA3)*0.3</f>
        <v>19.8</v>
      </c>
      <c r="AT3">
        <f t="shared" ref="AT3:AT31" si="21">(AX3+BB3)*0.3</f>
        <v>20.399999999999999</v>
      </c>
      <c r="AU3">
        <f t="shared" ref="AU3:AU31" si="22">(AY3+BC3)*0.3</f>
        <v>21.3</v>
      </c>
      <c r="AV3">
        <f>AV2+AZ2-$AQ3</f>
        <v>33</v>
      </c>
      <c r="AW3">
        <f t="shared" ref="AW3:AY18" si="23">AW2+BA2-$AQ3</f>
        <v>33</v>
      </c>
      <c r="AX3">
        <f t="shared" si="23"/>
        <v>68</v>
      </c>
      <c r="AY3">
        <f t="shared" si="23"/>
        <v>71</v>
      </c>
      <c r="AZ3">
        <v>0</v>
      </c>
      <c r="BA3">
        <v>33</v>
      </c>
      <c r="BB3">
        <v>0</v>
      </c>
      <c r="BC3">
        <v>0</v>
      </c>
    </row>
    <row r="4" spans="1:55" x14ac:dyDescent="0.2">
      <c r="A4">
        <f t="shared" si="0"/>
        <v>50</v>
      </c>
      <c r="B4">
        <f t="shared" si="0"/>
        <v>20</v>
      </c>
      <c r="C4">
        <f t="shared" si="0"/>
        <v>0</v>
      </c>
      <c r="D4">
        <f t="shared" si="0"/>
        <v>0</v>
      </c>
      <c r="E4">
        <f t="shared" si="4"/>
        <v>-58.199999999999996</v>
      </c>
      <c r="F4">
        <f t="shared" si="1"/>
        <v>-49.199999999999996</v>
      </c>
      <c r="G4">
        <f t="shared" si="1"/>
        <v>-42.3</v>
      </c>
      <c r="H4">
        <f t="shared" si="1"/>
        <v>-37.799999999999997</v>
      </c>
      <c r="I4">
        <f t="shared" si="5"/>
        <v>128</v>
      </c>
      <c r="J4">
        <f t="shared" si="5"/>
        <v>164</v>
      </c>
      <c r="K4">
        <f t="shared" si="5"/>
        <v>141</v>
      </c>
      <c r="L4">
        <f t="shared" si="5"/>
        <v>126</v>
      </c>
      <c r="M4">
        <v>66</v>
      </c>
      <c r="N4">
        <v>0</v>
      </c>
      <c r="O4">
        <v>0</v>
      </c>
      <c r="P4">
        <v>0</v>
      </c>
      <c r="Q4">
        <v>10</v>
      </c>
      <c r="R4">
        <f t="shared" si="6"/>
        <v>14.7</v>
      </c>
      <c r="S4">
        <f t="shared" si="7"/>
        <v>17.7</v>
      </c>
      <c r="T4">
        <f t="shared" si="8"/>
        <v>16.5</v>
      </c>
      <c r="U4">
        <f t="shared" si="9"/>
        <v>18.899999999999999</v>
      </c>
      <c r="V4">
        <f t="shared" si="10"/>
        <v>49</v>
      </c>
      <c r="W4">
        <f t="shared" si="11"/>
        <v>59</v>
      </c>
      <c r="X4">
        <f t="shared" si="12"/>
        <v>55</v>
      </c>
      <c r="Y4">
        <f t="shared" si="13"/>
        <v>63</v>
      </c>
      <c r="Z4">
        <v>0</v>
      </c>
      <c r="AA4">
        <v>0</v>
      </c>
      <c r="AB4">
        <v>0</v>
      </c>
      <c r="AC4">
        <v>0</v>
      </c>
      <c r="AD4">
        <v>3</v>
      </c>
      <c r="AE4">
        <f t="shared" si="14"/>
        <v>17.399999999999999</v>
      </c>
      <c r="AF4">
        <f t="shared" si="15"/>
        <v>18.3</v>
      </c>
      <c r="AG4">
        <f t="shared" si="16"/>
        <v>16.2</v>
      </c>
      <c r="AH4">
        <f t="shared" si="17"/>
        <v>18.3</v>
      </c>
      <c r="AI4">
        <f t="shared" ref="AI4:AL19" si="24">AI3+AM3-$AD3</f>
        <v>36</v>
      </c>
      <c r="AJ4">
        <f t="shared" si="18"/>
        <v>41</v>
      </c>
      <c r="AK4">
        <f t="shared" si="18"/>
        <v>54</v>
      </c>
      <c r="AL4">
        <f t="shared" si="18"/>
        <v>61</v>
      </c>
      <c r="AM4">
        <v>22</v>
      </c>
      <c r="AN4">
        <v>20</v>
      </c>
      <c r="AO4">
        <v>0</v>
      </c>
      <c r="AP4">
        <v>0</v>
      </c>
      <c r="AQ4">
        <v>8</v>
      </c>
      <c r="AR4">
        <f t="shared" si="19"/>
        <v>15.899999999999999</v>
      </c>
      <c r="AS4">
        <f t="shared" si="20"/>
        <v>17.399999999999999</v>
      </c>
      <c r="AT4">
        <f t="shared" si="21"/>
        <v>18</v>
      </c>
      <c r="AU4">
        <f t="shared" si="22"/>
        <v>18.899999999999999</v>
      </c>
      <c r="AV4">
        <f t="shared" ref="AV4:AY19" si="25">AV3+AZ3-$AQ4</f>
        <v>25</v>
      </c>
      <c r="AW4">
        <f t="shared" si="23"/>
        <v>58</v>
      </c>
      <c r="AX4">
        <f t="shared" si="23"/>
        <v>60</v>
      </c>
      <c r="AY4">
        <f t="shared" si="23"/>
        <v>63</v>
      </c>
      <c r="AZ4">
        <v>28</v>
      </c>
      <c r="BA4">
        <v>0</v>
      </c>
      <c r="BB4">
        <v>0</v>
      </c>
      <c r="BC4">
        <v>0</v>
      </c>
    </row>
    <row r="5" spans="1:55" x14ac:dyDescent="0.2">
      <c r="A5">
        <f t="shared" si="0"/>
        <v>0</v>
      </c>
      <c r="B5">
        <f t="shared" si="0"/>
        <v>0</v>
      </c>
      <c r="C5">
        <f t="shared" si="0"/>
        <v>56</v>
      </c>
      <c r="D5">
        <f t="shared" si="0"/>
        <v>37</v>
      </c>
      <c r="E5">
        <f t="shared" si="4"/>
        <v>-58.199999999999996</v>
      </c>
      <c r="F5">
        <f t="shared" si="1"/>
        <v>-66.599999999999994</v>
      </c>
      <c r="G5">
        <f t="shared" si="1"/>
        <v>-54.9</v>
      </c>
      <c r="H5">
        <f t="shared" si="1"/>
        <v>-60.3</v>
      </c>
      <c r="I5">
        <f t="shared" si="5"/>
        <v>194</v>
      </c>
      <c r="J5">
        <f t="shared" si="5"/>
        <v>164</v>
      </c>
      <c r="K5">
        <f t="shared" si="5"/>
        <v>85</v>
      </c>
      <c r="L5">
        <f t="shared" si="5"/>
        <v>89</v>
      </c>
      <c r="M5">
        <v>0</v>
      </c>
      <c r="N5">
        <v>58</v>
      </c>
      <c r="O5">
        <v>98</v>
      </c>
      <c r="P5">
        <v>112</v>
      </c>
      <c r="Q5">
        <v>17</v>
      </c>
      <c r="R5">
        <f t="shared" si="6"/>
        <v>9.6</v>
      </c>
      <c r="S5">
        <f t="shared" si="7"/>
        <v>12.6</v>
      </c>
      <c r="T5">
        <f t="shared" si="8"/>
        <v>18</v>
      </c>
      <c r="U5">
        <f t="shared" si="9"/>
        <v>13.799999999999999</v>
      </c>
      <c r="V5">
        <f t="shared" si="10"/>
        <v>32</v>
      </c>
      <c r="W5">
        <f t="shared" si="11"/>
        <v>42</v>
      </c>
      <c r="X5">
        <f t="shared" si="12"/>
        <v>38</v>
      </c>
      <c r="Y5">
        <f t="shared" si="13"/>
        <v>46</v>
      </c>
      <c r="Z5">
        <v>0</v>
      </c>
      <c r="AA5">
        <v>0</v>
      </c>
      <c r="AB5">
        <v>22</v>
      </c>
      <c r="AC5">
        <v>0</v>
      </c>
      <c r="AD5">
        <v>12</v>
      </c>
      <c r="AE5">
        <f t="shared" si="14"/>
        <v>16.5</v>
      </c>
      <c r="AF5">
        <f t="shared" si="15"/>
        <v>17.399999999999999</v>
      </c>
      <c r="AG5">
        <f t="shared" si="16"/>
        <v>15.299999999999999</v>
      </c>
      <c r="AH5">
        <f t="shared" si="17"/>
        <v>17.399999999999999</v>
      </c>
      <c r="AI5">
        <f t="shared" si="24"/>
        <v>55</v>
      </c>
      <c r="AJ5">
        <f t="shared" si="18"/>
        <v>58</v>
      </c>
      <c r="AK5">
        <f t="shared" si="18"/>
        <v>51</v>
      </c>
      <c r="AL5">
        <f t="shared" si="18"/>
        <v>58</v>
      </c>
      <c r="AM5">
        <v>0</v>
      </c>
      <c r="AN5">
        <v>0</v>
      </c>
      <c r="AO5">
        <v>0</v>
      </c>
      <c r="AP5">
        <v>0</v>
      </c>
      <c r="AQ5">
        <v>20</v>
      </c>
      <c r="AR5">
        <f t="shared" si="19"/>
        <v>9.9</v>
      </c>
      <c r="AS5">
        <f t="shared" si="20"/>
        <v>11.4</v>
      </c>
      <c r="AT5">
        <f t="shared" si="21"/>
        <v>22.2</v>
      </c>
      <c r="AU5">
        <f t="shared" si="22"/>
        <v>24</v>
      </c>
      <c r="AV5">
        <f t="shared" si="25"/>
        <v>33</v>
      </c>
      <c r="AW5">
        <f t="shared" si="23"/>
        <v>38</v>
      </c>
      <c r="AX5">
        <f t="shared" si="23"/>
        <v>40</v>
      </c>
      <c r="AY5">
        <f t="shared" si="23"/>
        <v>43</v>
      </c>
      <c r="AZ5">
        <v>0</v>
      </c>
      <c r="BA5">
        <v>0</v>
      </c>
      <c r="BB5">
        <v>34</v>
      </c>
      <c r="BC5">
        <v>37</v>
      </c>
    </row>
    <row r="6" spans="1:55" x14ac:dyDescent="0.2">
      <c r="A6">
        <f t="shared" si="0"/>
        <v>46</v>
      </c>
      <c r="B6">
        <f t="shared" si="0"/>
        <v>64</v>
      </c>
      <c r="C6">
        <f t="shared" si="0"/>
        <v>23</v>
      </c>
      <c r="D6">
        <f t="shared" si="0"/>
        <v>81</v>
      </c>
      <c r="E6">
        <f t="shared" si="4"/>
        <v>-70.8</v>
      </c>
      <c r="F6">
        <f t="shared" si="1"/>
        <v>-47.4</v>
      </c>
      <c r="G6">
        <f t="shared" si="1"/>
        <v>-48</v>
      </c>
      <c r="H6">
        <f t="shared" si="1"/>
        <v>-36</v>
      </c>
      <c r="I6">
        <f t="shared" si="5"/>
        <v>148</v>
      </c>
      <c r="J6">
        <f t="shared" si="5"/>
        <v>158</v>
      </c>
      <c r="K6">
        <f t="shared" si="5"/>
        <v>160</v>
      </c>
      <c r="L6">
        <f t="shared" si="5"/>
        <v>120</v>
      </c>
      <c r="M6">
        <v>88</v>
      </c>
      <c r="N6">
        <v>0</v>
      </c>
      <c r="O6">
        <v>0</v>
      </c>
      <c r="P6">
        <v>0</v>
      </c>
      <c r="Q6">
        <v>6</v>
      </c>
      <c r="R6">
        <f t="shared" si="6"/>
        <v>15</v>
      </c>
      <c r="S6">
        <f t="shared" si="7"/>
        <v>18.599999999999998</v>
      </c>
      <c r="T6">
        <f t="shared" si="8"/>
        <v>16.2</v>
      </c>
      <c r="U6">
        <f t="shared" si="9"/>
        <v>23.4</v>
      </c>
      <c r="V6">
        <f t="shared" si="10"/>
        <v>26</v>
      </c>
      <c r="W6">
        <f t="shared" si="11"/>
        <v>36</v>
      </c>
      <c r="X6">
        <f t="shared" si="12"/>
        <v>54</v>
      </c>
      <c r="Y6">
        <f t="shared" si="13"/>
        <v>40</v>
      </c>
      <c r="Z6">
        <v>24</v>
      </c>
      <c r="AA6">
        <v>26</v>
      </c>
      <c r="AB6">
        <v>0</v>
      </c>
      <c r="AC6">
        <v>38</v>
      </c>
      <c r="AD6">
        <v>1</v>
      </c>
      <c r="AE6">
        <f t="shared" si="14"/>
        <v>12.9</v>
      </c>
      <c r="AF6">
        <f t="shared" si="15"/>
        <v>13.799999999999999</v>
      </c>
      <c r="AG6">
        <f t="shared" si="16"/>
        <v>18.599999999999998</v>
      </c>
      <c r="AH6">
        <f t="shared" si="17"/>
        <v>26.7</v>
      </c>
      <c r="AI6">
        <f t="shared" si="24"/>
        <v>43</v>
      </c>
      <c r="AJ6">
        <f t="shared" si="18"/>
        <v>46</v>
      </c>
      <c r="AK6">
        <f t="shared" si="18"/>
        <v>39</v>
      </c>
      <c r="AL6">
        <f t="shared" si="18"/>
        <v>46</v>
      </c>
      <c r="AM6">
        <v>0</v>
      </c>
      <c r="AN6">
        <v>0</v>
      </c>
      <c r="AO6">
        <v>23</v>
      </c>
      <c r="AP6">
        <v>43</v>
      </c>
      <c r="AQ6">
        <v>1</v>
      </c>
      <c r="AR6">
        <f t="shared" si="19"/>
        <v>16.2</v>
      </c>
      <c r="AS6">
        <f t="shared" si="20"/>
        <v>22.5</v>
      </c>
      <c r="AT6">
        <f t="shared" si="21"/>
        <v>21.9</v>
      </c>
      <c r="AU6">
        <f t="shared" si="22"/>
        <v>23.7</v>
      </c>
      <c r="AV6">
        <f t="shared" si="25"/>
        <v>32</v>
      </c>
      <c r="AW6">
        <f t="shared" si="23"/>
        <v>37</v>
      </c>
      <c r="AX6">
        <f t="shared" si="23"/>
        <v>73</v>
      </c>
      <c r="AY6">
        <f t="shared" si="23"/>
        <v>79</v>
      </c>
      <c r="AZ6">
        <v>22</v>
      </c>
      <c r="BA6">
        <v>38</v>
      </c>
      <c r="BB6">
        <v>0</v>
      </c>
      <c r="BC6">
        <v>0</v>
      </c>
    </row>
    <row r="7" spans="1:55" x14ac:dyDescent="0.2">
      <c r="A7">
        <f t="shared" si="0"/>
        <v>32</v>
      </c>
      <c r="B7">
        <f t="shared" si="0"/>
        <v>25</v>
      </c>
      <c r="C7">
        <f t="shared" si="0"/>
        <v>0</v>
      </c>
      <c r="D7">
        <f t="shared" si="0"/>
        <v>0</v>
      </c>
      <c r="E7">
        <f t="shared" si="4"/>
        <v>-61.199999999999996</v>
      </c>
      <c r="F7">
        <f t="shared" si="1"/>
        <v>-59.699999999999996</v>
      </c>
      <c r="G7">
        <f t="shared" si="1"/>
        <v>-67.5</v>
      </c>
      <c r="H7">
        <f t="shared" si="1"/>
        <v>-36</v>
      </c>
      <c r="I7">
        <f t="shared" si="5"/>
        <v>204</v>
      </c>
      <c r="J7">
        <f t="shared" si="5"/>
        <v>133</v>
      </c>
      <c r="K7">
        <f t="shared" si="5"/>
        <v>160</v>
      </c>
      <c r="L7">
        <f t="shared" si="5"/>
        <v>120</v>
      </c>
      <c r="M7">
        <v>0</v>
      </c>
      <c r="N7">
        <v>66</v>
      </c>
      <c r="O7">
        <v>65</v>
      </c>
      <c r="P7">
        <v>0</v>
      </c>
      <c r="Q7">
        <v>20</v>
      </c>
      <c r="R7">
        <f t="shared" si="6"/>
        <v>10.5</v>
      </c>
      <c r="S7">
        <f t="shared" si="7"/>
        <v>12.6</v>
      </c>
      <c r="T7">
        <f t="shared" si="8"/>
        <v>10.199999999999999</v>
      </c>
      <c r="U7">
        <f t="shared" si="9"/>
        <v>17.399999999999999</v>
      </c>
      <c r="V7">
        <f t="shared" si="10"/>
        <v>30</v>
      </c>
      <c r="W7">
        <f t="shared" si="11"/>
        <v>42</v>
      </c>
      <c r="X7">
        <f t="shared" si="12"/>
        <v>34</v>
      </c>
      <c r="Y7">
        <f t="shared" si="13"/>
        <v>58</v>
      </c>
      <c r="Z7">
        <v>5</v>
      </c>
      <c r="AA7">
        <v>0</v>
      </c>
      <c r="AB7">
        <v>0</v>
      </c>
      <c r="AC7">
        <v>0</v>
      </c>
      <c r="AD7">
        <v>18</v>
      </c>
      <c r="AE7">
        <f t="shared" si="14"/>
        <v>20.099999999999998</v>
      </c>
      <c r="AF7">
        <f t="shared" si="15"/>
        <v>21</v>
      </c>
      <c r="AG7">
        <f t="shared" si="16"/>
        <v>18.3</v>
      </c>
      <c r="AH7">
        <f t="shared" si="17"/>
        <v>26.4</v>
      </c>
      <c r="AI7">
        <f t="shared" si="24"/>
        <v>42</v>
      </c>
      <c r="AJ7">
        <f t="shared" si="18"/>
        <v>45</v>
      </c>
      <c r="AK7">
        <f t="shared" si="18"/>
        <v>61</v>
      </c>
      <c r="AL7">
        <f t="shared" si="18"/>
        <v>88</v>
      </c>
      <c r="AM7">
        <v>25</v>
      </c>
      <c r="AN7">
        <v>25</v>
      </c>
      <c r="AO7">
        <v>0</v>
      </c>
      <c r="AP7">
        <v>0</v>
      </c>
      <c r="AQ7">
        <v>12</v>
      </c>
      <c r="AR7">
        <f t="shared" si="19"/>
        <v>13.2</v>
      </c>
      <c r="AS7">
        <f t="shared" si="20"/>
        <v>18.899999999999999</v>
      </c>
      <c r="AT7">
        <f t="shared" si="21"/>
        <v>18.3</v>
      </c>
      <c r="AU7">
        <f t="shared" si="22"/>
        <v>20.099999999999998</v>
      </c>
      <c r="AV7">
        <f t="shared" si="25"/>
        <v>42</v>
      </c>
      <c r="AW7">
        <f t="shared" si="23"/>
        <v>63</v>
      </c>
      <c r="AX7">
        <f t="shared" si="23"/>
        <v>61</v>
      </c>
      <c r="AY7">
        <f t="shared" si="23"/>
        <v>67</v>
      </c>
      <c r="AZ7">
        <v>2</v>
      </c>
      <c r="BA7">
        <v>0</v>
      </c>
      <c r="BB7">
        <v>0</v>
      </c>
      <c r="BC7">
        <v>0</v>
      </c>
    </row>
    <row r="8" spans="1:55" x14ac:dyDescent="0.2">
      <c r="A8">
        <f t="shared" si="0"/>
        <v>43</v>
      </c>
      <c r="B8">
        <f t="shared" si="0"/>
        <v>36</v>
      </c>
      <c r="C8">
        <f t="shared" si="0"/>
        <v>26</v>
      </c>
      <c r="D8">
        <f t="shared" si="0"/>
        <v>0</v>
      </c>
      <c r="E8">
        <f t="shared" si="4"/>
        <v>-71.7</v>
      </c>
      <c r="F8">
        <f t="shared" si="1"/>
        <v>-48.9</v>
      </c>
      <c r="G8">
        <f t="shared" si="1"/>
        <v>-59.699999999999996</v>
      </c>
      <c r="H8">
        <f t="shared" si="1"/>
        <v>-36</v>
      </c>
      <c r="I8">
        <f t="shared" si="5"/>
        <v>161</v>
      </c>
      <c r="J8">
        <f t="shared" si="5"/>
        <v>163</v>
      </c>
      <c r="K8">
        <f t="shared" si="5"/>
        <v>199</v>
      </c>
      <c r="L8">
        <f t="shared" si="5"/>
        <v>120</v>
      </c>
      <c r="M8">
        <v>78</v>
      </c>
      <c r="N8">
        <v>0</v>
      </c>
      <c r="O8">
        <v>0</v>
      </c>
      <c r="P8">
        <v>0</v>
      </c>
      <c r="Q8">
        <v>8</v>
      </c>
      <c r="R8">
        <f t="shared" si="6"/>
        <v>13.2</v>
      </c>
      <c r="S8">
        <f t="shared" si="7"/>
        <v>10.199999999999999</v>
      </c>
      <c r="T8">
        <f t="shared" si="8"/>
        <v>15.6</v>
      </c>
      <c r="U8">
        <f t="shared" si="9"/>
        <v>15</v>
      </c>
      <c r="V8">
        <f t="shared" si="10"/>
        <v>27</v>
      </c>
      <c r="W8">
        <f t="shared" si="11"/>
        <v>34</v>
      </c>
      <c r="X8">
        <f t="shared" si="12"/>
        <v>26</v>
      </c>
      <c r="Y8">
        <f t="shared" si="13"/>
        <v>50</v>
      </c>
      <c r="Z8">
        <v>17</v>
      </c>
      <c r="AA8">
        <v>0</v>
      </c>
      <c r="AB8">
        <v>26</v>
      </c>
      <c r="AC8">
        <v>0</v>
      </c>
      <c r="AD8">
        <v>5</v>
      </c>
      <c r="AE8">
        <f t="shared" si="14"/>
        <v>14.7</v>
      </c>
      <c r="AF8">
        <f t="shared" si="15"/>
        <v>15.6</v>
      </c>
      <c r="AG8">
        <f t="shared" si="16"/>
        <v>12.9</v>
      </c>
      <c r="AH8">
        <f t="shared" si="17"/>
        <v>21</v>
      </c>
      <c r="AI8">
        <f t="shared" si="24"/>
        <v>49</v>
      </c>
      <c r="AJ8">
        <f t="shared" si="18"/>
        <v>52</v>
      </c>
      <c r="AK8">
        <f t="shared" si="18"/>
        <v>43</v>
      </c>
      <c r="AL8">
        <f t="shared" si="18"/>
        <v>70</v>
      </c>
      <c r="AM8">
        <v>0</v>
      </c>
      <c r="AN8">
        <v>0</v>
      </c>
      <c r="AO8">
        <v>0</v>
      </c>
      <c r="AP8">
        <v>0</v>
      </c>
      <c r="AQ8">
        <v>5</v>
      </c>
      <c r="AR8">
        <f t="shared" si="19"/>
        <v>19.5</v>
      </c>
      <c r="AS8">
        <f t="shared" si="20"/>
        <v>28.2</v>
      </c>
      <c r="AT8">
        <f t="shared" si="21"/>
        <v>16.8</v>
      </c>
      <c r="AU8">
        <f t="shared" si="22"/>
        <v>18.599999999999998</v>
      </c>
      <c r="AV8">
        <f t="shared" si="25"/>
        <v>39</v>
      </c>
      <c r="AW8">
        <f t="shared" si="23"/>
        <v>58</v>
      </c>
      <c r="AX8">
        <f t="shared" si="23"/>
        <v>56</v>
      </c>
      <c r="AY8">
        <f t="shared" si="23"/>
        <v>62</v>
      </c>
      <c r="AZ8">
        <v>26</v>
      </c>
      <c r="BA8">
        <v>36</v>
      </c>
      <c r="BB8">
        <v>0</v>
      </c>
      <c r="BC8">
        <v>0</v>
      </c>
    </row>
    <row r="9" spans="1:55" x14ac:dyDescent="0.2">
      <c r="A9">
        <f t="shared" si="0"/>
        <v>0</v>
      </c>
      <c r="B9">
        <f t="shared" si="0"/>
        <v>3</v>
      </c>
      <c r="C9">
        <f t="shared" si="0"/>
        <v>23</v>
      </c>
      <c r="D9">
        <f t="shared" si="0"/>
        <v>74</v>
      </c>
      <c r="E9">
        <f t="shared" si="4"/>
        <v>-71.7</v>
      </c>
      <c r="F9">
        <f t="shared" si="1"/>
        <v>-48</v>
      </c>
      <c r="G9">
        <f t="shared" si="1"/>
        <v>-52.8</v>
      </c>
      <c r="H9">
        <f t="shared" si="1"/>
        <v>-44.4</v>
      </c>
      <c r="I9">
        <f t="shared" si="5"/>
        <v>239</v>
      </c>
      <c r="J9">
        <f t="shared" si="5"/>
        <v>160</v>
      </c>
      <c r="K9">
        <f t="shared" si="5"/>
        <v>176</v>
      </c>
      <c r="L9">
        <f t="shared" si="5"/>
        <v>46</v>
      </c>
      <c r="M9">
        <v>0</v>
      </c>
      <c r="N9">
        <v>0</v>
      </c>
      <c r="O9">
        <v>0</v>
      </c>
      <c r="P9">
        <v>102</v>
      </c>
      <c r="Q9">
        <v>11</v>
      </c>
      <c r="R9">
        <f t="shared" si="6"/>
        <v>9.9</v>
      </c>
      <c r="S9">
        <f t="shared" si="7"/>
        <v>7.8</v>
      </c>
      <c r="T9">
        <f t="shared" si="8"/>
        <v>12.299999999999999</v>
      </c>
      <c r="U9">
        <f t="shared" si="9"/>
        <v>21.599999999999998</v>
      </c>
      <c r="V9">
        <f t="shared" si="10"/>
        <v>33</v>
      </c>
      <c r="W9">
        <f t="shared" si="11"/>
        <v>23</v>
      </c>
      <c r="X9">
        <f t="shared" si="12"/>
        <v>41</v>
      </c>
      <c r="Y9">
        <f t="shared" si="13"/>
        <v>39</v>
      </c>
      <c r="Z9">
        <v>0</v>
      </c>
      <c r="AA9">
        <v>3</v>
      </c>
      <c r="AB9">
        <v>0</v>
      </c>
      <c r="AC9">
        <v>33</v>
      </c>
      <c r="AD9">
        <v>9</v>
      </c>
      <c r="AE9">
        <f t="shared" si="14"/>
        <v>13.2</v>
      </c>
      <c r="AF9">
        <f t="shared" si="15"/>
        <v>14.1</v>
      </c>
      <c r="AG9">
        <f t="shared" si="16"/>
        <v>18.3</v>
      </c>
      <c r="AH9">
        <f t="shared" si="17"/>
        <v>19.5</v>
      </c>
      <c r="AI9">
        <f t="shared" si="24"/>
        <v>44</v>
      </c>
      <c r="AJ9">
        <f t="shared" si="18"/>
        <v>47</v>
      </c>
      <c r="AK9">
        <f t="shared" si="18"/>
        <v>38</v>
      </c>
      <c r="AL9">
        <f t="shared" si="18"/>
        <v>65</v>
      </c>
      <c r="AM9">
        <v>0</v>
      </c>
      <c r="AN9">
        <v>0</v>
      </c>
      <c r="AO9">
        <v>23</v>
      </c>
      <c r="AP9">
        <v>0</v>
      </c>
      <c r="AQ9">
        <v>19</v>
      </c>
      <c r="AR9">
        <f t="shared" si="19"/>
        <v>13.799999999999999</v>
      </c>
      <c r="AS9">
        <f t="shared" si="20"/>
        <v>22.5</v>
      </c>
      <c r="AT9">
        <f t="shared" si="21"/>
        <v>11.1</v>
      </c>
      <c r="AU9">
        <f t="shared" si="22"/>
        <v>25.2</v>
      </c>
      <c r="AV9">
        <f t="shared" si="25"/>
        <v>46</v>
      </c>
      <c r="AW9">
        <f t="shared" si="23"/>
        <v>75</v>
      </c>
      <c r="AX9">
        <f t="shared" si="23"/>
        <v>37</v>
      </c>
      <c r="AY9">
        <f t="shared" si="23"/>
        <v>43</v>
      </c>
      <c r="AZ9">
        <v>0</v>
      </c>
      <c r="BA9">
        <v>0</v>
      </c>
      <c r="BB9">
        <v>0</v>
      </c>
      <c r="BC9">
        <v>41</v>
      </c>
    </row>
    <row r="10" spans="1:55" x14ac:dyDescent="0.2">
      <c r="A10">
        <f t="shared" si="0"/>
        <v>46</v>
      </c>
      <c r="B10">
        <f t="shared" si="0"/>
        <v>41</v>
      </c>
      <c r="C10">
        <f t="shared" si="0"/>
        <v>45</v>
      </c>
      <c r="D10">
        <f t="shared" si="0"/>
        <v>0</v>
      </c>
      <c r="E10">
        <f t="shared" si="4"/>
        <v>-57.9</v>
      </c>
      <c r="F10">
        <f t="shared" si="1"/>
        <v>-63.3</v>
      </c>
      <c r="G10">
        <f t="shared" si="1"/>
        <v>-60</v>
      </c>
      <c r="H10">
        <f t="shared" si="1"/>
        <v>-44.4</v>
      </c>
      <c r="I10">
        <f t="shared" si="5"/>
        <v>193</v>
      </c>
      <c r="J10">
        <f t="shared" si="5"/>
        <v>119</v>
      </c>
      <c r="K10">
        <f t="shared" si="5"/>
        <v>131</v>
      </c>
      <c r="L10">
        <f t="shared" si="5"/>
        <v>148</v>
      </c>
      <c r="M10">
        <v>0</v>
      </c>
      <c r="N10">
        <v>92</v>
      </c>
      <c r="O10">
        <v>69</v>
      </c>
      <c r="P10">
        <v>0</v>
      </c>
      <c r="Q10">
        <v>2</v>
      </c>
      <c r="R10">
        <f t="shared" si="6"/>
        <v>9.2999999999999989</v>
      </c>
      <c r="S10">
        <f t="shared" si="7"/>
        <v>13.799999999999999</v>
      </c>
      <c r="T10">
        <f t="shared" si="8"/>
        <v>11.7</v>
      </c>
      <c r="U10">
        <f t="shared" si="9"/>
        <v>21</v>
      </c>
      <c r="V10">
        <f t="shared" si="10"/>
        <v>31</v>
      </c>
      <c r="W10">
        <f t="shared" si="11"/>
        <v>24</v>
      </c>
      <c r="X10">
        <f t="shared" si="12"/>
        <v>39</v>
      </c>
      <c r="Y10">
        <f t="shared" si="13"/>
        <v>70</v>
      </c>
      <c r="Z10">
        <v>0</v>
      </c>
      <c r="AA10">
        <v>22</v>
      </c>
      <c r="AB10">
        <v>0</v>
      </c>
      <c r="AC10">
        <v>0</v>
      </c>
      <c r="AD10">
        <v>14</v>
      </c>
      <c r="AE10">
        <f t="shared" si="14"/>
        <v>17.7</v>
      </c>
      <c r="AF10">
        <f t="shared" si="15"/>
        <v>17.099999999999998</v>
      </c>
      <c r="AG10">
        <f t="shared" si="16"/>
        <v>17.7</v>
      </c>
      <c r="AH10">
        <f t="shared" si="17"/>
        <v>16.8</v>
      </c>
      <c r="AI10">
        <f t="shared" si="24"/>
        <v>35</v>
      </c>
      <c r="AJ10">
        <f t="shared" si="18"/>
        <v>38</v>
      </c>
      <c r="AK10">
        <f t="shared" si="18"/>
        <v>52</v>
      </c>
      <c r="AL10">
        <f t="shared" si="18"/>
        <v>56</v>
      </c>
      <c r="AM10">
        <v>24</v>
      </c>
      <c r="AN10">
        <v>19</v>
      </c>
      <c r="AO10">
        <v>7</v>
      </c>
      <c r="AP10">
        <v>0</v>
      </c>
      <c r="AQ10">
        <v>14</v>
      </c>
      <c r="AR10">
        <f t="shared" si="19"/>
        <v>16.2</v>
      </c>
      <c r="AS10">
        <f t="shared" si="20"/>
        <v>18.3</v>
      </c>
      <c r="AT10">
        <f t="shared" si="21"/>
        <v>18.3</v>
      </c>
      <c r="AU10">
        <f t="shared" si="22"/>
        <v>21</v>
      </c>
      <c r="AV10">
        <f t="shared" si="25"/>
        <v>32</v>
      </c>
      <c r="AW10">
        <f t="shared" si="23"/>
        <v>61</v>
      </c>
      <c r="AX10">
        <f t="shared" si="23"/>
        <v>23</v>
      </c>
      <c r="AY10">
        <f t="shared" si="23"/>
        <v>70</v>
      </c>
      <c r="AZ10">
        <v>22</v>
      </c>
      <c r="BA10">
        <v>0</v>
      </c>
      <c r="BB10">
        <v>38</v>
      </c>
      <c r="BC10">
        <v>0</v>
      </c>
    </row>
    <row r="11" spans="1:55" x14ac:dyDescent="0.2">
      <c r="A11">
        <f t="shared" si="0"/>
        <v>39</v>
      </c>
      <c r="B11">
        <f t="shared" si="0"/>
        <v>68</v>
      </c>
      <c r="C11">
        <f t="shared" si="0"/>
        <v>22</v>
      </c>
      <c r="D11">
        <f t="shared" si="0"/>
        <v>38</v>
      </c>
      <c r="E11">
        <f t="shared" si="4"/>
        <v>-62.699999999999996</v>
      </c>
      <c r="F11">
        <f t="shared" si="1"/>
        <v>-42.9</v>
      </c>
      <c r="G11">
        <f t="shared" si="1"/>
        <v>-53.4</v>
      </c>
      <c r="H11">
        <f t="shared" si="1"/>
        <v>-69.599999999999994</v>
      </c>
      <c r="I11">
        <f t="shared" si="5"/>
        <v>154</v>
      </c>
      <c r="J11">
        <f t="shared" si="5"/>
        <v>143</v>
      </c>
      <c r="K11">
        <f t="shared" si="5"/>
        <v>178</v>
      </c>
      <c r="L11">
        <f t="shared" si="5"/>
        <v>110</v>
      </c>
      <c r="M11">
        <v>55</v>
      </c>
      <c r="N11">
        <v>0</v>
      </c>
      <c r="O11">
        <v>0</v>
      </c>
      <c r="P11">
        <v>122</v>
      </c>
      <c r="Q11">
        <v>15</v>
      </c>
      <c r="R11">
        <f t="shared" si="6"/>
        <v>14.399999999999999</v>
      </c>
      <c r="S11">
        <f t="shared" si="7"/>
        <v>13.799999999999999</v>
      </c>
      <c r="T11">
        <f t="shared" si="8"/>
        <v>13.799999999999999</v>
      </c>
      <c r="U11">
        <f t="shared" si="9"/>
        <v>16.5</v>
      </c>
      <c r="V11">
        <f t="shared" si="10"/>
        <v>16</v>
      </c>
      <c r="W11">
        <f t="shared" si="11"/>
        <v>31</v>
      </c>
      <c r="X11">
        <f t="shared" si="12"/>
        <v>24</v>
      </c>
      <c r="Y11">
        <f t="shared" si="13"/>
        <v>55</v>
      </c>
      <c r="Z11">
        <v>32</v>
      </c>
      <c r="AA11">
        <v>15</v>
      </c>
      <c r="AB11">
        <v>22</v>
      </c>
      <c r="AC11">
        <v>0</v>
      </c>
      <c r="AD11">
        <v>0</v>
      </c>
      <c r="AE11">
        <f t="shared" si="14"/>
        <v>15.6</v>
      </c>
      <c r="AF11">
        <f t="shared" si="15"/>
        <v>19.2</v>
      </c>
      <c r="AG11">
        <f t="shared" si="16"/>
        <v>13.5</v>
      </c>
      <c r="AH11">
        <f t="shared" si="17"/>
        <v>24</v>
      </c>
      <c r="AI11">
        <f t="shared" si="24"/>
        <v>45</v>
      </c>
      <c r="AJ11">
        <f t="shared" si="18"/>
        <v>43</v>
      </c>
      <c r="AK11">
        <f t="shared" si="18"/>
        <v>45</v>
      </c>
      <c r="AL11">
        <f t="shared" si="18"/>
        <v>42</v>
      </c>
      <c r="AM11">
        <v>7</v>
      </c>
      <c r="AN11">
        <v>21</v>
      </c>
      <c r="AO11">
        <v>0</v>
      </c>
      <c r="AP11">
        <v>38</v>
      </c>
      <c r="AQ11">
        <v>7</v>
      </c>
      <c r="AR11">
        <f t="shared" si="19"/>
        <v>14.1</v>
      </c>
      <c r="AS11">
        <f t="shared" si="20"/>
        <v>25.8</v>
      </c>
      <c r="AT11">
        <f t="shared" si="21"/>
        <v>16.2</v>
      </c>
      <c r="AU11">
        <f t="shared" si="22"/>
        <v>18.899999999999999</v>
      </c>
      <c r="AV11">
        <f t="shared" si="25"/>
        <v>47</v>
      </c>
      <c r="AW11">
        <f t="shared" si="23"/>
        <v>54</v>
      </c>
      <c r="AX11">
        <f t="shared" si="23"/>
        <v>54</v>
      </c>
      <c r="AY11">
        <f t="shared" si="23"/>
        <v>63</v>
      </c>
      <c r="AZ11">
        <v>0</v>
      </c>
      <c r="BA11">
        <v>32</v>
      </c>
      <c r="BB11">
        <v>0</v>
      </c>
      <c r="BC11">
        <v>0</v>
      </c>
    </row>
    <row r="12" spans="1:55" x14ac:dyDescent="0.2">
      <c r="A12">
        <f t="shared" si="0"/>
        <v>49</v>
      </c>
      <c r="B12">
        <f t="shared" si="0"/>
        <v>0</v>
      </c>
      <c r="C12">
        <f t="shared" si="0"/>
        <v>31</v>
      </c>
      <c r="D12">
        <f t="shared" si="0"/>
        <v>0</v>
      </c>
      <c r="E12">
        <f t="shared" si="4"/>
        <v>-67.5</v>
      </c>
      <c r="F12">
        <f t="shared" si="1"/>
        <v>-62.699999999999996</v>
      </c>
      <c r="G12">
        <f t="shared" si="1"/>
        <v>-65.7</v>
      </c>
      <c r="H12">
        <f t="shared" si="1"/>
        <v>-69.599999999999994</v>
      </c>
      <c r="I12">
        <f t="shared" si="5"/>
        <v>160</v>
      </c>
      <c r="J12">
        <f t="shared" si="5"/>
        <v>143</v>
      </c>
      <c r="K12">
        <f t="shared" si="5"/>
        <v>147</v>
      </c>
      <c r="L12">
        <f t="shared" si="5"/>
        <v>232</v>
      </c>
      <c r="M12">
        <v>65</v>
      </c>
      <c r="N12">
        <v>66</v>
      </c>
      <c r="O12">
        <v>72</v>
      </c>
      <c r="P12">
        <v>0</v>
      </c>
      <c r="Q12">
        <v>0</v>
      </c>
      <c r="R12">
        <f t="shared" si="6"/>
        <v>14.399999999999999</v>
      </c>
      <c r="S12">
        <f t="shared" si="7"/>
        <v>13.799999999999999</v>
      </c>
      <c r="T12">
        <f t="shared" si="8"/>
        <v>13.799999999999999</v>
      </c>
      <c r="U12">
        <f t="shared" si="9"/>
        <v>16.5</v>
      </c>
      <c r="V12">
        <f t="shared" si="10"/>
        <v>48</v>
      </c>
      <c r="W12">
        <f t="shared" si="11"/>
        <v>46</v>
      </c>
      <c r="X12">
        <f t="shared" si="12"/>
        <v>46</v>
      </c>
      <c r="Y12">
        <f t="shared" si="13"/>
        <v>55</v>
      </c>
      <c r="Z12">
        <v>0</v>
      </c>
      <c r="AA12">
        <v>0</v>
      </c>
      <c r="AB12">
        <v>0</v>
      </c>
      <c r="AC12">
        <v>0</v>
      </c>
      <c r="AD12">
        <v>16</v>
      </c>
      <c r="AE12">
        <f t="shared" si="14"/>
        <v>19.8</v>
      </c>
      <c r="AF12">
        <f t="shared" si="15"/>
        <v>19.2</v>
      </c>
      <c r="AG12">
        <f t="shared" si="16"/>
        <v>22.8</v>
      </c>
      <c r="AH12">
        <f t="shared" si="17"/>
        <v>24</v>
      </c>
      <c r="AI12">
        <f t="shared" si="24"/>
        <v>52</v>
      </c>
      <c r="AJ12">
        <f t="shared" si="18"/>
        <v>64</v>
      </c>
      <c r="AK12">
        <f t="shared" si="18"/>
        <v>45</v>
      </c>
      <c r="AL12">
        <f t="shared" si="18"/>
        <v>80</v>
      </c>
      <c r="AM12">
        <v>14</v>
      </c>
      <c r="AN12">
        <v>0</v>
      </c>
      <c r="AO12">
        <v>31</v>
      </c>
      <c r="AP12">
        <v>0</v>
      </c>
      <c r="AQ12">
        <v>0</v>
      </c>
      <c r="AR12">
        <f t="shared" si="19"/>
        <v>24.599999999999998</v>
      </c>
      <c r="AS12">
        <f t="shared" si="20"/>
        <v>25.8</v>
      </c>
      <c r="AT12">
        <f t="shared" si="21"/>
        <v>16.2</v>
      </c>
      <c r="AU12">
        <f t="shared" si="22"/>
        <v>18.899999999999999</v>
      </c>
      <c r="AV12">
        <f t="shared" si="25"/>
        <v>47</v>
      </c>
      <c r="AW12">
        <f t="shared" si="23"/>
        <v>86</v>
      </c>
      <c r="AX12">
        <f t="shared" si="23"/>
        <v>54</v>
      </c>
      <c r="AY12">
        <f t="shared" si="23"/>
        <v>63</v>
      </c>
      <c r="AZ12">
        <v>35</v>
      </c>
      <c r="BA12">
        <v>0</v>
      </c>
      <c r="BB12">
        <v>0</v>
      </c>
      <c r="BC12">
        <v>0</v>
      </c>
    </row>
    <row r="13" spans="1:55" x14ac:dyDescent="0.2">
      <c r="A13">
        <f t="shared" si="0"/>
        <v>55</v>
      </c>
      <c r="B13">
        <f t="shared" si="0"/>
        <v>22</v>
      </c>
      <c r="C13">
        <f t="shared" si="0"/>
        <v>53</v>
      </c>
      <c r="D13">
        <f t="shared" si="0"/>
        <v>0</v>
      </c>
      <c r="E13">
        <f t="shared" si="4"/>
        <v>-51</v>
      </c>
      <c r="F13">
        <f t="shared" si="1"/>
        <v>-56.1</v>
      </c>
      <c r="G13">
        <f t="shared" si="1"/>
        <v>-49.8</v>
      </c>
      <c r="H13">
        <f t="shared" si="1"/>
        <v>-69.599999999999994</v>
      </c>
      <c r="I13">
        <f t="shared" si="5"/>
        <v>170</v>
      </c>
      <c r="J13">
        <f t="shared" si="5"/>
        <v>187</v>
      </c>
      <c r="K13">
        <f t="shared" si="5"/>
        <v>166</v>
      </c>
      <c r="L13">
        <f t="shared" si="5"/>
        <v>232</v>
      </c>
      <c r="M13">
        <v>0</v>
      </c>
      <c r="N13">
        <v>0</v>
      </c>
      <c r="O13">
        <v>0</v>
      </c>
      <c r="P13">
        <v>0</v>
      </c>
      <c r="Q13">
        <v>7</v>
      </c>
      <c r="R13">
        <f t="shared" si="6"/>
        <v>22.2</v>
      </c>
      <c r="S13">
        <f t="shared" si="7"/>
        <v>12.6</v>
      </c>
      <c r="T13">
        <f t="shared" si="8"/>
        <v>19.5</v>
      </c>
      <c r="U13">
        <f t="shared" si="9"/>
        <v>14.399999999999999</v>
      </c>
      <c r="V13">
        <f t="shared" si="10"/>
        <v>41</v>
      </c>
      <c r="W13">
        <f t="shared" si="11"/>
        <v>39</v>
      </c>
      <c r="X13">
        <f t="shared" si="12"/>
        <v>39</v>
      </c>
      <c r="Y13">
        <f t="shared" si="13"/>
        <v>48</v>
      </c>
      <c r="Z13">
        <v>33</v>
      </c>
      <c r="AA13">
        <v>3</v>
      </c>
      <c r="AB13">
        <v>26</v>
      </c>
      <c r="AC13">
        <v>0</v>
      </c>
      <c r="AD13">
        <v>11</v>
      </c>
      <c r="AE13">
        <f t="shared" si="14"/>
        <v>21.599999999999998</v>
      </c>
      <c r="AF13">
        <f t="shared" si="15"/>
        <v>20.099999999999998</v>
      </c>
      <c r="AG13">
        <f t="shared" si="16"/>
        <v>18</v>
      </c>
      <c r="AH13">
        <f t="shared" si="17"/>
        <v>19.2</v>
      </c>
      <c r="AI13">
        <f t="shared" si="24"/>
        <v>50</v>
      </c>
      <c r="AJ13">
        <f t="shared" si="18"/>
        <v>48</v>
      </c>
      <c r="AK13">
        <f t="shared" si="18"/>
        <v>60</v>
      </c>
      <c r="AL13">
        <f t="shared" si="18"/>
        <v>64</v>
      </c>
      <c r="AM13">
        <v>22</v>
      </c>
      <c r="AN13">
        <v>19</v>
      </c>
      <c r="AO13">
        <v>0</v>
      </c>
      <c r="AP13">
        <v>0</v>
      </c>
      <c r="AQ13">
        <v>11</v>
      </c>
      <c r="AR13">
        <f t="shared" si="19"/>
        <v>21.3</v>
      </c>
      <c r="AS13">
        <f t="shared" si="20"/>
        <v>22.5</v>
      </c>
      <c r="AT13">
        <f t="shared" si="21"/>
        <v>21</v>
      </c>
      <c r="AU13">
        <f t="shared" si="22"/>
        <v>15.6</v>
      </c>
      <c r="AV13">
        <f t="shared" si="25"/>
        <v>71</v>
      </c>
      <c r="AW13">
        <f t="shared" si="23"/>
        <v>75</v>
      </c>
      <c r="AX13">
        <f t="shared" si="23"/>
        <v>43</v>
      </c>
      <c r="AY13">
        <f t="shared" si="23"/>
        <v>52</v>
      </c>
      <c r="AZ13">
        <v>0</v>
      </c>
      <c r="BA13">
        <v>0</v>
      </c>
      <c r="BB13">
        <v>27</v>
      </c>
      <c r="BC13">
        <v>0</v>
      </c>
    </row>
    <row r="14" spans="1:55" x14ac:dyDescent="0.2">
      <c r="A14">
        <f t="shared" si="0"/>
        <v>0</v>
      </c>
      <c r="B14">
        <f t="shared" si="0"/>
        <v>56</v>
      </c>
      <c r="C14">
        <f t="shared" si="0"/>
        <v>65</v>
      </c>
      <c r="D14">
        <f t="shared" si="0"/>
        <v>72</v>
      </c>
      <c r="E14">
        <f t="shared" si="4"/>
        <v>-51</v>
      </c>
      <c r="F14">
        <f t="shared" si="1"/>
        <v>-59.699999999999996</v>
      </c>
      <c r="G14">
        <f t="shared" si="1"/>
        <v>-30.299999999999997</v>
      </c>
      <c r="H14">
        <f t="shared" si="1"/>
        <v>-48</v>
      </c>
      <c r="I14">
        <f t="shared" si="5"/>
        <v>170</v>
      </c>
      <c r="J14">
        <f t="shared" si="5"/>
        <v>131</v>
      </c>
      <c r="K14">
        <f t="shared" si="5"/>
        <v>101</v>
      </c>
      <c r="L14">
        <f t="shared" si="5"/>
        <v>160</v>
      </c>
      <c r="M14">
        <v>0</v>
      </c>
      <c r="N14">
        <v>68</v>
      </c>
      <c r="O14">
        <v>0</v>
      </c>
      <c r="P14">
        <v>0</v>
      </c>
      <c r="Q14">
        <v>18</v>
      </c>
      <c r="R14">
        <f t="shared" si="6"/>
        <v>16.8</v>
      </c>
      <c r="S14">
        <f t="shared" si="7"/>
        <v>15.299999999999999</v>
      </c>
      <c r="T14">
        <f t="shared" si="8"/>
        <v>14.1</v>
      </c>
      <c r="U14">
        <f t="shared" si="9"/>
        <v>19.8</v>
      </c>
      <c r="V14">
        <f t="shared" si="10"/>
        <v>56</v>
      </c>
      <c r="W14">
        <f t="shared" si="11"/>
        <v>24</v>
      </c>
      <c r="X14">
        <f t="shared" si="12"/>
        <v>47</v>
      </c>
      <c r="Y14">
        <f t="shared" si="13"/>
        <v>30</v>
      </c>
      <c r="Z14">
        <v>0</v>
      </c>
      <c r="AA14">
        <v>27</v>
      </c>
      <c r="AB14">
        <v>0</v>
      </c>
      <c r="AC14">
        <v>36</v>
      </c>
      <c r="AD14">
        <v>19</v>
      </c>
      <c r="AE14">
        <f t="shared" si="14"/>
        <v>18.3</v>
      </c>
      <c r="AF14">
        <f t="shared" si="15"/>
        <v>16.8</v>
      </c>
      <c r="AG14">
        <f t="shared" si="16"/>
        <v>23.4</v>
      </c>
      <c r="AH14">
        <f t="shared" si="17"/>
        <v>15.899999999999999</v>
      </c>
      <c r="AI14">
        <f t="shared" si="24"/>
        <v>61</v>
      </c>
      <c r="AJ14">
        <f t="shared" si="18"/>
        <v>56</v>
      </c>
      <c r="AK14">
        <f t="shared" si="18"/>
        <v>49</v>
      </c>
      <c r="AL14">
        <f t="shared" si="18"/>
        <v>53</v>
      </c>
      <c r="AM14">
        <v>0</v>
      </c>
      <c r="AN14">
        <v>0</v>
      </c>
      <c r="AO14">
        <v>29</v>
      </c>
      <c r="AP14">
        <v>0</v>
      </c>
      <c r="AQ14">
        <v>16</v>
      </c>
      <c r="AR14">
        <f t="shared" si="19"/>
        <v>16.5</v>
      </c>
      <c r="AS14">
        <f t="shared" si="20"/>
        <v>26.4</v>
      </c>
      <c r="AT14">
        <f t="shared" si="21"/>
        <v>27</v>
      </c>
      <c r="AU14">
        <f t="shared" si="22"/>
        <v>21.599999999999998</v>
      </c>
      <c r="AV14">
        <f t="shared" si="25"/>
        <v>55</v>
      </c>
      <c r="AW14">
        <f t="shared" si="23"/>
        <v>59</v>
      </c>
      <c r="AX14">
        <f t="shared" si="23"/>
        <v>54</v>
      </c>
      <c r="AY14">
        <f t="shared" si="23"/>
        <v>36</v>
      </c>
      <c r="AZ14">
        <v>0</v>
      </c>
      <c r="BA14">
        <v>29</v>
      </c>
      <c r="BB14">
        <v>36</v>
      </c>
      <c r="BC14">
        <v>36</v>
      </c>
    </row>
    <row r="15" spans="1:55" x14ac:dyDescent="0.2">
      <c r="A15">
        <f t="shared" si="0"/>
        <v>66</v>
      </c>
      <c r="B15">
        <f t="shared" si="0"/>
        <v>47</v>
      </c>
      <c r="C15">
        <f t="shared" si="0"/>
        <v>48</v>
      </c>
      <c r="D15">
        <f t="shared" si="0"/>
        <v>37</v>
      </c>
      <c r="E15">
        <f t="shared" si="4"/>
        <v>-48.6</v>
      </c>
      <c r="F15">
        <f t="shared" si="1"/>
        <v>-45.6</v>
      </c>
      <c r="G15">
        <f t="shared" si="1"/>
        <v>-41.4</v>
      </c>
      <c r="H15">
        <f t="shared" si="1"/>
        <v>-71.399999999999991</v>
      </c>
      <c r="I15">
        <f t="shared" si="5"/>
        <v>104</v>
      </c>
      <c r="J15">
        <f t="shared" si="5"/>
        <v>152</v>
      </c>
      <c r="K15">
        <f t="shared" si="5"/>
        <v>53</v>
      </c>
      <c r="L15">
        <f t="shared" si="5"/>
        <v>123</v>
      </c>
      <c r="M15">
        <v>58</v>
      </c>
      <c r="N15">
        <v>0</v>
      </c>
      <c r="O15">
        <v>85</v>
      </c>
      <c r="P15">
        <v>115</v>
      </c>
      <c r="Q15">
        <v>3</v>
      </c>
      <c r="R15">
        <f t="shared" si="6"/>
        <v>22.8</v>
      </c>
      <c r="S15">
        <f t="shared" si="7"/>
        <v>18.599999999999998</v>
      </c>
      <c r="T15">
        <f t="shared" si="8"/>
        <v>19.8</v>
      </c>
      <c r="U15">
        <f t="shared" si="9"/>
        <v>18.899999999999999</v>
      </c>
      <c r="V15">
        <f t="shared" si="10"/>
        <v>53</v>
      </c>
      <c r="W15">
        <f t="shared" si="11"/>
        <v>48</v>
      </c>
      <c r="X15">
        <f t="shared" si="12"/>
        <v>44</v>
      </c>
      <c r="Y15">
        <f t="shared" si="13"/>
        <v>63</v>
      </c>
      <c r="Z15">
        <v>23</v>
      </c>
      <c r="AA15">
        <v>14</v>
      </c>
      <c r="AB15">
        <v>22</v>
      </c>
      <c r="AC15">
        <v>0</v>
      </c>
      <c r="AD15">
        <v>6</v>
      </c>
      <c r="AE15">
        <f t="shared" si="14"/>
        <v>20.7</v>
      </c>
      <c r="AF15">
        <f t="shared" si="15"/>
        <v>15.299999999999999</v>
      </c>
      <c r="AG15">
        <f t="shared" si="16"/>
        <v>25.5</v>
      </c>
      <c r="AH15">
        <f t="shared" si="17"/>
        <v>21.3</v>
      </c>
      <c r="AI15">
        <f t="shared" si="24"/>
        <v>42</v>
      </c>
      <c r="AJ15">
        <f t="shared" si="18"/>
        <v>37</v>
      </c>
      <c r="AK15">
        <f t="shared" si="18"/>
        <v>59</v>
      </c>
      <c r="AL15">
        <f t="shared" si="18"/>
        <v>34</v>
      </c>
      <c r="AM15">
        <v>27</v>
      </c>
      <c r="AN15">
        <v>14</v>
      </c>
      <c r="AO15">
        <v>26</v>
      </c>
      <c r="AP15">
        <v>37</v>
      </c>
      <c r="AQ15">
        <v>9</v>
      </c>
      <c r="AR15">
        <f t="shared" si="19"/>
        <v>18.599999999999998</v>
      </c>
      <c r="AS15">
        <f t="shared" si="20"/>
        <v>29.4</v>
      </c>
      <c r="AT15">
        <f t="shared" si="21"/>
        <v>24.3</v>
      </c>
      <c r="AU15">
        <f t="shared" si="22"/>
        <v>18.899999999999999</v>
      </c>
      <c r="AV15">
        <f t="shared" si="25"/>
        <v>46</v>
      </c>
      <c r="AW15">
        <f t="shared" si="23"/>
        <v>79</v>
      </c>
      <c r="AX15">
        <f t="shared" si="23"/>
        <v>81</v>
      </c>
      <c r="AY15">
        <f t="shared" si="23"/>
        <v>63</v>
      </c>
      <c r="AZ15">
        <v>16</v>
      </c>
      <c r="BA15">
        <v>19</v>
      </c>
      <c r="BB15">
        <v>0</v>
      </c>
      <c r="BC15">
        <v>0</v>
      </c>
    </row>
    <row r="16" spans="1:55" x14ac:dyDescent="0.2">
      <c r="A16">
        <f t="shared" si="0"/>
        <v>39</v>
      </c>
      <c r="B16">
        <f t="shared" si="0"/>
        <v>44</v>
      </c>
      <c r="C16">
        <f t="shared" si="0"/>
        <v>10</v>
      </c>
      <c r="D16">
        <f t="shared" si="0"/>
        <v>0</v>
      </c>
      <c r="E16">
        <f t="shared" si="4"/>
        <v>-36.9</v>
      </c>
      <c r="F16">
        <f t="shared" si="1"/>
        <v>-49.8</v>
      </c>
      <c r="G16">
        <f t="shared" si="1"/>
        <v>-38.4</v>
      </c>
      <c r="H16">
        <f t="shared" si="1"/>
        <v>-71.399999999999991</v>
      </c>
      <c r="I16">
        <f t="shared" si="5"/>
        <v>123</v>
      </c>
      <c r="J16">
        <f t="shared" si="5"/>
        <v>108</v>
      </c>
      <c r="K16">
        <f t="shared" si="5"/>
        <v>128</v>
      </c>
      <c r="L16">
        <f t="shared" si="5"/>
        <v>238</v>
      </c>
      <c r="M16">
        <v>0</v>
      </c>
      <c r="N16">
        <v>58</v>
      </c>
      <c r="O16">
        <v>0</v>
      </c>
      <c r="P16">
        <v>0</v>
      </c>
      <c r="Q16">
        <v>12</v>
      </c>
      <c r="R16">
        <f t="shared" si="6"/>
        <v>24.3</v>
      </c>
      <c r="S16">
        <f t="shared" si="7"/>
        <v>19.8</v>
      </c>
      <c r="T16">
        <f t="shared" si="8"/>
        <v>19.2</v>
      </c>
      <c r="U16">
        <f t="shared" si="9"/>
        <v>15.299999999999999</v>
      </c>
      <c r="V16">
        <f t="shared" si="10"/>
        <v>64</v>
      </c>
      <c r="W16">
        <f t="shared" si="11"/>
        <v>50</v>
      </c>
      <c r="X16">
        <f t="shared" si="12"/>
        <v>54</v>
      </c>
      <c r="Y16">
        <f t="shared" si="13"/>
        <v>51</v>
      </c>
      <c r="Z16">
        <v>17</v>
      </c>
      <c r="AA16">
        <v>16</v>
      </c>
      <c r="AB16">
        <v>10</v>
      </c>
      <c r="AC16">
        <v>0</v>
      </c>
      <c r="AD16">
        <v>8</v>
      </c>
      <c r="AE16">
        <f t="shared" si="14"/>
        <v>18.899999999999999</v>
      </c>
      <c r="AF16">
        <f t="shared" si="15"/>
        <v>21.9</v>
      </c>
      <c r="AG16">
        <f t="shared" si="16"/>
        <v>23.7</v>
      </c>
      <c r="AH16">
        <f t="shared" si="17"/>
        <v>19.5</v>
      </c>
      <c r="AI16">
        <f t="shared" si="24"/>
        <v>63</v>
      </c>
      <c r="AJ16">
        <f t="shared" si="18"/>
        <v>45</v>
      </c>
      <c r="AK16">
        <f>AK15+AO15-$AD15</f>
        <v>79</v>
      </c>
      <c r="AL16">
        <f t="shared" si="18"/>
        <v>65</v>
      </c>
      <c r="AM16">
        <v>0</v>
      </c>
      <c r="AN16">
        <v>28</v>
      </c>
      <c r="AO16">
        <v>0</v>
      </c>
      <c r="AP16">
        <v>0</v>
      </c>
      <c r="AQ16">
        <v>2</v>
      </c>
      <c r="AR16">
        <f t="shared" si="19"/>
        <v>24.599999999999998</v>
      </c>
      <c r="AS16">
        <f t="shared" si="20"/>
        <v>28.799999999999997</v>
      </c>
      <c r="AT16">
        <f t="shared" si="21"/>
        <v>23.7</v>
      </c>
      <c r="AU16">
        <f t="shared" si="22"/>
        <v>18.3</v>
      </c>
      <c r="AV16">
        <f t="shared" si="25"/>
        <v>60</v>
      </c>
      <c r="AW16">
        <f t="shared" si="23"/>
        <v>96</v>
      </c>
      <c r="AX16">
        <f t="shared" si="23"/>
        <v>79</v>
      </c>
      <c r="AY16">
        <f t="shared" si="23"/>
        <v>61</v>
      </c>
      <c r="AZ16">
        <v>22</v>
      </c>
      <c r="BA16">
        <v>0</v>
      </c>
      <c r="BB16">
        <v>0</v>
      </c>
      <c r="BC16">
        <v>0</v>
      </c>
    </row>
    <row r="17" spans="1:55" x14ac:dyDescent="0.2">
      <c r="A17">
        <f t="shared" si="0"/>
        <v>32</v>
      </c>
      <c r="B17">
        <f t="shared" si="0"/>
        <v>7</v>
      </c>
      <c r="C17">
        <f t="shared" si="0"/>
        <v>60</v>
      </c>
      <c r="D17">
        <f t="shared" si="0"/>
        <v>0</v>
      </c>
      <c r="E17">
        <f t="shared" si="4"/>
        <v>-46.8</v>
      </c>
      <c r="F17">
        <f t="shared" si="1"/>
        <v>-71.7</v>
      </c>
      <c r="G17">
        <f t="shared" si="1"/>
        <v>-48.9</v>
      </c>
      <c r="H17">
        <f t="shared" si="1"/>
        <v>-71.399999999999991</v>
      </c>
      <c r="I17">
        <f t="shared" si="5"/>
        <v>91</v>
      </c>
      <c r="J17">
        <f t="shared" si="5"/>
        <v>159</v>
      </c>
      <c r="K17">
        <f t="shared" si="5"/>
        <v>68</v>
      </c>
      <c r="L17">
        <f t="shared" si="5"/>
        <v>238</v>
      </c>
      <c r="M17">
        <v>65</v>
      </c>
      <c r="N17">
        <v>80</v>
      </c>
      <c r="O17">
        <v>95</v>
      </c>
      <c r="P17">
        <v>0</v>
      </c>
      <c r="Q17">
        <v>9</v>
      </c>
      <c r="R17">
        <f t="shared" si="6"/>
        <v>24.3</v>
      </c>
      <c r="S17">
        <f t="shared" si="7"/>
        <v>17.099999999999998</v>
      </c>
      <c r="T17">
        <f t="shared" si="8"/>
        <v>24</v>
      </c>
      <c r="U17">
        <f t="shared" si="9"/>
        <v>12.6</v>
      </c>
      <c r="V17">
        <f t="shared" si="10"/>
        <v>72</v>
      </c>
      <c r="W17">
        <f t="shared" si="11"/>
        <v>57</v>
      </c>
      <c r="X17">
        <f t="shared" si="12"/>
        <v>55</v>
      </c>
      <c r="Y17">
        <f t="shared" si="13"/>
        <v>42</v>
      </c>
      <c r="Z17">
        <v>9</v>
      </c>
      <c r="AA17">
        <v>0</v>
      </c>
      <c r="AB17">
        <v>25</v>
      </c>
      <c r="AC17">
        <v>0</v>
      </c>
      <c r="AD17">
        <v>15</v>
      </c>
      <c r="AE17">
        <f t="shared" si="14"/>
        <v>23.4</v>
      </c>
      <c r="AF17">
        <f t="shared" si="15"/>
        <v>21.599999999999998</v>
      </c>
      <c r="AG17">
        <f t="shared" si="16"/>
        <v>22.2</v>
      </c>
      <c r="AH17">
        <f t="shared" si="17"/>
        <v>17.099999999999998</v>
      </c>
      <c r="AI17">
        <f t="shared" si="24"/>
        <v>55</v>
      </c>
      <c r="AJ17">
        <f t="shared" si="18"/>
        <v>65</v>
      </c>
      <c r="AK17">
        <f t="shared" si="18"/>
        <v>71</v>
      </c>
      <c r="AL17">
        <f t="shared" si="18"/>
        <v>57</v>
      </c>
      <c r="AM17">
        <v>23</v>
      </c>
      <c r="AN17">
        <v>7</v>
      </c>
      <c r="AO17">
        <v>3</v>
      </c>
      <c r="AP17">
        <v>0</v>
      </c>
      <c r="AQ17">
        <v>15</v>
      </c>
      <c r="AR17">
        <f t="shared" si="19"/>
        <v>20.099999999999998</v>
      </c>
      <c r="AS17">
        <f t="shared" si="20"/>
        <v>24.3</v>
      </c>
      <c r="AT17">
        <f t="shared" si="21"/>
        <v>28.799999999999997</v>
      </c>
      <c r="AU17">
        <f t="shared" si="22"/>
        <v>13.799999999999999</v>
      </c>
      <c r="AV17">
        <f t="shared" si="25"/>
        <v>67</v>
      </c>
      <c r="AW17">
        <f t="shared" si="23"/>
        <v>81</v>
      </c>
      <c r="AX17">
        <f t="shared" si="23"/>
        <v>64</v>
      </c>
      <c r="AY17">
        <f t="shared" si="23"/>
        <v>46</v>
      </c>
      <c r="AZ17">
        <v>0</v>
      </c>
      <c r="BA17">
        <v>0</v>
      </c>
      <c r="BB17">
        <v>32</v>
      </c>
      <c r="BC17">
        <v>0</v>
      </c>
    </row>
    <row r="18" spans="1:55" x14ac:dyDescent="0.2">
      <c r="A18">
        <f t="shared" ref="A18:D31" si="26">Z18+AM18+AZ18</f>
        <v>0</v>
      </c>
      <c r="B18">
        <f t="shared" si="26"/>
        <v>9</v>
      </c>
      <c r="C18">
        <f t="shared" si="26"/>
        <v>20</v>
      </c>
      <c r="D18">
        <f t="shared" si="26"/>
        <v>42</v>
      </c>
      <c r="E18">
        <f t="shared" si="4"/>
        <v>-46.8</v>
      </c>
      <c r="F18">
        <f t="shared" si="4"/>
        <v>-69</v>
      </c>
      <c r="G18">
        <f t="shared" si="4"/>
        <v>-42.9</v>
      </c>
      <c r="H18">
        <f t="shared" si="4"/>
        <v>-58.8</v>
      </c>
      <c r="I18">
        <f t="shared" si="5"/>
        <v>156</v>
      </c>
      <c r="J18">
        <f t="shared" si="5"/>
        <v>230</v>
      </c>
      <c r="K18">
        <f t="shared" si="5"/>
        <v>143</v>
      </c>
      <c r="L18">
        <f t="shared" si="5"/>
        <v>196</v>
      </c>
      <c r="M18">
        <v>0</v>
      </c>
      <c r="N18">
        <v>0</v>
      </c>
      <c r="O18">
        <v>0</v>
      </c>
      <c r="P18">
        <v>0</v>
      </c>
      <c r="Q18">
        <v>1</v>
      </c>
      <c r="R18">
        <f t="shared" si="6"/>
        <v>24</v>
      </c>
      <c r="S18">
        <f t="shared" si="7"/>
        <v>19.5</v>
      </c>
      <c r="T18">
        <f t="shared" si="8"/>
        <v>23.7</v>
      </c>
      <c r="U18">
        <f t="shared" si="9"/>
        <v>12.299999999999999</v>
      </c>
      <c r="V18">
        <f t="shared" si="10"/>
        <v>80</v>
      </c>
      <c r="W18">
        <f t="shared" si="11"/>
        <v>56</v>
      </c>
      <c r="X18">
        <f t="shared" si="12"/>
        <v>79</v>
      </c>
      <c r="Y18">
        <f t="shared" si="13"/>
        <v>41</v>
      </c>
      <c r="Z18">
        <v>0</v>
      </c>
      <c r="AA18">
        <v>9</v>
      </c>
      <c r="AB18">
        <v>0</v>
      </c>
      <c r="AC18">
        <v>0</v>
      </c>
      <c r="AD18">
        <v>2</v>
      </c>
      <c r="AE18">
        <f t="shared" si="14"/>
        <v>18.899999999999999</v>
      </c>
      <c r="AF18">
        <f t="shared" si="15"/>
        <v>17.099999999999998</v>
      </c>
      <c r="AG18">
        <f t="shared" si="16"/>
        <v>23.7</v>
      </c>
      <c r="AH18">
        <f t="shared" si="17"/>
        <v>25.2</v>
      </c>
      <c r="AI18">
        <f t="shared" si="24"/>
        <v>63</v>
      </c>
      <c r="AJ18">
        <f t="shared" si="18"/>
        <v>57</v>
      </c>
      <c r="AK18">
        <f t="shared" si="18"/>
        <v>59</v>
      </c>
      <c r="AL18">
        <f t="shared" si="18"/>
        <v>42</v>
      </c>
      <c r="AM18">
        <v>0</v>
      </c>
      <c r="AN18">
        <v>0</v>
      </c>
      <c r="AO18">
        <v>20</v>
      </c>
      <c r="AP18">
        <v>42</v>
      </c>
      <c r="AQ18">
        <v>4</v>
      </c>
      <c r="AR18">
        <f t="shared" si="19"/>
        <v>18.899999999999999</v>
      </c>
      <c r="AS18">
        <f t="shared" si="20"/>
        <v>23.099999999999998</v>
      </c>
      <c r="AT18">
        <f t="shared" si="21"/>
        <v>27.599999999999998</v>
      </c>
      <c r="AU18">
        <f t="shared" si="22"/>
        <v>12.6</v>
      </c>
      <c r="AV18">
        <f t="shared" si="25"/>
        <v>63</v>
      </c>
      <c r="AW18">
        <f t="shared" si="23"/>
        <v>77</v>
      </c>
      <c r="AX18">
        <f t="shared" si="23"/>
        <v>92</v>
      </c>
      <c r="AY18">
        <f t="shared" si="23"/>
        <v>42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f t="shared" si="26"/>
        <v>47</v>
      </c>
      <c r="B19">
        <f t="shared" si="26"/>
        <v>56</v>
      </c>
      <c r="C19">
        <f t="shared" si="26"/>
        <v>25</v>
      </c>
      <c r="D19">
        <f t="shared" si="26"/>
        <v>74</v>
      </c>
      <c r="E19">
        <f t="shared" si="4"/>
        <v>-58.5</v>
      </c>
      <c r="F19">
        <f t="shared" si="4"/>
        <v>-52.199999999999996</v>
      </c>
      <c r="G19">
        <f t="shared" si="4"/>
        <v>-35.4</v>
      </c>
      <c r="H19">
        <f t="shared" si="4"/>
        <v>-72.599999999999994</v>
      </c>
      <c r="I19">
        <f t="shared" ref="I19:L31" si="27">I18+M18-A19</f>
        <v>109</v>
      </c>
      <c r="J19">
        <f t="shared" si="27"/>
        <v>174</v>
      </c>
      <c r="K19">
        <f t="shared" si="27"/>
        <v>118</v>
      </c>
      <c r="L19">
        <f t="shared" si="27"/>
        <v>122</v>
      </c>
      <c r="M19">
        <v>86</v>
      </c>
      <c r="N19">
        <v>0</v>
      </c>
      <c r="O19">
        <v>0</v>
      </c>
      <c r="P19">
        <v>120</v>
      </c>
      <c r="Q19">
        <v>16</v>
      </c>
      <c r="R19">
        <f t="shared" si="6"/>
        <v>19.2</v>
      </c>
      <c r="S19">
        <f t="shared" si="7"/>
        <v>22.8</v>
      </c>
      <c r="T19">
        <f t="shared" si="8"/>
        <v>25.5</v>
      </c>
      <c r="U19">
        <f t="shared" si="9"/>
        <v>17.099999999999998</v>
      </c>
      <c r="V19">
        <f t="shared" si="10"/>
        <v>64</v>
      </c>
      <c r="W19">
        <f t="shared" si="11"/>
        <v>49</v>
      </c>
      <c r="X19">
        <f t="shared" si="12"/>
        <v>63</v>
      </c>
      <c r="Y19">
        <f t="shared" ref="Y19" si="28">Y18+AC18-$Q19</f>
        <v>25</v>
      </c>
      <c r="Z19">
        <v>0</v>
      </c>
      <c r="AA19">
        <v>27</v>
      </c>
      <c r="AB19">
        <v>22</v>
      </c>
      <c r="AC19">
        <v>32</v>
      </c>
      <c r="AD19">
        <v>10</v>
      </c>
      <c r="AE19">
        <f t="shared" si="14"/>
        <v>23.7</v>
      </c>
      <c r="AF19">
        <f t="shared" si="15"/>
        <v>25.2</v>
      </c>
      <c r="AG19">
        <f t="shared" si="16"/>
        <v>24</v>
      </c>
      <c r="AH19">
        <f t="shared" si="17"/>
        <v>24.599999999999998</v>
      </c>
      <c r="AI19">
        <f t="shared" si="24"/>
        <v>61</v>
      </c>
      <c r="AJ19">
        <f t="shared" si="24"/>
        <v>55</v>
      </c>
      <c r="AK19">
        <f t="shared" si="24"/>
        <v>77</v>
      </c>
      <c r="AL19">
        <f t="shared" si="24"/>
        <v>82</v>
      </c>
      <c r="AM19">
        <v>18</v>
      </c>
      <c r="AN19">
        <v>29</v>
      </c>
      <c r="AO19">
        <v>3</v>
      </c>
      <c r="AP19">
        <v>0</v>
      </c>
      <c r="AQ19">
        <v>10</v>
      </c>
      <c r="AR19">
        <f t="shared" si="19"/>
        <v>24.599999999999998</v>
      </c>
      <c r="AS19">
        <f t="shared" si="20"/>
        <v>20.099999999999998</v>
      </c>
      <c r="AT19">
        <f t="shared" si="21"/>
        <v>24.599999999999998</v>
      </c>
      <c r="AU19">
        <f t="shared" si="22"/>
        <v>22.2</v>
      </c>
      <c r="AV19">
        <f t="shared" si="25"/>
        <v>53</v>
      </c>
      <c r="AW19">
        <f t="shared" si="25"/>
        <v>67</v>
      </c>
      <c r="AX19">
        <f t="shared" si="25"/>
        <v>82</v>
      </c>
      <c r="AY19">
        <f t="shared" si="25"/>
        <v>32</v>
      </c>
      <c r="AZ19">
        <v>29</v>
      </c>
      <c r="BA19">
        <v>0</v>
      </c>
      <c r="BB19">
        <v>0</v>
      </c>
      <c r="BC19">
        <v>42</v>
      </c>
    </row>
    <row r="20" spans="1:55" x14ac:dyDescent="0.2">
      <c r="A20">
        <f t="shared" si="26"/>
        <v>41</v>
      </c>
      <c r="B20">
        <f t="shared" si="26"/>
        <v>36</v>
      </c>
      <c r="C20">
        <f t="shared" si="26"/>
        <v>3</v>
      </c>
      <c r="D20">
        <f t="shared" si="26"/>
        <v>0</v>
      </c>
      <c r="E20">
        <f t="shared" si="4"/>
        <v>-46.199999999999996</v>
      </c>
      <c r="F20">
        <f t="shared" si="4"/>
        <v>-62.099999999999994</v>
      </c>
      <c r="G20">
        <f t="shared" si="4"/>
        <v>-63.9</v>
      </c>
      <c r="H20">
        <f t="shared" si="4"/>
        <v>-72.599999999999994</v>
      </c>
      <c r="I20">
        <f t="shared" si="27"/>
        <v>154</v>
      </c>
      <c r="J20">
        <f t="shared" si="27"/>
        <v>138</v>
      </c>
      <c r="K20">
        <f t="shared" si="27"/>
        <v>115</v>
      </c>
      <c r="L20">
        <f t="shared" si="27"/>
        <v>242</v>
      </c>
      <c r="M20">
        <v>0</v>
      </c>
      <c r="N20">
        <v>69</v>
      </c>
      <c r="O20">
        <v>98</v>
      </c>
      <c r="P20">
        <v>0</v>
      </c>
      <c r="Q20">
        <v>5</v>
      </c>
      <c r="R20">
        <f t="shared" si="6"/>
        <v>25.2</v>
      </c>
      <c r="S20">
        <f t="shared" si="7"/>
        <v>21.3</v>
      </c>
      <c r="T20">
        <f t="shared" si="8"/>
        <v>24</v>
      </c>
      <c r="U20">
        <f t="shared" si="9"/>
        <v>15.6</v>
      </c>
      <c r="V20">
        <f t="shared" si="10"/>
        <v>59</v>
      </c>
      <c r="W20">
        <f t="shared" si="11"/>
        <v>71</v>
      </c>
      <c r="X20">
        <f t="shared" si="12"/>
        <v>80</v>
      </c>
      <c r="Y20">
        <f t="shared" ref="Y20:Y31" si="29">Y19+AC19-$Q20</f>
        <v>52</v>
      </c>
      <c r="Z20">
        <v>25</v>
      </c>
      <c r="AA20">
        <v>0</v>
      </c>
      <c r="AB20">
        <v>0</v>
      </c>
      <c r="AC20">
        <v>0</v>
      </c>
      <c r="AD20">
        <v>13</v>
      </c>
      <c r="AE20">
        <f t="shared" si="14"/>
        <v>25.5</v>
      </c>
      <c r="AF20">
        <f t="shared" si="15"/>
        <v>25.2</v>
      </c>
      <c r="AG20">
        <f t="shared" si="16"/>
        <v>21.9</v>
      </c>
      <c r="AH20">
        <f t="shared" si="17"/>
        <v>21.599999999999998</v>
      </c>
      <c r="AI20">
        <f t="shared" ref="AI20:AL31" si="30">AI19+AM19-$AD19</f>
        <v>69</v>
      </c>
      <c r="AJ20">
        <f t="shared" si="30"/>
        <v>74</v>
      </c>
      <c r="AK20">
        <f t="shared" si="30"/>
        <v>70</v>
      </c>
      <c r="AL20">
        <f t="shared" si="30"/>
        <v>72</v>
      </c>
      <c r="AM20">
        <v>16</v>
      </c>
      <c r="AN20">
        <v>10</v>
      </c>
      <c r="AO20">
        <v>3</v>
      </c>
      <c r="AP20">
        <v>0</v>
      </c>
      <c r="AQ20">
        <v>13</v>
      </c>
      <c r="AR20">
        <f t="shared" si="19"/>
        <v>20.7</v>
      </c>
      <c r="AS20">
        <f t="shared" si="20"/>
        <v>24</v>
      </c>
      <c r="AT20">
        <f t="shared" si="21"/>
        <v>20.7</v>
      </c>
      <c r="AU20">
        <f t="shared" si="22"/>
        <v>18.3</v>
      </c>
      <c r="AV20">
        <f t="shared" ref="AV20:AY31" si="31">AV19+AZ19-$AQ20</f>
        <v>69</v>
      </c>
      <c r="AW20">
        <f t="shared" si="31"/>
        <v>54</v>
      </c>
      <c r="AX20">
        <f t="shared" si="31"/>
        <v>69</v>
      </c>
      <c r="AY20">
        <f t="shared" si="31"/>
        <v>61</v>
      </c>
      <c r="AZ20">
        <v>0</v>
      </c>
      <c r="BA20">
        <v>26</v>
      </c>
      <c r="BB20">
        <v>0</v>
      </c>
      <c r="BC20">
        <v>0</v>
      </c>
    </row>
    <row r="21" spans="1:55" x14ac:dyDescent="0.2">
      <c r="A21">
        <f t="shared" si="26"/>
        <v>31</v>
      </c>
      <c r="B21">
        <f t="shared" si="26"/>
        <v>3</v>
      </c>
      <c r="C21">
        <f t="shared" si="26"/>
        <v>13</v>
      </c>
      <c r="D21">
        <f t="shared" si="26"/>
        <v>41</v>
      </c>
      <c r="E21">
        <f t="shared" si="4"/>
        <v>-36.9</v>
      </c>
      <c r="F21">
        <f t="shared" si="4"/>
        <v>-61.199999999999996</v>
      </c>
      <c r="G21">
        <f t="shared" si="4"/>
        <v>-60</v>
      </c>
      <c r="H21">
        <f t="shared" si="4"/>
        <v>-60.3</v>
      </c>
      <c r="I21">
        <f t="shared" si="27"/>
        <v>123</v>
      </c>
      <c r="J21">
        <f t="shared" si="27"/>
        <v>204</v>
      </c>
      <c r="K21">
        <f t="shared" si="27"/>
        <v>200</v>
      </c>
      <c r="L21">
        <f t="shared" si="27"/>
        <v>201</v>
      </c>
      <c r="M21">
        <v>0</v>
      </c>
      <c r="N21">
        <v>0</v>
      </c>
      <c r="O21">
        <v>0</v>
      </c>
      <c r="P21">
        <v>0</v>
      </c>
      <c r="Q21">
        <v>14</v>
      </c>
      <c r="R21">
        <f t="shared" si="6"/>
        <v>21</v>
      </c>
      <c r="S21">
        <f t="shared" si="7"/>
        <v>18</v>
      </c>
      <c r="T21">
        <f t="shared" si="8"/>
        <v>19.8</v>
      </c>
      <c r="U21">
        <f t="shared" si="9"/>
        <v>11.4</v>
      </c>
      <c r="V21">
        <f t="shared" si="10"/>
        <v>70</v>
      </c>
      <c r="W21">
        <f t="shared" si="11"/>
        <v>57</v>
      </c>
      <c r="X21">
        <f t="shared" si="12"/>
        <v>66</v>
      </c>
      <c r="Y21">
        <f t="shared" si="29"/>
        <v>38</v>
      </c>
      <c r="Z21">
        <v>0</v>
      </c>
      <c r="AA21">
        <v>3</v>
      </c>
      <c r="AB21">
        <v>0</v>
      </c>
      <c r="AC21">
        <v>0</v>
      </c>
      <c r="AD21">
        <v>4</v>
      </c>
      <c r="AE21">
        <f t="shared" si="14"/>
        <v>25.5</v>
      </c>
      <c r="AF21">
        <f t="shared" si="15"/>
        <v>21.3</v>
      </c>
      <c r="AG21">
        <f t="shared" si="16"/>
        <v>18</v>
      </c>
      <c r="AH21">
        <f t="shared" si="17"/>
        <v>17.7</v>
      </c>
      <c r="AI21">
        <f t="shared" si="30"/>
        <v>72</v>
      </c>
      <c r="AJ21">
        <f t="shared" si="30"/>
        <v>71</v>
      </c>
      <c r="AK21">
        <f t="shared" si="30"/>
        <v>60</v>
      </c>
      <c r="AL21">
        <f t="shared" si="30"/>
        <v>59</v>
      </c>
      <c r="AM21">
        <v>13</v>
      </c>
      <c r="AN21">
        <v>0</v>
      </c>
      <c r="AO21">
        <v>0</v>
      </c>
      <c r="AP21">
        <v>0</v>
      </c>
      <c r="AQ21">
        <v>18</v>
      </c>
      <c r="AR21">
        <f t="shared" si="19"/>
        <v>20.7</v>
      </c>
      <c r="AS21">
        <f t="shared" si="20"/>
        <v>18.599999999999998</v>
      </c>
      <c r="AT21">
        <f t="shared" si="21"/>
        <v>19.2</v>
      </c>
      <c r="AU21">
        <f t="shared" si="22"/>
        <v>25.2</v>
      </c>
      <c r="AV21">
        <f t="shared" si="31"/>
        <v>51</v>
      </c>
      <c r="AW21">
        <f t="shared" si="31"/>
        <v>62</v>
      </c>
      <c r="AX21">
        <f t="shared" si="31"/>
        <v>51</v>
      </c>
      <c r="AY21">
        <f t="shared" si="31"/>
        <v>43</v>
      </c>
      <c r="AZ21">
        <v>18</v>
      </c>
      <c r="BA21">
        <v>0</v>
      </c>
      <c r="BB21">
        <v>13</v>
      </c>
      <c r="BC21">
        <v>41</v>
      </c>
    </row>
    <row r="22" spans="1:55" x14ac:dyDescent="0.2">
      <c r="A22">
        <f t="shared" si="26"/>
        <v>12</v>
      </c>
      <c r="B22">
        <f t="shared" si="26"/>
        <v>9</v>
      </c>
      <c r="C22">
        <f t="shared" si="26"/>
        <v>0</v>
      </c>
      <c r="D22">
        <f t="shared" si="26"/>
        <v>44</v>
      </c>
      <c r="E22">
        <f t="shared" si="4"/>
        <v>-56.1</v>
      </c>
      <c r="F22">
        <f t="shared" si="4"/>
        <v>-76.2</v>
      </c>
      <c r="G22">
        <f t="shared" si="4"/>
        <v>-60</v>
      </c>
      <c r="H22">
        <f t="shared" si="4"/>
        <v>-47.1</v>
      </c>
      <c r="I22">
        <f t="shared" si="27"/>
        <v>111</v>
      </c>
      <c r="J22">
        <f t="shared" si="27"/>
        <v>195</v>
      </c>
      <c r="K22">
        <f t="shared" si="27"/>
        <v>200</v>
      </c>
      <c r="L22">
        <f t="shared" si="27"/>
        <v>157</v>
      </c>
      <c r="M22">
        <v>76</v>
      </c>
      <c r="N22">
        <v>59</v>
      </c>
      <c r="O22">
        <v>0</v>
      </c>
      <c r="P22">
        <v>0</v>
      </c>
      <c r="Q22">
        <v>19</v>
      </c>
      <c r="R22">
        <f t="shared" si="6"/>
        <v>15.299999999999999</v>
      </c>
      <c r="S22">
        <f t="shared" si="7"/>
        <v>15</v>
      </c>
      <c r="T22">
        <f t="shared" si="8"/>
        <v>14.1</v>
      </c>
      <c r="U22">
        <f t="shared" si="9"/>
        <v>18.899999999999999</v>
      </c>
      <c r="V22">
        <f t="shared" si="10"/>
        <v>51</v>
      </c>
      <c r="W22">
        <f t="shared" si="11"/>
        <v>41</v>
      </c>
      <c r="X22">
        <f t="shared" si="12"/>
        <v>47</v>
      </c>
      <c r="Y22">
        <f t="shared" si="29"/>
        <v>19</v>
      </c>
      <c r="Z22">
        <v>0</v>
      </c>
      <c r="AA22">
        <v>9</v>
      </c>
      <c r="AB22">
        <v>0</v>
      </c>
      <c r="AC22">
        <v>44</v>
      </c>
      <c r="AD22">
        <v>17</v>
      </c>
      <c r="AE22">
        <f t="shared" si="14"/>
        <v>24.3</v>
      </c>
      <c r="AF22">
        <f t="shared" si="15"/>
        <v>20.099999999999998</v>
      </c>
      <c r="AG22">
        <f t="shared" si="16"/>
        <v>16.8</v>
      </c>
      <c r="AH22">
        <f t="shared" si="17"/>
        <v>16.5</v>
      </c>
      <c r="AI22">
        <f t="shared" si="30"/>
        <v>81</v>
      </c>
      <c r="AJ22">
        <f t="shared" si="30"/>
        <v>67</v>
      </c>
      <c r="AK22">
        <f t="shared" si="30"/>
        <v>56</v>
      </c>
      <c r="AL22">
        <f t="shared" si="30"/>
        <v>55</v>
      </c>
      <c r="AM22">
        <v>0</v>
      </c>
      <c r="AN22">
        <v>0</v>
      </c>
      <c r="AO22">
        <v>0</v>
      </c>
      <c r="AP22">
        <v>0</v>
      </c>
      <c r="AQ22">
        <v>6</v>
      </c>
      <c r="AR22">
        <f t="shared" si="19"/>
        <v>22.5</v>
      </c>
      <c r="AS22">
        <f t="shared" si="20"/>
        <v>16.8</v>
      </c>
      <c r="AT22">
        <f t="shared" si="21"/>
        <v>17.399999999999999</v>
      </c>
      <c r="AU22">
        <f t="shared" si="22"/>
        <v>23.4</v>
      </c>
      <c r="AV22">
        <f t="shared" si="31"/>
        <v>63</v>
      </c>
      <c r="AW22">
        <f t="shared" si="31"/>
        <v>56</v>
      </c>
      <c r="AX22">
        <f t="shared" si="31"/>
        <v>58</v>
      </c>
      <c r="AY22">
        <f t="shared" si="31"/>
        <v>78</v>
      </c>
      <c r="AZ22">
        <v>12</v>
      </c>
      <c r="BA22">
        <v>0</v>
      </c>
      <c r="BB22">
        <v>0</v>
      </c>
      <c r="BC22">
        <v>0</v>
      </c>
    </row>
    <row r="23" spans="1:55" x14ac:dyDescent="0.2">
      <c r="A23">
        <f t="shared" si="26"/>
        <v>0</v>
      </c>
      <c r="B23">
        <f t="shared" si="26"/>
        <v>29</v>
      </c>
      <c r="C23">
        <f t="shared" si="26"/>
        <v>56</v>
      </c>
      <c r="D23">
        <f t="shared" si="26"/>
        <v>39</v>
      </c>
      <c r="E23">
        <f t="shared" si="4"/>
        <v>-56.1</v>
      </c>
      <c r="F23">
        <f t="shared" si="4"/>
        <v>-67.5</v>
      </c>
      <c r="G23">
        <f t="shared" si="4"/>
        <v>-69.599999999999994</v>
      </c>
      <c r="H23">
        <f t="shared" si="4"/>
        <v>-70.2</v>
      </c>
      <c r="I23">
        <f t="shared" si="27"/>
        <v>187</v>
      </c>
      <c r="J23">
        <f t="shared" si="27"/>
        <v>225</v>
      </c>
      <c r="K23">
        <f t="shared" si="27"/>
        <v>144</v>
      </c>
      <c r="L23">
        <f t="shared" si="27"/>
        <v>118</v>
      </c>
      <c r="M23">
        <v>0</v>
      </c>
      <c r="N23">
        <v>0</v>
      </c>
      <c r="O23">
        <v>88</v>
      </c>
      <c r="P23">
        <v>116</v>
      </c>
      <c r="Q23">
        <v>4</v>
      </c>
      <c r="R23">
        <f t="shared" si="6"/>
        <v>14.1</v>
      </c>
      <c r="S23">
        <f t="shared" si="7"/>
        <v>18.599999999999998</v>
      </c>
      <c r="T23">
        <f t="shared" si="8"/>
        <v>21.3</v>
      </c>
      <c r="U23">
        <f t="shared" si="9"/>
        <v>17.7</v>
      </c>
      <c r="V23">
        <f t="shared" si="10"/>
        <v>47</v>
      </c>
      <c r="W23">
        <f t="shared" si="11"/>
        <v>46</v>
      </c>
      <c r="X23">
        <f t="shared" si="12"/>
        <v>43</v>
      </c>
      <c r="Y23">
        <f t="shared" si="29"/>
        <v>59</v>
      </c>
      <c r="Z23">
        <v>0</v>
      </c>
      <c r="AA23">
        <v>16</v>
      </c>
      <c r="AB23">
        <v>28</v>
      </c>
      <c r="AC23">
        <v>0</v>
      </c>
      <c r="AD23">
        <v>7</v>
      </c>
      <c r="AE23">
        <f t="shared" si="14"/>
        <v>19.2</v>
      </c>
      <c r="AF23">
        <f t="shared" si="15"/>
        <v>18.899999999999999</v>
      </c>
      <c r="AG23">
        <f t="shared" si="16"/>
        <v>20.099999999999998</v>
      </c>
      <c r="AH23">
        <f t="shared" si="17"/>
        <v>23.099999999999998</v>
      </c>
      <c r="AI23">
        <f t="shared" si="30"/>
        <v>64</v>
      </c>
      <c r="AJ23">
        <f t="shared" si="30"/>
        <v>50</v>
      </c>
      <c r="AK23">
        <f t="shared" si="30"/>
        <v>39</v>
      </c>
      <c r="AL23">
        <f t="shared" si="30"/>
        <v>38</v>
      </c>
      <c r="AM23">
        <v>0</v>
      </c>
      <c r="AN23">
        <v>13</v>
      </c>
      <c r="AO23">
        <v>28</v>
      </c>
      <c r="AP23">
        <v>39</v>
      </c>
      <c r="AQ23">
        <v>7</v>
      </c>
      <c r="AR23">
        <f t="shared" si="19"/>
        <v>20.399999999999999</v>
      </c>
      <c r="AS23">
        <f t="shared" si="20"/>
        <v>14.7</v>
      </c>
      <c r="AT23">
        <f t="shared" si="21"/>
        <v>15.299999999999999</v>
      </c>
      <c r="AU23">
        <f t="shared" si="22"/>
        <v>21.3</v>
      </c>
      <c r="AV23">
        <f t="shared" si="31"/>
        <v>68</v>
      </c>
      <c r="AW23">
        <f t="shared" si="31"/>
        <v>49</v>
      </c>
      <c r="AX23">
        <f t="shared" si="31"/>
        <v>51</v>
      </c>
      <c r="AY23">
        <f t="shared" si="31"/>
        <v>71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>
        <f t="shared" si="26"/>
        <v>59</v>
      </c>
      <c r="B24">
        <f t="shared" si="26"/>
        <v>42</v>
      </c>
      <c r="C24">
        <f t="shared" si="26"/>
        <v>35</v>
      </c>
      <c r="D24">
        <f t="shared" si="26"/>
        <v>0</v>
      </c>
      <c r="E24">
        <f t="shared" si="4"/>
        <v>-54.6</v>
      </c>
      <c r="F24">
        <f t="shared" si="4"/>
        <v>-78.899999999999991</v>
      </c>
      <c r="G24">
        <f t="shared" si="4"/>
        <v>-59.099999999999994</v>
      </c>
      <c r="H24">
        <f t="shared" si="4"/>
        <v>-70.2</v>
      </c>
      <c r="I24">
        <f t="shared" si="27"/>
        <v>128</v>
      </c>
      <c r="J24">
        <f t="shared" si="27"/>
        <v>183</v>
      </c>
      <c r="K24">
        <f t="shared" si="27"/>
        <v>197</v>
      </c>
      <c r="L24">
        <f t="shared" si="27"/>
        <v>234</v>
      </c>
      <c r="M24">
        <v>54</v>
      </c>
      <c r="N24">
        <v>80</v>
      </c>
      <c r="O24">
        <v>0</v>
      </c>
      <c r="P24">
        <v>0</v>
      </c>
      <c r="Q24">
        <v>10</v>
      </c>
      <c r="R24">
        <f t="shared" si="6"/>
        <v>17.7</v>
      </c>
      <c r="S24">
        <f t="shared" si="7"/>
        <v>18.3</v>
      </c>
      <c r="T24">
        <f t="shared" si="8"/>
        <v>18.3</v>
      </c>
      <c r="U24">
        <f t="shared" si="9"/>
        <v>14.7</v>
      </c>
      <c r="V24">
        <f t="shared" si="10"/>
        <v>37</v>
      </c>
      <c r="W24">
        <f t="shared" si="11"/>
        <v>52</v>
      </c>
      <c r="X24">
        <f t="shared" si="12"/>
        <v>61</v>
      </c>
      <c r="Y24">
        <f t="shared" si="29"/>
        <v>49</v>
      </c>
      <c r="Z24">
        <v>22</v>
      </c>
      <c r="AA24">
        <v>9</v>
      </c>
      <c r="AB24">
        <v>0</v>
      </c>
      <c r="AC24">
        <v>0</v>
      </c>
      <c r="AD24">
        <v>12</v>
      </c>
      <c r="AE24">
        <f t="shared" si="14"/>
        <v>23.099999999999998</v>
      </c>
      <c r="AF24">
        <f t="shared" si="15"/>
        <v>17.7</v>
      </c>
      <c r="AG24">
        <f t="shared" si="16"/>
        <v>18.899999999999999</v>
      </c>
      <c r="AH24">
        <f t="shared" si="17"/>
        <v>21</v>
      </c>
      <c r="AI24">
        <f t="shared" si="30"/>
        <v>57</v>
      </c>
      <c r="AJ24">
        <f t="shared" si="30"/>
        <v>56</v>
      </c>
      <c r="AK24">
        <f t="shared" si="30"/>
        <v>60</v>
      </c>
      <c r="AL24">
        <f t="shared" si="30"/>
        <v>70</v>
      </c>
      <c r="AM24">
        <v>20</v>
      </c>
      <c r="AN24">
        <v>3</v>
      </c>
      <c r="AO24">
        <v>3</v>
      </c>
      <c r="AP24">
        <v>0</v>
      </c>
      <c r="AQ24">
        <v>12</v>
      </c>
      <c r="AR24">
        <f t="shared" si="19"/>
        <v>21.9</v>
      </c>
      <c r="AS24">
        <f t="shared" si="20"/>
        <v>20.099999999999998</v>
      </c>
      <c r="AT24">
        <f t="shared" si="21"/>
        <v>21.3</v>
      </c>
      <c r="AU24">
        <f t="shared" si="22"/>
        <v>17.7</v>
      </c>
      <c r="AV24">
        <f t="shared" si="31"/>
        <v>56</v>
      </c>
      <c r="AW24">
        <f t="shared" si="31"/>
        <v>37</v>
      </c>
      <c r="AX24">
        <f t="shared" si="31"/>
        <v>39</v>
      </c>
      <c r="AY24">
        <f t="shared" si="31"/>
        <v>59</v>
      </c>
      <c r="AZ24">
        <v>17</v>
      </c>
      <c r="BA24">
        <v>30</v>
      </c>
      <c r="BB24">
        <v>32</v>
      </c>
      <c r="BC24">
        <v>0</v>
      </c>
    </row>
    <row r="25" spans="1:55" x14ac:dyDescent="0.2">
      <c r="A25">
        <f t="shared" si="26"/>
        <v>0</v>
      </c>
      <c r="B25">
        <f t="shared" si="26"/>
        <v>30</v>
      </c>
      <c r="C25">
        <f t="shared" si="26"/>
        <v>32</v>
      </c>
      <c r="D25">
        <f t="shared" si="26"/>
        <v>0</v>
      </c>
      <c r="E25">
        <f t="shared" si="4"/>
        <v>-76.5</v>
      </c>
      <c r="F25">
        <f t="shared" si="4"/>
        <v>-69.899999999999991</v>
      </c>
      <c r="G25">
        <f t="shared" si="4"/>
        <v>-69</v>
      </c>
      <c r="H25">
        <f t="shared" si="4"/>
        <v>-70.2</v>
      </c>
      <c r="I25">
        <f t="shared" si="27"/>
        <v>182</v>
      </c>
      <c r="J25">
        <f t="shared" si="27"/>
        <v>233</v>
      </c>
      <c r="K25">
        <f t="shared" si="27"/>
        <v>165</v>
      </c>
      <c r="L25">
        <f t="shared" si="27"/>
        <v>234</v>
      </c>
      <c r="M25">
        <v>73</v>
      </c>
      <c r="N25">
        <v>0</v>
      </c>
      <c r="O25">
        <v>65</v>
      </c>
      <c r="P25">
        <v>0</v>
      </c>
      <c r="Q25">
        <v>6</v>
      </c>
      <c r="R25">
        <f t="shared" si="6"/>
        <v>15.899999999999999</v>
      </c>
      <c r="S25">
        <f t="shared" si="7"/>
        <v>19.2</v>
      </c>
      <c r="T25">
        <f t="shared" si="8"/>
        <v>16.5</v>
      </c>
      <c r="U25">
        <f t="shared" si="9"/>
        <v>12.9</v>
      </c>
      <c r="V25">
        <f t="shared" si="10"/>
        <v>53</v>
      </c>
      <c r="W25">
        <f t="shared" si="11"/>
        <v>55</v>
      </c>
      <c r="X25">
        <f t="shared" si="12"/>
        <v>55</v>
      </c>
      <c r="Y25">
        <f t="shared" si="29"/>
        <v>43</v>
      </c>
      <c r="Z25">
        <v>0</v>
      </c>
      <c r="AA25">
        <v>9</v>
      </c>
      <c r="AB25">
        <v>0</v>
      </c>
      <c r="AC25">
        <v>0</v>
      </c>
      <c r="AD25">
        <v>1</v>
      </c>
      <c r="AE25">
        <f t="shared" si="14"/>
        <v>19.5</v>
      </c>
      <c r="AF25">
        <f t="shared" si="15"/>
        <v>18.599999999999998</v>
      </c>
      <c r="AG25">
        <f t="shared" si="16"/>
        <v>24.9</v>
      </c>
      <c r="AH25">
        <f t="shared" si="17"/>
        <v>17.399999999999999</v>
      </c>
      <c r="AI25">
        <f t="shared" si="30"/>
        <v>65</v>
      </c>
      <c r="AJ25">
        <f t="shared" si="30"/>
        <v>47</v>
      </c>
      <c r="AK25">
        <f t="shared" si="30"/>
        <v>51</v>
      </c>
      <c r="AL25">
        <f t="shared" si="30"/>
        <v>58</v>
      </c>
      <c r="AM25">
        <v>0</v>
      </c>
      <c r="AN25">
        <v>15</v>
      </c>
      <c r="AO25">
        <v>32</v>
      </c>
      <c r="AP25">
        <v>0</v>
      </c>
      <c r="AQ25">
        <v>3</v>
      </c>
      <c r="AR25">
        <f t="shared" si="19"/>
        <v>21</v>
      </c>
      <c r="AS25">
        <f t="shared" si="20"/>
        <v>21</v>
      </c>
      <c r="AT25">
        <f t="shared" si="21"/>
        <v>20.399999999999999</v>
      </c>
      <c r="AU25">
        <f t="shared" si="22"/>
        <v>16.8</v>
      </c>
      <c r="AV25">
        <f t="shared" si="31"/>
        <v>70</v>
      </c>
      <c r="AW25">
        <f t="shared" si="31"/>
        <v>64</v>
      </c>
      <c r="AX25">
        <f t="shared" si="31"/>
        <v>68</v>
      </c>
      <c r="AY25">
        <f t="shared" si="31"/>
        <v>56</v>
      </c>
      <c r="AZ25">
        <v>0</v>
      </c>
      <c r="BA25">
        <v>6</v>
      </c>
      <c r="BB25">
        <v>0</v>
      </c>
      <c r="BC25">
        <v>0</v>
      </c>
    </row>
    <row r="26" spans="1:55" x14ac:dyDescent="0.2">
      <c r="A26">
        <f t="shared" si="26"/>
        <v>44</v>
      </c>
      <c r="B26">
        <f t="shared" si="26"/>
        <v>33</v>
      </c>
      <c r="C26">
        <f t="shared" si="26"/>
        <v>19</v>
      </c>
      <c r="D26">
        <f t="shared" si="26"/>
        <v>79</v>
      </c>
      <c r="E26">
        <f t="shared" si="4"/>
        <v>-63.3</v>
      </c>
      <c r="F26">
        <f t="shared" si="4"/>
        <v>-60</v>
      </c>
      <c r="G26">
        <f t="shared" si="4"/>
        <v>-63.3</v>
      </c>
      <c r="H26">
        <f t="shared" si="4"/>
        <v>-46.5</v>
      </c>
      <c r="I26">
        <f t="shared" si="27"/>
        <v>211</v>
      </c>
      <c r="J26">
        <f t="shared" si="27"/>
        <v>200</v>
      </c>
      <c r="K26">
        <f t="shared" si="27"/>
        <v>211</v>
      </c>
      <c r="L26">
        <f t="shared" si="27"/>
        <v>155</v>
      </c>
      <c r="M26">
        <v>0</v>
      </c>
      <c r="N26">
        <v>0</v>
      </c>
      <c r="O26">
        <v>0</v>
      </c>
      <c r="P26">
        <v>0</v>
      </c>
      <c r="Q26">
        <v>20</v>
      </c>
      <c r="R26">
        <f t="shared" si="6"/>
        <v>9.9</v>
      </c>
      <c r="S26">
        <f t="shared" si="7"/>
        <v>16.8</v>
      </c>
      <c r="T26">
        <f t="shared" si="8"/>
        <v>15.299999999999999</v>
      </c>
      <c r="U26">
        <f t="shared" si="9"/>
        <v>18.899999999999999</v>
      </c>
      <c r="V26">
        <f t="shared" si="10"/>
        <v>33</v>
      </c>
      <c r="W26">
        <f t="shared" si="11"/>
        <v>44</v>
      </c>
      <c r="X26">
        <f t="shared" si="12"/>
        <v>35</v>
      </c>
      <c r="Y26">
        <f t="shared" si="29"/>
        <v>23</v>
      </c>
      <c r="Z26">
        <v>0</v>
      </c>
      <c r="AA26">
        <v>12</v>
      </c>
      <c r="AB26">
        <v>16</v>
      </c>
      <c r="AC26">
        <v>40</v>
      </c>
      <c r="AD26">
        <v>19</v>
      </c>
      <c r="AE26">
        <f t="shared" si="14"/>
        <v>24.599999999999998</v>
      </c>
      <c r="AF26">
        <f t="shared" si="15"/>
        <v>24.599999999999998</v>
      </c>
      <c r="AG26">
        <f t="shared" si="16"/>
        <v>25.5</v>
      </c>
      <c r="AH26">
        <f t="shared" si="17"/>
        <v>17.099999999999998</v>
      </c>
      <c r="AI26">
        <f t="shared" si="30"/>
        <v>64</v>
      </c>
      <c r="AJ26">
        <f t="shared" si="30"/>
        <v>61</v>
      </c>
      <c r="AK26">
        <f t="shared" si="30"/>
        <v>82</v>
      </c>
      <c r="AL26">
        <f t="shared" si="30"/>
        <v>57</v>
      </c>
      <c r="AM26">
        <v>18</v>
      </c>
      <c r="AN26">
        <v>21</v>
      </c>
      <c r="AO26">
        <v>3</v>
      </c>
      <c r="AP26">
        <v>0</v>
      </c>
      <c r="AQ26">
        <v>19</v>
      </c>
      <c r="AR26">
        <f t="shared" si="19"/>
        <v>23.099999999999998</v>
      </c>
      <c r="AS26">
        <f t="shared" si="20"/>
        <v>15.299999999999999</v>
      </c>
      <c r="AT26">
        <f t="shared" si="21"/>
        <v>14.7</v>
      </c>
      <c r="AU26">
        <f t="shared" si="22"/>
        <v>22.8</v>
      </c>
      <c r="AV26">
        <f t="shared" si="31"/>
        <v>51</v>
      </c>
      <c r="AW26">
        <f t="shared" si="31"/>
        <v>51</v>
      </c>
      <c r="AX26">
        <f t="shared" si="31"/>
        <v>49</v>
      </c>
      <c r="AY26">
        <f t="shared" si="31"/>
        <v>37</v>
      </c>
      <c r="AZ26">
        <v>26</v>
      </c>
      <c r="BA26">
        <v>0</v>
      </c>
      <c r="BB26">
        <v>0</v>
      </c>
      <c r="BC26">
        <v>39</v>
      </c>
    </row>
    <row r="27" spans="1:55" x14ac:dyDescent="0.2">
      <c r="A27">
        <f t="shared" si="26"/>
        <v>42</v>
      </c>
      <c r="B27">
        <f t="shared" si="26"/>
        <v>32</v>
      </c>
      <c r="C27">
        <f t="shared" si="26"/>
        <v>25</v>
      </c>
      <c r="D27">
        <f t="shared" si="26"/>
        <v>36</v>
      </c>
      <c r="E27">
        <f t="shared" si="4"/>
        <v>-50.699999999999996</v>
      </c>
      <c r="F27">
        <f t="shared" si="4"/>
        <v>-75</v>
      </c>
      <c r="G27">
        <f t="shared" si="4"/>
        <v>-79.2</v>
      </c>
      <c r="H27">
        <f t="shared" si="4"/>
        <v>-72.899999999999991</v>
      </c>
      <c r="I27">
        <f t="shared" si="27"/>
        <v>169</v>
      </c>
      <c r="J27">
        <f t="shared" si="27"/>
        <v>168</v>
      </c>
      <c r="K27">
        <f t="shared" si="27"/>
        <v>186</v>
      </c>
      <c r="L27">
        <f t="shared" si="27"/>
        <v>119</v>
      </c>
      <c r="M27">
        <v>0</v>
      </c>
      <c r="N27">
        <v>82</v>
      </c>
      <c r="O27">
        <v>78</v>
      </c>
      <c r="P27">
        <v>124</v>
      </c>
      <c r="Q27">
        <v>8</v>
      </c>
      <c r="R27">
        <f t="shared" si="6"/>
        <v>15</v>
      </c>
      <c r="S27">
        <f t="shared" si="7"/>
        <v>14.399999999999999</v>
      </c>
      <c r="T27">
        <f t="shared" si="8"/>
        <v>12.9</v>
      </c>
      <c r="U27">
        <f t="shared" si="9"/>
        <v>16.5</v>
      </c>
      <c r="V27">
        <f t="shared" si="10"/>
        <v>25</v>
      </c>
      <c r="W27">
        <f t="shared" si="11"/>
        <v>48</v>
      </c>
      <c r="X27">
        <f t="shared" si="12"/>
        <v>43</v>
      </c>
      <c r="Y27">
        <f t="shared" si="29"/>
        <v>55</v>
      </c>
      <c r="Z27">
        <v>25</v>
      </c>
      <c r="AA27">
        <v>0</v>
      </c>
      <c r="AB27">
        <v>0</v>
      </c>
      <c r="AC27">
        <v>0</v>
      </c>
      <c r="AD27">
        <v>5</v>
      </c>
      <c r="AE27">
        <f t="shared" si="14"/>
        <v>24</v>
      </c>
      <c r="AF27">
        <f t="shared" si="15"/>
        <v>21</v>
      </c>
      <c r="AG27">
        <f t="shared" si="16"/>
        <v>19.8</v>
      </c>
      <c r="AH27">
        <f t="shared" si="17"/>
        <v>22.2</v>
      </c>
      <c r="AI27">
        <f t="shared" si="30"/>
        <v>63</v>
      </c>
      <c r="AJ27">
        <f t="shared" si="30"/>
        <v>63</v>
      </c>
      <c r="AK27">
        <f t="shared" si="30"/>
        <v>66</v>
      </c>
      <c r="AL27">
        <f t="shared" si="30"/>
        <v>38</v>
      </c>
      <c r="AM27">
        <v>17</v>
      </c>
      <c r="AN27">
        <v>7</v>
      </c>
      <c r="AO27">
        <v>0</v>
      </c>
      <c r="AP27">
        <v>36</v>
      </c>
      <c r="AQ27">
        <v>5</v>
      </c>
      <c r="AR27">
        <f t="shared" si="19"/>
        <v>21.599999999999998</v>
      </c>
      <c r="AS27">
        <f t="shared" si="20"/>
        <v>21.3</v>
      </c>
      <c r="AT27">
        <f t="shared" si="21"/>
        <v>20.7</v>
      </c>
      <c r="AU27">
        <f t="shared" si="22"/>
        <v>21.3</v>
      </c>
      <c r="AV27">
        <f t="shared" si="31"/>
        <v>72</v>
      </c>
      <c r="AW27">
        <f t="shared" si="31"/>
        <v>46</v>
      </c>
      <c r="AX27">
        <f t="shared" si="31"/>
        <v>44</v>
      </c>
      <c r="AY27">
        <f t="shared" si="31"/>
        <v>71</v>
      </c>
      <c r="AZ27">
        <v>0</v>
      </c>
      <c r="BA27">
        <v>25</v>
      </c>
      <c r="BB27">
        <v>25</v>
      </c>
      <c r="BC27">
        <v>0</v>
      </c>
    </row>
    <row r="28" spans="1:55" x14ac:dyDescent="0.2">
      <c r="A28">
        <f t="shared" si="26"/>
        <v>19</v>
      </c>
      <c r="B28">
        <f t="shared" si="26"/>
        <v>56</v>
      </c>
      <c r="C28">
        <f t="shared" si="26"/>
        <v>25</v>
      </c>
      <c r="D28">
        <f t="shared" si="26"/>
        <v>0</v>
      </c>
      <c r="E28">
        <f t="shared" si="4"/>
        <v>-55.5</v>
      </c>
      <c r="F28">
        <f t="shared" si="4"/>
        <v>-58.199999999999996</v>
      </c>
      <c r="G28">
        <f t="shared" si="4"/>
        <v>-71.7</v>
      </c>
      <c r="H28">
        <f t="shared" si="4"/>
        <v>-72.899999999999991</v>
      </c>
      <c r="I28">
        <f t="shared" si="27"/>
        <v>150</v>
      </c>
      <c r="J28">
        <f t="shared" si="27"/>
        <v>194</v>
      </c>
      <c r="K28">
        <f t="shared" si="27"/>
        <v>239</v>
      </c>
      <c r="L28">
        <f t="shared" si="27"/>
        <v>243</v>
      </c>
      <c r="M28">
        <v>35</v>
      </c>
      <c r="N28">
        <v>0</v>
      </c>
      <c r="O28">
        <v>0</v>
      </c>
      <c r="P28">
        <v>0</v>
      </c>
      <c r="Q28">
        <v>13</v>
      </c>
      <c r="R28">
        <f t="shared" si="6"/>
        <v>11.1</v>
      </c>
      <c r="S28">
        <f t="shared" si="7"/>
        <v>15</v>
      </c>
      <c r="T28">
        <f t="shared" si="8"/>
        <v>9</v>
      </c>
      <c r="U28">
        <f t="shared" si="9"/>
        <v>12.6</v>
      </c>
      <c r="V28">
        <f t="shared" si="10"/>
        <v>37</v>
      </c>
      <c r="W28">
        <f t="shared" si="11"/>
        <v>35</v>
      </c>
      <c r="X28">
        <f t="shared" si="12"/>
        <v>30</v>
      </c>
      <c r="Y28">
        <f t="shared" si="29"/>
        <v>42</v>
      </c>
      <c r="Z28">
        <v>0</v>
      </c>
      <c r="AA28">
        <v>15</v>
      </c>
      <c r="AB28">
        <v>0</v>
      </c>
      <c r="AC28">
        <v>0</v>
      </c>
      <c r="AD28">
        <v>20</v>
      </c>
      <c r="AE28">
        <f t="shared" si="14"/>
        <v>22.5</v>
      </c>
      <c r="AF28">
        <f t="shared" si="15"/>
        <v>26.4</v>
      </c>
      <c r="AG28">
        <f t="shared" si="16"/>
        <v>25.8</v>
      </c>
      <c r="AH28">
        <f t="shared" si="17"/>
        <v>20.7</v>
      </c>
      <c r="AI28">
        <f t="shared" si="30"/>
        <v>75</v>
      </c>
      <c r="AJ28">
        <f t="shared" si="30"/>
        <v>65</v>
      </c>
      <c r="AK28">
        <f t="shared" si="30"/>
        <v>61</v>
      </c>
      <c r="AL28">
        <f t="shared" si="30"/>
        <v>69</v>
      </c>
      <c r="AM28">
        <v>0</v>
      </c>
      <c r="AN28">
        <v>23</v>
      </c>
      <c r="AO28">
        <v>25</v>
      </c>
      <c r="AP28">
        <v>0</v>
      </c>
      <c r="AQ28">
        <v>8</v>
      </c>
      <c r="AR28">
        <f t="shared" si="19"/>
        <v>24.9</v>
      </c>
      <c r="AS28">
        <f t="shared" si="20"/>
        <v>24.3</v>
      </c>
      <c r="AT28">
        <f t="shared" si="21"/>
        <v>18.3</v>
      </c>
      <c r="AU28">
        <f t="shared" si="22"/>
        <v>18.899999999999999</v>
      </c>
      <c r="AV28">
        <f t="shared" si="31"/>
        <v>64</v>
      </c>
      <c r="AW28">
        <f t="shared" si="31"/>
        <v>63</v>
      </c>
      <c r="AX28">
        <f t="shared" si="31"/>
        <v>61</v>
      </c>
      <c r="AY28">
        <f t="shared" si="31"/>
        <v>63</v>
      </c>
      <c r="AZ28">
        <v>19</v>
      </c>
      <c r="BA28">
        <v>18</v>
      </c>
      <c r="BB28">
        <v>0</v>
      </c>
      <c r="BC28">
        <v>0</v>
      </c>
    </row>
    <row r="29" spans="1:55" x14ac:dyDescent="0.2">
      <c r="A29">
        <f t="shared" si="26"/>
        <v>22</v>
      </c>
      <c r="B29">
        <f t="shared" si="26"/>
        <v>25</v>
      </c>
      <c r="C29">
        <f t="shared" si="26"/>
        <v>18</v>
      </c>
      <c r="D29">
        <f t="shared" si="26"/>
        <v>0</v>
      </c>
      <c r="E29">
        <f t="shared" si="4"/>
        <v>-48.9</v>
      </c>
      <c r="F29">
        <f t="shared" si="4"/>
        <v>-50.699999999999996</v>
      </c>
      <c r="G29">
        <f t="shared" si="4"/>
        <v>-66.3</v>
      </c>
      <c r="H29">
        <f t="shared" si="4"/>
        <v>-72.899999999999991</v>
      </c>
      <c r="I29">
        <f t="shared" si="27"/>
        <v>163</v>
      </c>
      <c r="J29">
        <f t="shared" si="27"/>
        <v>169</v>
      </c>
      <c r="K29">
        <f t="shared" si="27"/>
        <v>221</v>
      </c>
      <c r="L29">
        <f t="shared" si="27"/>
        <v>243</v>
      </c>
      <c r="M29">
        <v>0</v>
      </c>
      <c r="N29">
        <v>0</v>
      </c>
      <c r="O29">
        <v>0</v>
      </c>
      <c r="P29">
        <v>0</v>
      </c>
      <c r="Q29">
        <v>2</v>
      </c>
      <c r="R29">
        <f t="shared" si="6"/>
        <v>17.099999999999998</v>
      </c>
      <c r="S29">
        <f t="shared" si="7"/>
        <v>21.9</v>
      </c>
      <c r="T29">
        <f t="shared" si="8"/>
        <v>13.799999999999999</v>
      </c>
      <c r="U29">
        <f t="shared" si="9"/>
        <v>12</v>
      </c>
      <c r="V29">
        <f t="shared" si="10"/>
        <v>35</v>
      </c>
      <c r="W29">
        <f t="shared" si="11"/>
        <v>48</v>
      </c>
      <c r="X29">
        <f t="shared" si="12"/>
        <v>28</v>
      </c>
      <c r="Y29">
        <f t="shared" si="29"/>
        <v>40</v>
      </c>
      <c r="Z29">
        <v>22</v>
      </c>
      <c r="AA29">
        <v>25</v>
      </c>
      <c r="AB29">
        <v>18</v>
      </c>
      <c r="AC29">
        <v>0</v>
      </c>
      <c r="AD29">
        <v>14</v>
      </c>
      <c r="AE29">
        <f t="shared" si="14"/>
        <v>16.5</v>
      </c>
      <c r="AF29">
        <f t="shared" si="15"/>
        <v>20.399999999999999</v>
      </c>
      <c r="AG29">
        <f t="shared" si="16"/>
        <v>19.8</v>
      </c>
      <c r="AH29">
        <f t="shared" si="17"/>
        <v>14.7</v>
      </c>
      <c r="AI29">
        <f t="shared" si="30"/>
        <v>55</v>
      </c>
      <c r="AJ29">
        <f t="shared" si="30"/>
        <v>68</v>
      </c>
      <c r="AK29">
        <f t="shared" si="30"/>
        <v>66</v>
      </c>
      <c r="AL29">
        <f t="shared" si="30"/>
        <v>49</v>
      </c>
      <c r="AM29">
        <v>0</v>
      </c>
      <c r="AN29">
        <v>0</v>
      </c>
      <c r="AO29">
        <v>0</v>
      </c>
      <c r="AP29">
        <v>0</v>
      </c>
      <c r="AQ29">
        <v>14</v>
      </c>
      <c r="AR29">
        <f t="shared" si="19"/>
        <v>20.7</v>
      </c>
      <c r="AS29">
        <f t="shared" si="20"/>
        <v>20.099999999999998</v>
      </c>
      <c r="AT29">
        <f t="shared" si="21"/>
        <v>14.1</v>
      </c>
      <c r="AU29">
        <f t="shared" si="22"/>
        <v>14.7</v>
      </c>
      <c r="AV29">
        <f t="shared" si="31"/>
        <v>69</v>
      </c>
      <c r="AW29">
        <f t="shared" si="31"/>
        <v>67</v>
      </c>
      <c r="AX29">
        <f t="shared" si="31"/>
        <v>47</v>
      </c>
      <c r="AY29">
        <f t="shared" si="31"/>
        <v>49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f t="shared" si="26"/>
        <v>16</v>
      </c>
      <c r="B30">
        <f t="shared" si="26"/>
        <v>18</v>
      </c>
      <c r="C30">
        <f t="shared" si="26"/>
        <v>16</v>
      </c>
      <c r="D30">
        <f t="shared" si="26"/>
        <v>120</v>
      </c>
      <c r="E30">
        <f t="shared" si="4"/>
        <v>-44.1</v>
      </c>
      <c r="F30">
        <f t="shared" si="4"/>
        <v>-45.3</v>
      </c>
      <c r="G30">
        <f t="shared" si="4"/>
        <v>-89.7</v>
      </c>
      <c r="H30">
        <f t="shared" si="4"/>
        <v>-72.899999999999991</v>
      </c>
      <c r="I30">
        <f t="shared" si="27"/>
        <v>147</v>
      </c>
      <c r="J30">
        <f t="shared" si="27"/>
        <v>151</v>
      </c>
      <c r="K30">
        <f t="shared" si="27"/>
        <v>205</v>
      </c>
      <c r="L30">
        <f t="shared" si="27"/>
        <v>123</v>
      </c>
      <c r="M30">
        <v>0</v>
      </c>
      <c r="N30">
        <v>0</v>
      </c>
      <c r="O30">
        <v>94</v>
      </c>
      <c r="P30">
        <v>120</v>
      </c>
      <c r="Q30">
        <v>15</v>
      </c>
      <c r="R30">
        <f t="shared" si="6"/>
        <v>12.6</v>
      </c>
      <c r="S30">
        <f t="shared" si="7"/>
        <v>17.399999999999999</v>
      </c>
      <c r="T30">
        <f t="shared" si="8"/>
        <v>13.2</v>
      </c>
      <c r="U30">
        <f t="shared" si="9"/>
        <v>19.5</v>
      </c>
      <c r="V30">
        <f t="shared" si="10"/>
        <v>42</v>
      </c>
      <c r="W30">
        <f t="shared" si="11"/>
        <v>58</v>
      </c>
      <c r="X30">
        <f t="shared" si="12"/>
        <v>31</v>
      </c>
      <c r="Y30">
        <f t="shared" si="29"/>
        <v>25</v>
      </c>
      <c r="Z30">
        <v>0</v>
      </c>
      <c r="AA30">
        <v>0</v>
      </c>
      <c r="AB30">
        <v>13</v>
      </c>
      <c r="AC30">
        <v>40</v>
      </c>
      <c r="AD30">
        <v>9</v>
      </c>
      <c r="AE30">
        <f t="shared" si="14"/>
        <v>17.099999999999998</v>
      </c>
      <c r="AF30">
        <f t="shared" si="15"/>
        <v>21.599999999999998</v>
      </c>
      <c r="AG30">
        <f t="shared" si="16"/>
        <v>16.5</v>
      </c>
      <c r="AH30">
        <f t="shared" si="17"/>
        <v>22.5</v>
      </c>
      <c r="AI30">
        <f t="shared" si="30"/>
        <v>41</v>
      </c>
      <c r="AJ30">
        <f t="shared" si="30"/>
        <v>54</v>
      </c>
      <c r="AK30">
        <f t="shared" si="30"/>
        <v>52</v>
      </c>
      <c r="AL30">
        <f t="shared" si="30"/>
        <v>35</v>
      </c>
      <c r="AM30">
        <v>16</v>
      </c>
      <c r="AN30">
        <v>18</v>
      </c>
      <c r="AO30">
        <v>3</v>
      </c>
      <c r="AP30">
        <v>40</v>
      </c>
      <c r="AQ30">
        <v>10</v>
      </c>
      <c r="AR30">
        <f t="shared" si="19"/>
        <v>17.7</v>
      </c>
      <c r="AS30">
        <f t="shared" si="20"/>
        <v>17.099999999999998</v>
      </c>
      <c r="AT30">
        <f t="shared" si="21"/>
        <v>11.1</v>
      </c>
      <c r="AU30">
        <f t="shared" si="22"/>
        <v>23.7</v>
      </c>
      <c r="AV30">
        <f t="shared" si="31"/>
        <v>59</v>
      </c>
      <c r="AW30">
        <f t="shared" si="31"/>
        <v>57</v>
      </c>
      <c r="AX30">
        <f t="shared" si="31"/>
        <v>37</v>
      </c>
      <c r="AY30">
        <f t="shared" si="31"/>
        <v>39</v>
      </c>
      <c r="AZ30">
        <v>0</v>
      </c>
      <c r="BA30">
        <v>0</v>
      </c>
      <c r="BB30">
        <v>0</v>
      </c>
      <c r="BC30">
        <v>40</v>
      </c>
    </row>
    <row r="31" spans="1:55" x14ac:dyDescent="0.2">
      <c r="A31">
        <f t="shared" si="26"/>
        <v>25</v>
      </c>
      <c r="B31">
        <f t="shared" si="26"/>
        <v>22</v>
      </c>
      <c r="C31">
        <f t="shared" si="26"/>
        <v>18</v>
      </c>
      <c r="D31">
        <f t="shared" si="26"/>
        <v>0</v>
      </c>
      <c r="E31">
        <f t="shared" si="4"/>
        <v>-52.8</v>
      </c>
      <c r="F31">
        <f t="shared" si="4"/>
        <v>-59.4</v>
      </c>
      <c r="G31">
        <f t="shared" si="4"/>
        <v>-84.3</v>
      </c>
      <c r="H31">
        <f t="shared" si="4"/>
        <v>-72.899999999999991</v>
      </c>
      <c r="I31">
        <f t="shared" si="27"/>
        <v>122</v>
      </c>
      <c r="J31">
        <f t="shared" si="27"/>
        <v>129</v>
      </c>
      <c r="K31">
        <f t="shared" si="27"/>
        <v>281</v>
      </c>
      <c r="L31">
        <f t="shared" si="27"/>
        <v>243</v>
      </c>
      <c r="M31">
        <v>54</v>
      </c>
      <c r="N31">
        <v>69</v>
      </c>
      <c r="O31">
        <v>0</v>
      </c>
      <c r="P31">
        <v>0</v>
      </c>
      <c r="Q31">
        <v>7</v>
      </c>
      <c r="R31">
        <f t="shared" si="6"/>
        <v>14.1</v>
      </c>
      <c r="S31">
        <f t="shared" si="7"/>
        <v>18</v>
      </c>
      <c r="T31">
        <f t="shared" si="8"/>
        <v>11.1</v>
      </c>
      <c r="U31">
        <f t="shared" si="9"/>
        <v>17.399999999999999</v>
      </c>
      <c r="V31">
        <f t="shared" si="10"/>
        <v>35</v>
      </c>
      <c r="W31">
        <f t="shared" si="11"/>
        <v>51</v>
      </c>
      <c r="X31">
        <f t="shared" si="12"/>
        <v>37</v>
      </c>
      <c r="Y31">
        <f t="shared" si="29"/>
        <v>58</v>
      </c>
      <c r="Z31">
        <v>12</v>
      </c>
      <c r="AA31">
        <v>9</v>
      </c>
      <c r="AB31">
        <v>0</v>
      </c>
      <c r="AC31">
        <v>0</v>
      </c>
      <c r="AD31">
        <v>3</v>
      </c>
      <c r="AE31">
        <f t="shared" si="14"/>
        <v>14.399999999999999</v>
      </c>
      <c r="AF31">
        <f t="shared" si="15"/>
        <v>18.899999999999999</v>
      </c>
      <c r="AG31">
        <f t="shared" si="16"/>
        <v>13.799999999999999</v>
      </c>
      <c r="AH31">
        <f t="shared" si="17"/>
        <v>19.8</v>
      </c>
      <c r="AI31">
        <f t="shared" si="30"/>
        <v>48</v>
      </c>
      <c r="AJ31">
        <f t="shared" si="30"/>
        <v>63</v>
      </c>
      <c r="AK31">
        <f t="shared" si="30"/>
        <v>46</v>
      </c>
      <c r="AL31">
        <f t="shared" si="30"/>
        <v>66</v>
      </c>
      <c r="AM31">
        <v>0</v>
      </c>
      <c r="AN31">
        <v>0</v>
      </c>
      <c r="AO31">
        <v>0</v>
      </c>
      <c r="AP31">
        <v>0</v>
      </c>
      <c r="AQ31">
        <v>1</v>
      </c>
      <c r="AR31">
        <f t="shared" si="19"/>
        <v>21.3</v>
      </c>
      <c r="AS31">
        <f t="shared" si="20"/>
        <v>20.7</v>
      </c>
      <c r="AT31">
        <f t="shared" si="21"/>
        <v>16.2</v>
      </c>
      <c r="AU31">
        <f t="shared" si="22"/>
        <v>23.4</v>
      </c>
      <c r="AV31">
        <f t="shared" si="31"/>
        <v>58</v>
      </c>
      <c r="AW31">
        <f t="shared" si="31"/>
        <v>56</v>
      </c>
      <c r="AX31">
        <f t="shared" si="31"/>
        <v>36</v>
      </c>
      <c r="AY31">
        <f t="shared" si="31"/>
        <v>78</v>
      </c>
      <c r="AZ31">
        <v>13</v>
      </c>
      <c r="BA31">
        <v>13</v>
      </c>
      <c r="BB31">
        <v>18</v>
      </c>
      <c r="BC31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2A45-21E6-41A8-8674-CFC6514CB879}">
  <dimension ref="A1:Q39"/>
  <sheetViews>
    <sheetView tabSelected="1" topLeftCell="A7" workbookViewId="0">
      <selection activeCell="B37" sqref="B37:E39"/>
    </sheetView>
  </sheetViews>
  <sheetFormatPr defaultRowHeight="14.25" x14ac:dyDescent="0.2"/>
  <sheetData>
    <row r="1" spans="1:17" x14ac:dyDescent="0.2">
      <c r="A1" t="s">
        <v>60</v>
      </c>
      <c r="B1" t="s">
        <v>55</v>
      </c>
      <c r="C1" t="s">
        <v>56</v>
      </c>
      <c r="D1" t="s">
        <v>57</v>
      </c>
      <c r="E1" t="s">
        <v>58</v>
      </c>
      <c r="F1" t="s">
        <v>87</v>
      </c>
      <c r="G1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68</v>
      </c>
      <c r="Q1" s="3" t="s">
        <v>70</v>
      </c>
    </row>
    <row r="2" spans="1:17" x14ac:dyDescent="0.2">
      <c r="A2" t="s">
        <v>81</v>
      </c>
      <c r="B2">
        <f>SUM('transitions_state_all_2025-cost'!H2:H31)*-1</f>
        <v>1796.7000000000003</v>
      </c>
      <c r="C2">
        <f>SUM('transitions_state_all_2025-cost'!U$2:U$31)</f>
        <v>499.5</v>
      </c>
      <c r="D2">
        <f>SUM('transitions_state_all_2025-cost'!AH$2:AH$31)</f>
        <v>610.50000000000011</v>
      </c>
      <c r="E2">
        <f>SUM('transitions_state_all_2025-cost'!AU$2:AU$31)</f>
        <v>607.5</v>
      </c>
      <c r="F2">
        <f>SUM(C2:E2)+B2</f>
        <v>3514.2000000000003</v>
      </c>
      <c r="G2">
        <f>F2/$F$5</f>
        <v>1.0598986608758598</v>
      </c>
      <c r="K2" t="s">
        <v>54</v>
      </c>
      <c r="L2">
        <v>-6030</v>
      </c>
      <c r="M2">
        <v>13717.399999999998</v>
      </c>
      <c r="N2">
        <v>13395.2</v>
      </c>
      <c r="O2">
        <v>14444.199999999999</v>
      </c>
      <c r="P2">
        <v>35526.799999999996</v>
      </c>
      <c r="Q2">
        <v>1.0499941452649832</v>
      </c>
    </row>
    <row r="3" spans="1:17" x14ac:dyDescent="0.2">
      <c r="A3" t="s">
        <v>53</v>
      </c>
      <c r="B3">
        <f>SUM('transitions_state_all_2025-cost'!F2:F31)*-1</f>
        <v>1772.4000000000005</v>
      </c>
      <c r="C3">
        <f>SUM('transitions_state_all_2025-cost'!S$2:S$31)</f>
        <v>496.2</v>
      </c>
      <c r="D3">
        <f>SUM('transitions_state_all_2025-cost'!AF$2:AF$31)</f>
        <v>581.70000000000005</v>
      </c>
      <c r="E3">
        <f>SUM('transitions_state_all_2025-cost'!AS$2:AS$31)</f>
        <v>634.20000000000005</v>
      </c>
      <c r="F3">
        <f t="shared" ref="F3:F5" si="0">SUM(C3:E3)+B3</f>
        <v>3484.5000000000009</v>
      </c>
      <c r="G3">
        <f t="shared" ref="G3:G4" si="1">F3/$F$5</f>
        <v>1.0509410061527329</v>
      </c>
      <c r="K3" t="s">
        <v>52</v>
      </c>
      <c r="L3">
        <v>-5262.1079999999993</v>
      </c>
      <c r="M3">
        <v>13657</v>
      </c>
      <c r="N3">
        <v>13273.600000000002</v>
      </c>
      <c r="O3">
        <v>14255.600000000004</v>
      </c>
      <c r="P3">
        <v>35924.092000000004</v>
      </c>
      <c r="Q3">
        <v>1.0383820417785368</v>
      </c>
    </row>
    <row r="4" spans="1:17" x14ac:dyDescent="0.2">
      <c r="A4" t="s">
        <v>51</v>
      </c>
      <c r="B4">
        <f>SUM('transitions_state_all_2025-cost'!G2:G31)*-1</f>
        <v>1729.7999999999997</v>
      </c>
      <c r="C4">
        <f>SUM('transitions_state_all_2025-cost'!T$2:T$31)</f>
        <v>497.7000000000001</v>
      </c>
      <c r="D4">
        <f>SUM('transitions_state_all_2025-cost'!AG$2:AG$31)</f>
        <v>593.0999999999998</v>
      </c>
      <c r="E4">
        <f>SUM('transitions_state_all_2025-cost'!AT$2:AT$31)</f>
        <v>591.30000000000007</v>
      </c>
      <c r="F4">
        <f t="shared" si="0"/>
        <v>3411.8999999999996</v>
      </c>
      <c r="G4">
        <f t="shared" si="1"/>
        <v>1.0290445168295332</v>
      </c>
      <c r="K4" t="s">
        <v>50</v>
      </c>
      <c r="L4">
        <v>-5171.7479999999987</v>
      </c>
      <c r="M4">
        <v>13953.399999999998</v>
      </c>
      <c r="N4">
        <v>12976.2</v>
      </c>
      <c r="O4">
        <v>14116.400000000001</v>
      </c>
      <c r="P4">
        <v>35874.252</v>
      </c>
      <c r="Q4">
        <v>1.0398246631037771</v>
      </c>
    </row>
    <row r="5" spans="1:17" x14ac:dyDescent="0.2">
      <c r="A5" t="s">
        <v>49</v>
      </c>
      <c r="B5">
        <f>SUM('transitions_state_all_2025-cost'!E2:E31)*-1</f>
        <v>1674.5999999999997</v>
      </c>
      <c r="C5">
        <f>SUM('transitions_state_all_2025-cost'!R$2:R$31)</f>
        <v>486.30000000000007</v>
      </c>
      <c r="D5">
        <f>SUM('transitions_state_all_2025-cost'!AE$2:AE$31)</f>
        <v>585.29999999999995</v>
      </c>
      <c r="E5">
        <f>SUM('transitions_state_all_2025-cost'!AR$2:AR$31)</f>
        <v>569.4</v>
      </c>
      <c r="F5">
        <f t="shared" si="0"/>
        <v>3315.5999999999995</v>
      </c>
      <c r="K5" t="s">
        <v>48</v>
      </c>
      <c r="L5">
        <v>-4967.268</v>
      </c>
      <c r="M5">
        <v>14050.800000000001</v>
      </c>
      <c r="N5">
        <v>13713.000000000002</v>
      </c>
      <c r="O5">
        <v>14506.4</v>
      </c>
      <c r="P5">
        <v>37302.932000000001</v>
      </c>
    </row>
    <row r="8" spans="1:17" x14ac:dyDescent="0.2">
      <c r="A8" t="s">
        <v>59</v>
      </c>
      <c r="B8" t="s">
        <v>55</v>
      </c>
      <c r="C8" t="s">
        <v>56</v>
      </c>
      <c r="D8" t="s">
        <v>57</v>
      </c>
      <c r="E8" t="s">
        <v>58</v>
      </c>
      <c r="F8" t="s">
        <v>79</v>
      </c>
      <c r="G8" t="s">
        <v>82</v>
      </c>
      <c r="H8" t="s">
        <v>83</v>
      </c>
      <c r="I8" t="s">
        <v>84</v>
      </c>
      <c r="K8" s="3" t="s">
        <v>77</v>
      </c>
      <c r="L8" s="3" t="s">
        <v>73</v>
      </c>
      <c r="M8" s="3" t="s">
        <v>74</v>
      </c>
      <c r="N8" s="3" t="s">
        <v>75</v>
      </c>
      <c r="O8" s="3" t="s">
        <v>76</v>
      </c>
      <c r="P8" s="3"/>
      <c r="Q8" s="3"/>
    </row>
    <row r="9" spans="1:17" x14ac:dyDescent="0.2">
      <c r="A9" t="s">
        <v>81</v>
      </c>
      <c r="B9" s="2">
        <f>AVERAGE('transitions_state_all_2025-cost'!L$2:L$31)</f>
        <v>168.6</v>
      </c>
      <c r="C9" s="2">
        <f>AVERAGE('transitions_state_all_2025-cost'!Y$2:Y$31)</f>
        <v>45.533333333333331</v>
      </c>
      <c r="D9" s="2">
        <f>AVERAGE('transitions_state_all_2025-cost'!AL$2:AL$31)</f>
        <v>57.4</v>
      </c>
      <c r="E9" s="2">
        <f>AVERAGE('transitions_state_all_2025-cost'!AY$2:AY$31)</f>
        <v>57.033333333333331</v>
      </c>
      <c r="F9" s="2">
        <f>SUM(B9:E9)</f>
        <v>328.56666666666661</v>
      </c>
      <c r="G9">
        <f>F9/F12</f>
        <v>1.0588677623804919</v>
      </c>
      <c r="H9">
        <f>B9/B12</f>
        <v>1.0695707337703531</v>
      </c>
      <c r="I9">
        <f>E9/E12</f>
        <v>1.0754242614707732</v>
      </c>
      <c r="J9">
        <f>E9/E12</f>
        <v>1.0754242614707732</v>
      </c>
      <c r="K9" t="s">
        <v>54</v>
      </c>
      <c r="L9">
        <v>576.66666666666663</v>
      </c>
      <c r="M9">
        <v>180.43333333333334</v>
      </c>
      <c r="N9">
        <v>164.13333333333333</v>
      </c>
      <c r="O9">
        <v>125.96666666666667</v>
      </c>
    </row>
    <row r="10" spans="1:17" x14ac:dyDescent="0.2">
      <c r="A10" t="s">
        <v>53</v>
      </c>
      <c r="B10" s="2">
        <f>AVERAGE('transitions_state_all_2025-cost'!J$2:J$31)</f>
        <v>166.46666666666667</v>
      </c>
      <c r="C10" s="2">
        <f>AVERAGE('transitions_state_all_2025-cost'!W$2:W$31)</f>
        <v>45.1</v>
      </c>
      <c r="D10" s="2">
        <f>AVERAGE('transitions_state_all_2025-cost'!AJ$2:AJ$31)</f>
        <v>54.3</v>
      </c>
      <c r="E10" s="2">
        <f>AVERAGE('transitions_state_all_2025-cost'!AW$2:AW$31)</f>
        <v>60.3</v>
      </c>
      <c r="F10" s="2">
        <f t="shared" ref="F10:F11" si="2">SUM(B10:E10)</f>
        <v>326.16666666666669</v>
      </c>
      <c r="G10">
        <f>F10/F12</f>
        <v>1.0511333118487487</v>
      </c>
      <c r="H10">
        <f>B10/B12</f>
        <v>1.0560372171706494</v>
      </c>
      <c r="I10">
        <f>E10/E12</f>
        <v>1.1370207416719045</v>
      </c>
      <c r="K10" t="s">
        <v>52</v>
      </c>
      <c r="L10">
        <v>514.72266666666667</v>
      </c>
      <c r="M10">
        <v>191.2</v>
      </c>
      <c r="N10">
        <v>184.73333333333332</v>
      </c>
      <c r="O10">
        <v>153.06666666666666</v>
      </c>
      <c r="P10">
        <v>1.5031446540880502</v>
      </c>
    </row>
    <row r="11" spans="1:17" x14ac:dyDescent="0.2">
      <c r="A11" t="s">
        <v>51</v>
      </c>
      <c r="B11" s="2">
        <f>AVERAGE('transitions_state_all_2025-cost'!K$2:K$31)</f>
        <v>161.96666666666667</v>
      </c>
      <c r="C11" s="2">
        <f>AVERAGE('transitions_state_all_2025-cost'!X$2:X$31)</f>
        <v>46.033333333333331</v>
      </c>
      <c r="D11" s="2">
        <f>AVERAGE('transitions_state_all_2025-cost'!AK$2:AK$31)</f>
        <v>56.133333333333333</v>
      </c>
      <c r="E11" s="2">
        <f>AVERAGE('transitions_state_all_2025-cost'!AX$2:AX$31)</f>
        <v>56.033333333333331</v>
      </c>
      <c r="F11" s="2">
        <f t="shared" si="2"/>
        <v>320.16666666666663</v>
      </c>
      <c r="I11">
        <f>E11/E12</f>
        <v>1.0565681961030797</v>
      </c>
      <c r="K11" t="s">
        <v>50</v>
      </c>
      <c r="L11">
        <v>523.63866666666672</v>
      </c>
      <c r="M11">
        <v>144.13333333333333</v>
      </c>
      <c r="N11">
        <v>237.63333333333333</v>
      </c>
      <c r="O11">
        <v>174.66666666666666</v>
      </c>
      <c r="P11">
        <v>1.1331236897274632</v>
      </c>
    </row>
    <row r="12" spans="1:17" x14ac:dyDescent="0.2">
      <c r="A12" t="s">
        <v>49</v>
      </c>
      <c r="B12" s="2">
        <f>AVERAGE('transitions_state_all_2025-cost'!I$2:I$31)</f>
        <v>157.63333333333333</v>
      </c>
      <c r="C12" s="2">
        <f>AVERAGE('transitions_state_all_2025-cost'!V$2:V$31)</f>
        <v>44.43333333333333</v>
      </c>
      <c r="D12" s="2">
        <f>AVERAGE('transitions_state_all_2025-cost'!AI$2:AI$31)</f>
        <v>55.2</v>
      </c>
      <c r="E12" s="2">
        <f>AVERAGE('transitions_state_all_2025-cost'!AV$2:AV$31)</f>
        <v>53.033333333333331</v>
      </c>
      <c r="F12" s="2">
        <f>SUM(B12:E12)</f>
        <v>310.29999999999995</v>
      </c>
      <c r="H12">
        <f>B9/B12</f>
        <v>1.0695707337703531</v>
      </c>
      <c r="K12" t="s">
        <v>48</v>
      </c>
      <c r="L12">
        <v>496.58533333333332</v>
      </c>
      <c r="M12">
        <v>127.2</v>
      </c>
      <c r="N12">
        <v>115.13333333333334</v>
      </c>
      <c r="O12">
        <v>110.6</v>
      </c>
    </row>
    <row r="13" spans="1:17" x14ac:dyDescent="0.2">
      <c r="B13">
        <f>B12/B10</f>
        <v>0.94693632358830593</v>
      </c>
      <c r="C13">
        <f>C11/C12</f>
        <v>1.0360090022505626</v>
      </c>
      <c r="D13">
        <f>D10/D12</f>
        <v>0.98369565217391297</v>
      </c>
      <c r="E13">
        <f>E10/E12</f>
        <v>1.1370207416719045</v>
      </c>
    </row>
    <row r="14" spans="1:17" x14ac:dyDescent="0.2">
      <c r="B14">
        <f>B12/B9</f>
        <v>0.93495452748121788</v>
      </c>
      <c r="C14">
        <f>C9/C12</f>
        <v>1.0247561890472618</v>
      </c>
      <c r="D14">
        <f>D9/D12</f>
        <v>1.0398550724637681</v>
      </c>
      <c r="E14">
        <f>E9/E12</f>
        <v>1.0754242614707732</v>
      </c>
    </row>
    <row r="15" spans="1:17" x14ac:dyDescent="0.2">
      <c r="A15" t="s">
        <v>78</v>
      </c>
      <c r="B15" t="s">
        <v>55</v>
      </c>
      <c r="C15" t="s">
        <v>56</v>
      </c>
      <c r="D15" t="s">
        <v>57</v>
      </c>
      <c r="E15" t="s">
        <v>58</v>
      </c>
    </row>
    <row r="16" spans="1:17" x14ac:dyDescent="0.2">
      <c r="A16" t="s">
        <v>49</v>
      </c>
      <c r="E16">
        <f>AVERAGE('transitions_state_all_2025-03-1'!AZ2:AZ31)</f>
        <v>9.9</v>
      </c>
    </row>
    <row r="17" spans="1:10" x14ac:dyDescent="0.2">
      <c r="A17" t="s">
        <v>53</v>
      </c>
      <c r="E17">
        <f>AVERAGE('transitions_state_all_2025-03-1'!AZ3:AZ32)</f>
        <v>10.241379310344827</v>
      </c>
      <c r="F17">
        <f>E17/E16</f>
        <v>1.0344827586206895</v>
      </c>
    </row>
    <row r="18" spans="1:10" x14ac:dyDescent="0.2">
      <c r="A18" t="s">
        <v>51</v>
      </c>
      <c r="E18">
        <f>AVERAGE('transitions_state_all_2025-03-1'!AZ4:AZ33)</f>
        <v>10.607142857142858</v>
      </c>
      <c r="F18">
        <f>E18/E16</f>
        <v>1.0714285714285714</v>
      </c>
    </row>
    <row r="19" spans="1:10" x14ac:dyDescent="0.2">
      <c r="A19" t="s">
        <v>81</v>
      </c>
      <c r="E19">
        <f>AVERAGE('transitions_state_all_2025-03-1'!AZ5:AZ34)</f>
        <v>9.9629629629629637</v>
      </c>
    </row>
    <row r="21" spans="1:10" x14ac:dyDescent="0.2">
      <c r="B21" s="2"/>
      <c r="C21" s="2"/>
      <c r="D21" s="2"/>
      <c r="E21" s="2"/>
      <c r="F21" s="2"/>
    </row>
    <row r="23" spans="1:10" x14ac:dyDescent="0.2">
      <c r="A23" s="1" t="s">
        <v>86</v>
      </c>
    </row>
    <row r="24" spans="1:10" x14ac:dyDescent="0.2">
      <c r="A24" t="s">
        <v>59</v>
      </c>
      <c r="B24" t="s">
        <v>55</v>
      </c>
      <c r="C24" t="s">
        <v>56</v>
      </c>
      <c r="D24" t="s">
        <v>57</v>
      </c>
      <c r="E24" t="s">
        <v>58</v>
      </c>
      <c r="F24" t="s">
        <v>79</v>
      </c>
    </row>
    <row r="25" spans="1:10" x14ac:dyDescent="0.2">
      <c r="A25">
        <v>32</v>
      </c>
      <c r="B25" s="2">
        <v>165</v>
      </c>
      <c r="C25" s="2">
        <v>47</v>
      </c>
      <c r="D25" s="2">
        <v>60</v>
      </c>
      <c r="E25" s="2">
        <v>56</v>
      </c>
      <c r="F25" s="2">
        <f>SUM(B25:E25)</f>
        <v>328</v>
      </c>
      <c r="G25">
        <f>F25/F27</f>
        <v>1.0570415726716083</v>
      </c>
      <c r="H25">
        <f>F25/F26</f>
        <v>1.0218068535825544</v>
      </c>
      <c r="I25">
        <f>B25/B27</f>
        <v>1.0467329245083528</v>
      </c>
      <c r="J25">
        <f>C25/C27</f>
        <v>1.0577644411102776</v>
      </c>
    </row>
    <row r="26" spans="1:10" x14ac:dyDescent="0.2">
      <c r="A26">
        <v>64</v>
      </c>
      <c r="B26" s="2">
        <v>163</v>
      </c>
      <c r="C26" s="2">
        <v>45</v>
      </c>
      <c r="D26" s="2">
        <v>58</v>
      </c>
      <c r="E26" s="2">
        <v>55</v>
      </c>
      <c r="F26" s="2">
        <f t="shared" ref="F26" si="3">SUM(B26:E26)</f>
        <v>321</v>
      </c>
      <c r="G26">
        <f>F26/F27</f>
        <v>1.0344827586206897</v>
      </c>
      <c r="H26">
        <f>F26/F27</f>
        <v>1.0344827586206897</v>
      </c>
    </row>
    <row r="27" spans="1:10" x14ac:dyDescent="0.2">
      <c r="A27" s="1">
        <v>128</v>
      </c>
      <c r="B27" s="4">
        <f>AVERAGE('transitions_state_all_2025-cost'!I$2:I$31)</f>
        <v>157.63333333333333</v>
      </c>
      <c r="C27" s="4">
        <f>AVERAGE('transitions_state_all_2025-cost'!V$2:V$31)</f>
        <v>44.43333333333333</v>
      </c>
      <c r="D27" s="4">
        <f>AVERAGE('transitions_state_all_2025-cost'!AI$2:AI$31)</f>
        <v>55.2</v>
      </c>
      <c r="E27" s="4">
        <f>AVERAGE('transitions_state_all_2025-cost'!AV$2:AV$31)</f>
        <v>53.033333333333331</v>
      </c>
      <c r="F27" s="2">
        <f>SUM(B27:E27)</f>
        <v>310.29999999999995</v>
      </c>
    </row>
    <row r="28" spans="1:10" x14ac:dyDescent="0.2">
      <c r="B28" s="2"/>
      <c r="C28" s="2"/>
      <c r="D28" s="2"/>
      <c r="E28" s="2"/>
      <c r="F28" s="2"/>
    </row>
    <row r="29" spans="1:10" x14ac:dyDescent="0.2">
      <c r="A29" s="1" t="s">
        <v>85</v>
      </c>
    </row>
    <row r="30" spans="1:10" x14ac:dyDescent="0.2">
      <c r="B30" t="s">
        <v>55</v>
      </c>
      <c r="C30" t="s">
        <v>56</v>
      </c>
      <c r="D30" t="s">
        <v>57</v>
      </c>
      <c r="E30" t="s">
        <v>58</v>
      </c>
      <c r="F30" t="s">
        <v>79</v>
      </c>
    </row>
    <row r="31" spans="1:10" x14ac:dyDescent="0.2">
      <c r="A31">
        <v>0.9</v>
      </c>
      <c r="B31" s="4">
        <f>AVERAGE('transitions_state_all_2025-cost'!I$2:I$31)</f>
        <v>157.63333333333333</v>
      </c>
      <c r="C31" s="4">
        <f>AVERAGE('transitions_state_all_2025-cost'!V$2:V$31)</f>
        <v>44.43333333333333</v>
      </c>
      <c r="D31" s="4">
        <f>AVERAGE('transitions_state_all_2025-cost'!AI$2:AI$31)</f>
        <v>55.2</v>
      </c>
      <c r="E31" s="4">
        <f>AVERAGE('transitions_state_all_2025-cost'!AV$2:AV$31)</f>
        <v>53.033333333333331</v>
      </c>
      <c r="F31" s="2">
        <f>SUM(B31:E31)</f>
        <v>310.29999999999995</v>
      </c>
    </row>
    <row r="32" spans="1:10" x14ac:dyDescent="0.2">
      <c r="A32">
        <v>0.93</v>
      </c>
      <c r="B32" s="2">
        <v>161</v>
      </c>
      <c r="C32" s="2">
        <v>46</v>
      </c>
      <c r="D32" s="2">
        <v>57</v>
      </c>
      <c r="E32" s="2">
        <v>55</v>
      </c>
      <c r="F32" s="2">
        <f t="shared" ref="F32:F33" si="4">SUM(B32:E32)</f>
        <v>319</v>
      </c>
      <c r="G32">
        <f>F32/F31</f>
        <v>1.0280373831775702</v>
      </c>
    </row>
    <row r="33" spans="1:7" x14ac:dyDescent="0.2">
      <c r="A33">
        <v>0.95</v>
      </c>
      <c r="B33" s="2">
        <v>162</v>
      </c>
      <c r="C33" s="2">
        <v>46</v>
      </c>
      <c r="D33" s="2">
        <v>58</v>
      </c>
      <c r="E33" s="2">
        <v>54</v>
      </c>
      <c r="F33" s="2">
        <f t="shared" si="4"/>
        <v>320</v>
      </c>
      <c r="G33">
        <f>F33/F31</f>
        <v>1.03126007089913</v>
      </c>
    </row>
    <row r="35" spans="1:7" x14ac:dyDescent="0.2">
      <c r="A35" s="1" t="s">
        <v>80</v>
      </c>
    </row>
    <row r="36" spans="1:7" x14ac:dyDescent="0.2">
      <c r="A36" t="s">
        <v>59</v>
      </c>
      <c r="B36" t="s">
        <v>55</v>
      </c>
      <c r="C36" t="s">
        <v>56</v>
      </c>
      <c r="D36" t="s">
        <v>57</v>
      </c>
      <c r="E36" t="s">
        <v>58</v>
      </c>
      <c r="F36" t="s">
        <v>79</v>
      </c>
    </row>
    <row r="37" spans="1:7" x14ac:dyDescent="0.2">
      <c r="A37">
        <v>1</v>
      </c>
      <c r="B37" s="2">
        <v>163</v>
      </c>
      <c r="C37" s="2">
        <v>46</v>
      </c>
      <c r="D37" s="2">
        <v>57</v>
      </c>
      <c r="E37" s="2">
        <v>56</v>
      </c>
      <c r="F37" s="2">
        <f>SUM(B37:E37)</f>
        <v>322</v>
      </c>
      <c r="G37">
        <f>F37/F38</f>
        <v>1.0377054463422495</v>
      </c>
    </row>
    <row r="38" spans="1:7" x14ac:dyDescent="0.2">
      <c r="A38">
        <v>2</v>
      </c>
      <c r="B38" s="4">
        <f>AVERAGE('transitions_state_all_2025-cost'!I$2:I$31)</f>
        <v>157.63333333333333</v>
      </c>
      <c r="C38" s="4">
        <f>AVERAGE('transitions_state_all_2025-cost'!V$2:V$31)</f>
        <v>44.43333333333333</v>
      </c>
      <c r="D38" s="4">
        <f>AVERAGE('transitions_state_all_2025-cost'!AI$2:AI$31)</f>
        <v>55.2</v>
      </c>
      <c r="E38" s="4">
        <f>AVERAGE('transitions_state_all_2025-cost'!AV$2:AV$31)</f>
        <v>53.033333333333331</v>
      </c>
      <c r="F38" s="2">
        <f>SUM(B38:E38)</f>
        <v>310.29999999999995</v>
      </c>
    </row>
    <row r="39" spans="1:7" x14ac:dyDescent="0.2">
      <c r="A39">
        <v>3</v>
      </c>
      <c r="B39" s="2">
        <v>161</v>
      </c>
      <c r="C39" s="2">
        <v>47</v>
      </c>
      <c r="D39" s="2">
        <v>59</v>
      </c>
      <c r="E39" s="2">
        <v>57</v>
      </c>
      <c r="F39" s="2">
        <f t="shared" ref="F39" si="5">SUM(B39:E39)</f>
        <v>324</v>
      </c>
      <c r="G39">
        <f>F39/F38</f>
        <v>1.0441508217853692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777-6DCB-4B6B-B317-ACB89159F1FF}">
  <dimension ref="A1:BC31"/>
  <sheetViews>
    <sheetView topLeftCell="H1" workbookViewId="0">
      <selection activeCell="M24" sqref="M24"/>
    </sheetView>
  </sheetViews>
  <sheetFormatPr defaultRowHeight="14.25" x14ac:dyDescent="0.2"/>
  <cols>
    <col min="1" max="1" width="17.125" customWidth="1"/>
    <col min="2" max="2" width="12.625" customWidth="1"/>
    <col min="3" max="3" width="12.75" customWidth="1"/>
    <col min="4" max="4" width="14.5" customWidth="1"/>
    <col min="5" max="5" width="13.75" customWidth="1"/>
    <col min="6" max="6" width="9.75" bestFit="1" customWidth="1"/>
    <col min="7" max="7" width="9.875" bestFit="1" customWidth="1"/>
    <col min="8" max="8" width="11.125" customWidth="1"/>
    <col min="9" max="9" width="15.875" customWidth="1"/>
    <col min="10" max="10" width="10.125" customWidth="1"/>
    <col min="11" max="11" width="10.75" bestFit="1" customWidth="1"/>
    <col min="12" max="12" width="9.5" bestFit="1" customWidth="1"/>
    <col min="13" max="13" width="17.75" bestFit="1" customWidth="1"/>
    <col min="14" max="14" width="11.375" bestFit="1" customWidth="1"/>
    <col min="15" max="15" width="11.5" bestFit="1" customWidth="1"/>
    <col min="16" max="16" width="10.25" bestFit="1" customWidth="1"/>
    <col min="17" max="17" width="11.625" bestFit="1" customWidth="1"/>
    <col min="18" max="18" width="19.75" bestFit="1" customWidth="1"/>
    <col min="19" max="19" width="13.5" bestFit="1" customWidth="1"/>
    <col min="20" max="20" width="13.625" bestFit="1" customWidth="1"/>
    <col min="21" max="21" width="12.375" bestFit="1" customWidth="1"/>
    <col min="22" max="22" width="18.375" customWidth="1"/>
    <col min="23" max="24" width="12.375" customWidth="1"/>
    <col min="25" max="25" width="12.125" bestFit="1" customWidth="1"/>
    <col min="26" max="26" width="18.875" customWidth="1"/>
    <col min="27" max="27" width="13.25" customWidth="1"/>
    <col min="28" max="28" width="13.375" customWidth="1"/>
    <col min="29" max="29" width="12.25" customWidth="1"/>
    <col min="30" max="30" width="11.625" bestFit="1" customWidth="1"/>
    <col min="31" max="31" width="18.625" customWidth="1"/>
    <col min="32" max="32" width="13.5" bestFit="1" customWidth="1"/>
    <col min="33" max="33" width="13.625" bestFit="1" customWidth="1"/>
    <col min="34" max="34" width="12.375" bestFit="1" customWidth="1"/>
    <col min="35" max="35" width="19.625" bestFit="1" customWidth="1"/>
    <col min="36" max="37" width="13.375" bestFit="1" customWidth="1"/>
    <col min="38" max="38" width="12.125" bestFit="1" customWidth="1"/>
    <col min="39" max="39" width="20.375" bestFit="1" customWidth="1"/>
    <col min="40" max="40" width="14.625" customWidth="1"/>
    <col min="41" max="41" width="15.625" customWidth="1"/>
    <col min="42" max="42" width="13" bestFit="1" customWidth="1"/>
    <col min="44" max="44" width="17.375" customWidth="1"/>
    <col min="45" max="45" width="12.625" customWidth="1"/>
    <col min="46" max="46" width="13.625" bestFit="1" customWidth="1"/>
    <col min="47" max="47" width="12.375" bestFit="1" customWidth="1"/>
    <col min="48" max="48" width="19.625" bestFit="1" customWidth="1"/>
    <col min="49" max="49" width="13.375" bestFit="1" customWidth="1"/>
    <col min="50" max="50" width="12.375" customWidth="1"/>
    <col min="51" max="51" width="12.125" bestFit="1" customWidth="1"/>
    <col min="52" max="52" width="19.625" customWidth="1"/>
    <col min="53" max="53" width="14.125" customWidth="1"/>
    <col min="54" max="54" width="13.75" customWidth="1"/>
    <col min="55" max="55" width="13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s="1" t="s">
        <v>36</v>
      </c>
      <c r="S1" s="1" t="s">
        <v>37</v>
      </c>
      <c r="T1" s="1" t="s">
        <v>38</v>
      </c>
      <c r="U1" s="1" t="s">
        <v>39</v>
      </c>
      <c r="V1" t="s">
        <v>13</v>
      </c>
      <c r="W1" t="s">
        <v>61</v>
      </c>
      <c r="X1" t="s">
        <v>63</v>
      </c>
      <c r="Y1" t="s">
        <v>62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s="1" t="s">
        <v>40</v>
      </c>
      <c r="AF1" s="1" t="s">
        <v>41</v>
      </c>
      <c r="AG1" s="1" t="s">
        <v>42</v>
      </c>
      <c r="AH1" s="1" t="s">
        <v>43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s="1" t="s">
        <v>44</v>
      </c>
      <c r="AS1" s="1" t="s">
        <v>45</v>
      </c>
      <c r="AT1" s="1" t="s">
        <v>46</v>
      </c>
      <c r="AU1" s="1" t="s">
        <v>47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</row>
    <row r="2" spans="1:55" x14ac:dyDescent="0.2">
      <c r="A2">
        <f t="shared" ref="A2:C2" si="0">Z2+AM2+AZ2</f>
        <v>13</v>
      </c>
      <c r="B2">
        <f t="shared" si="0"/>
        <v>0</v>
      </c>
      <c r="C2">
        <f t="shared" si="0"/>
        <v>35</v>
      </c>
      <c r="D2">
        <f>AC2+AP2+BC2</f>
        <v>38</v>
      </c>
      <c r="E2">
        <f>-(I2+M2)*0.3</f>
        <v>-60</v>
      </c>
      <c r="F2">
        <f t="shared" ref="F2:H2" si="1">-(J2+N2)*0.3</f>
        <v>-60</v>
      </c>
      <c r="G2">
        <f t="shared" si="1"/>
        <v>-60</v>
      </c>
      <c r="H2">
        <f t="shared" si="1"/>
        <v>-60</v>
      </c>
      <c r="I2">
        <v>200</v>
      </c>
      <c r="J2">
        <v>200</v>
      </c>
      <c r="K2">
        <v>200</v>
      </c>
      <c r="L2">
        <v>200</v>
      </c>
      <c r="M2">
        <v>0</v>
      </c>
      <c r="N2">
        <v>0</v>
      </c>
      <c r="O2">
        <v>0</v>
      </c>
      <c r="P2">
        <v>0</v>
      </c>
      <c r="Q2">
        <v>4</v>
      </c>
      <c r="R2">
        <f>$Q2*20-(V2+Z2)*0.2</f>
        <v>70</v>
      </c>
      <c r="S2">
        <f t="shared" ref="S2:U2" si="2">$Q2*20-(W2+AA2)*0.2</f>
        <v>70</v>
      </c>
      <c r="T2">
        <f t="shared" si="2"/>
        <v>70</v>
      </c>
      <c r="U2">
        <f t="shared" si="2"/>
        <v>70</v>
      </c>
      <c r="V2">
        <v>50</v>
      </c>
      <c r="W2">
        <v>50</v>
      </c>
      <c r="X2">
        <v>50</v>
      </c>
      <c r="Y2">
        <v>50</v>
      </c>
      <c r="Z2">
        <v>0</v>
      </c>
      <c r="AA2">
        <v>0</v>
      </c>
      <c r="AB2">
        <v>0</v>
      </c>
      <c r="AC2">
        <v>0</v>
      </c>
      <c r="AD2">
        <v>7</v>
      </c>
      <c r="AE2">
        <f>$AD2*20-(AI2+AM2)*0.2</f>
        <v>127.4</v>
      </c>
      <c r="AF2">
        <f t="shared" ref="AF2:AH2" si="3">$AD2*20-(AJ2+AN2)*0.2</f>
        <v>130</v>
      </c>
      <c r="AG2">
        <f t="shared" si="3"/>
        <v>130</v>
      </c>
      <c r="AH2">
        <f t="shared" si="3"/>
        <v>130</v>
      </c>
      <c r="AI2">
        <v>50</v>
      </c>
      <c r="AJ2">
        <v>50</v>
      </c>
      <c r="AK2">
        <v>50</v>
      </c>
      <c r="AL2">
        <v>50</v>
      </c>
      <c r="AM2">
        <v>13</v>
      </c>
      <c r="AN2">
        <v>0</v>
      </c>
      <c r="AO2">
        <v>0</v>
      </c>
      <c r="AP2">
        <v>0</v>
      </c>
      <c r="AQ2">
        <v>3</v>
      </c>
      <c r="AR2">
        <f>$AQ2*20-(AV2+AZ2)*0.2</f>
        <v>50</v>
      </c>
      <c r="AS2">
        <f t="shared" ref="AS2:AU2" si="4">$AQ2*20-(AW2+BA2)*0.2</f>
        <v>50</v>
      </c>
      <c r="AT2">
        <f t="shared" si="4"/>
        <v>43</v>
      </c>
      <c r="AU2">
        <f t="shared" si="4"/>
        <v>42.4</v>
      </c>
      <c r="AV2">
        <v>50</v>
      </c>
      <c r="AW2">
        <v>50</v>
      </c>
      <c r="AX2">
        <v>50</v>
      </c>
      <c r="AY2">
        <v>50</v>
      </c>
      <c r="AZ2">
        <v>0</v>
      </c>
      <c r="BA2">
        <v>0</v>
      </c>
      <c r="BB2">
        <v>35</v>
      </c>
      <c r="BC2">
        <v>38</v>
      </c>
    </row>
    <row r="3" spans="1:55" x14ac:dyDescent="0.2">
      <c r="A3">
        <f t="shared" ref="A3:A31" si="5">Z3+AM3+AZ3</f>
        <v>22</v>
      </c>
      <c r="B3">
        <f t="shared" ref="B3:B31" si="6">AA3+AN3+BA3</f>
        <v>83</v>
      </c>
      <c r="C3">
        <f t="shared" ref="C3:C31" si="7">AB3+AO3+BB3</f>
        <v>59</v>
      </c>
      <c r="D3">
        <f t="shared" ref="D3:D31" si="8">AC3+AP3+BC3</f>
        <v>74</v>
      </c>
      <c r="E3">
        <f t="shared" ref="E3:E31" si="9">-(I3+M3)*0.3</f>
        <v>-53.4</v>
      </c>
      <c r="F3">
        <f t="shared" ref="F3:F31" si="10">-(J3+N3)*0.3</f>
        <v>-55.199999999999996</v>
      </c>
      <c r="G3">
        <f t="shared" ref="G3:G31" si="11">-(K3+O3)*0.3</f>
        <v>-42.3</v>
      </c>
      <c r="H3">
        <f t="shared" ref="H3:H31" si="12">-(L3+P3)*0.3</f>
        <v>-37.799999999999997</v>
      </c>
      <c r="I3">
        <f t="shared" ref="I3:K3" si="13">I2+M2-A3</f>
        <v>178</v>
      </c>
      <c r="J3">
        <f t="shared" si="13"/>
        <v>117</v>
      </c>
      <c r="K3">
        <f t="shared" si="13"/>
        <v>141</v>
      </c>
      <c r="L3">
        <f>L2+P2-D3</f>
        <v>126</v>
      </c>
      <c r="M3">
        <v>0</v>
      </c>
      <c r="N3">
        <v>67</v>
      </c>
      <c r="O3">
        <v>0</v>
      </c>
      <c r="P3">
        <v>0</v>
      </c>
      <c r="Q3">
        <v>13</v>
      </c>
      <c r="R3">
        <f t="shared" ref="R3:R31" si="14">$Q3*20-(V3+Z3)*0.2</f>
        <v>248.2</v>
      </c>
      <c r="S3">
        <f t="shared" ref="S3:S31" si="15">$Q3*20-(W3+AA3)*0.2</f>
        <v>246.2</v>
      </c>
      <c r="T3">
        <f t="shared" ref="T3:T31" si="16">$Q3*20-(X3+AB3)*0.2</f>
        <v>247</v>
      </c>
      <c r="U3">
        <f t="shared" ref="U3:U31" si="17">$Q3*20-(Y3+AC3)*0.2</f>
        <v>245.4</v>
      </c>
      <c r="V3">
        <f>V2+Z2-$Q3</f>
        <v>37</v>
      </c>
      <c r="W3">
        <f t="shared" ref="W3:Y3" si="18">W2+AA2-$Q3</f>
        <v>37</v>
      </c>
      <c r="X3">
        <f t="shared" si="18"/>
        <v>37</v>
      </c>
      <c r="Y3">
        <f t="shared" si="18"/>
        <v>37</v>
      </c>
      <c r="Z3">
        <v>22</v>
      </c>
      <c r="AA3">
        <v>32</v>
      </c>
      <c r="AB3">
        <v>28</v>
      </c>
      <c r="AC3">
        <v>36</v>
      </c>
      <c r="AD3">
        <v>20</v>
      </c>
      <c r="AE3">
        <f t="shared" ref="AE3:AE31" si="19">$AD3*20-(AI3+AM3)*0.2</f>
        <v>388.8</v>
      </c>
      <c r="AF3">
        <f t="shared" ref="AF3:AF31" si="20">$AD3*20-(AJ3+AN3)*0.2</f>
        <v>387.8</v>
      </c>
      <c r="AG3">
        <f t="shared" ref="AG3:AG31" si="21">$AD3*20-(AK3+AO3)*0.2</f>
        <v>385.2</v>
      </c>
      <c r="AH3">
        <f t="shared" ref="AH3:AH31" si="22">$AD3*20-(AL3+AP3)*0.2</f>
        <v>383.8</v>
      </c>
      <c r="AI3">
        <f>AI2+AM2-$AD2</f>
        <v>56</v>
      </c>
      <c r="AJ3">
        <f t="shared" ref="AJ3:AL3" si="23">AJ2+AN2-$AD2</f>
        <v>43</v>
      </c>
      <c r="AK3">
        <f t="shared" si="23"/>
        <v>43</v>
      </c>
      <c r="AL3">
        <f t="shared" si="23"/>
        <v>43</v>
      </c>
      <c r="AM3">
        <v>0</v>
      </c>
      <c r="AN3">
        <v>18</v>
      </c>
      <c r="AO3">
        <v>31</v>
      </c>
      <c r="AP3">
        <v>38</v>
      </c>
      <c r="AQ3">
        <v>17</v>
      </c>
      <c r="AR3">
        <f t="shared" ref="AR3:AR31" si="24">$AQ3*20-(AV3+AZ3)*0.2</f>
        <v>333.4</v>
      </c>
      <c r="AS3">
        <f t="shared" ref="AS3:AS31" si="25">$AQ3*20-(AW3+BA3)*0.2</f>
        <v>326.8</v>
      </c>
      <c r="AT3">
        <f t="shared" ref="AT3:AT31" si="26">$AQ3*20-(AX3+BB3)*0.2</f>
        <v>326.39999999999998</v>
      </c>
      <c r="AU3">
        <f t="shared" ref="AU3:AU31" si="27">$AQ3*20-(AY3+BC3)*0.2</f>
        <v>325.8</v>
      </c>
      <c r="AV3">
        <f>AV2+AZ2-$AQ3</f>
        <v>33</v>
      </c>
      <c r="AW3">
        <f t="shared" ref="AW3:AY3" si="28">AW2+BA2-$AQ3</f>
        <v>33</v>
      </c>
      <c r="AX3">
        <f t="shared" si="28"/>
        <v>68</v>
      </c>
      <c r="AY3">
        <f t="shared" si="28"/>
        <v>71</v>
      </c>
      <c r="AZ3">
        <v>0</v>
      </c>
      <c r="BA3">
        <v>33</v>
      </c>
      <c r="BB3">
        <v>0</v>
      </c>
      <c r="BC3">
        <v>0</v>
      </c>
    </row>
    <row r="4" spans="1:55" x14ac:dyDescent="0.2">
      <c r="A4">
        <f t="shared" si="5"/>
        <v>50</v>
      </c>
      <c r="B4">
        <f t="shared" si="6"/>
        <v>20</v>
      </c>
      <c r="C4">
        <f t="shared" si="7"/>
        <v>0</v>
      </c>
      <c r="D4">
        <f t="shared" si="8"/>
        <v>0</v>
      </c>
      <c r="E4">
        <f t="shared" si="9"/>
        <v>-55.199999999999996</v>
      </c>
      <c r="F4">
        <f t="shared" si="10"/>
        <v>-49.199999999999996</v>
      </c>
      <c r="G4">
        <f t="shared" si="11"/>
        <v>-42.3</v>
      </c>
      <c r="H4">
        <f t="shared" si="12"/>
        <v>-37.799999999999997</v>
      </c>
      <c r="I4">
        <f t="shared" ref="I4:I31" si="29">I3+M3-A4</f>
        <v>128</v>
      </c>
      <c r="J4">
        <f t="shared" ref="J4:J31" si="30">J3+N3-B4</f>
        <v>164</v>
      </c>
      <c r="K4">
        <f t="shared" ref="K4:K31" si="31">K3+O3-C4</f>
        <v>141</v>
      </c>
      <c r="L4">
        <f t="shared" ref="L4:L31" si="32">L3+P3-D4</f>
        <v>126</v>
      </c>
      <c r="M4">
        <v>56</v>
      </c>
      <c r="N4">
        <v>0</v>
      </c>
      <c r="O4">
        <v>0</v>
      </c>
      <c r="P4">
        <v>0</v>
      </c>
      <c r="Q4">
        <v>10</v>
      </c>
      <c r="R4">
        <f t="shared" si="14"/>
        <v>190.2</v>
      </c>
      <c r="S4">
        <f t="shared" si="15"/>
        <v>188.2</v>
      </c>
      <c r="T4">
        <f t="shared" si="16"/>
        <v>189</v>
      </c>
      <c r="U4">
        <f t="shared" si="17"/>
        <v>187.4</v>
      </c>
      <c r="V4">
        <f t="shared" ref="V4:V31" si="33">V3+Z3-$Q4</f>
        <v>49</v>
      </c>
      <c r="W4">
        <f t="shared" ref="W4:W31" si="34">W3+AA3-$Q4</f>
        <v>59</v>
      </c>
      <c r="X4">
        <f t="shared" ref="X4:X31" si="35">X3+AB3-$Q4</f>
        <v>55</v>
      </c>
      <c r="Y4">
        <f t="shared" ref="Y4:Y31" si="36">Y3+AC3-$Q4</f>
        <v>63</v>
      </c>
      <c r="Z4">
        <v>0</v>
      </c>
      <c r="AA4">
        <v>0</v>
      </c>
      <c r="AB4">
        <v>0</v>
      </c>
      <c r="AC4">
        <v>0</v>
      </c>
      <c r="AD4">
        <v>3</v>
      </c>
      <c r="AE4">
        <f t="shared" si="19"/>
        <v>48.4</v>
      </c>
      <c r="AF4">
        <f t="shared" si="20"/>
        <v>47.8</v>
      </c>
      <c r="AG4">
        <f t="shared" si="21"/>
        <v>49.2</v>
      </c>
      <c r="AH4">
        <f t="shared" si="22"/>
        <v>47.8</v>
      </c>
      <c r="AI4">
        <f t="shared" ref="AI4:AI31" si="37">AI3+AM3-$AD3</f>
        <v>36</v>
      </c>
      <c r="AJ4">
        <f t="shared" ref="AJ4:AJ31" si="38">AJ3+AN3-$AD3</f>
        <v>41</v>
      </c>
      <c r="AK4">
        <f t="shared" ref="AK4:AK31" si="39">AK3+AO3-$AD3</f>
        <v>54</v>
      </c>
      <c r="AL4">
        <f t="shared" ref="AL4:AL31" si="40">AL3+AP3-$AD3</f>
        <v>61</v>
      </c>
      <c r="AM4">
        <v>22</v>
      </c>
      <c r="AN4">
        <v>20</v>
      </c>
      <c r="AO4">
        <v>0</v>
      </c>
      <c r="AP4">
        <v>0</v>
      </c>
      <c r="AQ4">
        <v>8</v>
      </c>
      <c r="AR4">
        <f t="shared" si="24"/>
        <v>149.4</v>
      </c>
      <c r="AS4">
        <f t="shared" si="25"/>
        <v>148.4</v>
      </c>
      <c r="AT4">
        <f t="shared" si="26"/>
        <v>148</v>
      </c>
      <c r="AU4">
        <f t="shared" si="27"/>
        <v>147.4</v>
      </c>
      <c r="AV4">
        <f t="shared" ref="AV4:AV31" si="41">AV3+AZ3-$AQ4</f>
        <v>25</v>
      </c>
      <c r="AW4">
        <f t="shared" ref="AW4:AW31" si="42">AW3+BA3-$AQ4</f>
        <v>58</v>
      </c>
      <c r="AX4">
        <f t="shared" ref="AX4:AX31" si="43">AX3+BB3-$AQ4</f>
        <v>60</v>
      </c>
      <c r="AY4">
        <f t="shared" ref="AY4:AY31" si="44">AY3+BC3-$AQ4</f>
        <v>63</v>
      </c>
      <c r="AZ4">
        <v>28</v>
      </c>
      <c r="BA4">
        <v>0</v>
      </c>
      <c r="BB4">
        <v>0</v>
      </c>
      <c r="BC4">
        <v>0</v>
      </c>
    </row>
    <row r="5" spans="1:55" x14ac:dyDescent="0.2">
      <c r="A5">
        <f t="shared" si="5"/>
        <v>0</v>
      </c>
      <c r="B5">
        <f t="shared" si="6"/>
        <v>0</v>
      </c>
      <c r="C5">
        <f t="shared" si="7"/>
        <v>56</v>
      </c>
      <c r="D5">
        <f t="shared" si="8"/>
        <v>37</v>
      </c>
      <c r="E5">
        <f t="shared" si="9"/>
        <v>-55.199999999999996</v>
      </c>
      <c r="F5">
        <f t="shared" si="10"/>
        <v>-66.599999999999994</v>
      </c>
      <c r="G5">
        <f t="shared" si="11"/>
        <v>-60.9</v>
      </c>
      <c r="H5">
        <f t="shared" si="12"/>
        <v>-60.3</v>
      </c>
      <c r="I5">
        <f t="shared" si="29"/>
        <v>184</v>
      </c>
      <c r="J5">
        <f t="shared" si="30"/>
        <v>164</v>
      </c>
      <c r="K5">
        <f t="shared" si="31"/>
        <v>85</v>
      </c>
      <c r="L5">
        <f t="shared" si="32"/>
        <v>89</v>
      </c>
      <c r="M5">
        <v>0</v>
      </c>
      <c r="N5">
        <v>58</v>
      </c>
      <c r="O5">
        <v>118</v>
      </c>
      <c r="P5">
        <v>112</v>
      </c>
      <c r="Q5">
        <v>17</v>
      </c>
      <c r="R5">
        <f t="shared" si="14"/>
        <v>333.6</v>
      </c>
      <c r="S5">
        <f t="shared" si="15"/>
        <v>331.6</v>
      </c>
      <c r="T5">
        <f t="shared" si="16"/>
        <v>328</v>
      </c>
      <c r="U5">
        <f t="shared" si="17"/>
        <v>330.8</v>
      </c>
      <c r="V5">
        <f t="shared" si="33"/>
        <v>32</v>
      </c>
      <c r="W5">
        <f t="shared" si="34"/>
        <v>42</v>
      </c>
      <c r="X5">
        <f t="shared" si="35"/>
        <v>38</v>
      </c>
      <c r="Y5">
        <f t="shared" si="36"/>
        <v>46</v>
      </c>
      <c r="Z5">
        <v>0</v>
      </c>
      <c r="AA5">
        <v>0</v>
      </c>
      <c r="AB5">
        <v>22</v>
      </c>
      <c r="AC5">
        <v>0</v>
      </c>
      <c r="AD5">
        <v>12</v>
      </c>
      <c r="AE5">
        <f t="shared" si="19"/>
        <v>229</v>
      </c>
      <c r="AF5">
        <f t="shared" si="20"/>
        <v>228.4</v>
      </c>
      <c r="AG5">
        <f t="shared" si="21"/>
        <v>229.8</v>
      </c>
      <c r="AH5">
        <f t="shared" si="22"/>
        <v>228.4</v>
      </c>
      <c r="AI5">
        <f t="shared" si="37"/>
        <v>55</v>
      </c>
      <c r="AJ5">
        <f t="shared" si="38"/>
        <v>58</v>
      </c>
      <c r="AK5">
        <f t="shared" si="39"/>
        <v>51</v>
      </c>
      <c r="AL5">
        <f t="shared" si="40"/>
        <v>58</v>
      </c>
      <c r="AM5">
        <v>0</v>
      </c>
      <c r="AN5">
        <v>0</v>
      </c>
      <c r="AO5">
        <v>0</v>
      </c>
      <c r="AP5">
        <v>0</v>
      </c>
      <c r="AQ5">
        <v>20</v>
      </c>
      <c r="AR5">
        <f t="shared" si="24"/>
        <v>393.4</v>
      </c>
      <c r="AS5">
        <f t="shared" si="25"/>
        <v>392.4</v>
      </c>
      <c r="AT5">
        <f t="shared" si="26"/>
        <v>385.2</v>
      </c>
      <c r="AU5">
        <f t="shared" si="27"/>
        <v>384</v>
      </c>
      <c r="AV5">
        <f t="shared" si="41"/>
        <v>33</v>
      </c>
      <c r="AW5">
        <f t="shared" si="42"/>
        <v>38</v>
      </c>
      <c r="AX5">
        <f t="shared" si="43"/>
        <v>40</v>
      </c>
      <c r="AY5">
        <f t="shared" si="44"/>
        <v>43</v>
      </c>
      <c r="AZ5">
        <v>0</v>
      </c>
      <c r="BA5">
        <v>0</v>
      </c>
      <c r="BB5">
        <v>34</v>
      </c>
      <c r="BC5">
        <v>37</v>
      </c>
    </row>
    <row r="6" spans="1:55" x14ac:dyDescent="0.2">
      <c r="A6">
        <f t="shared" si="5"/>
        <v>46</v>
      </c>
      <c r="B6">
        <f t="shared" si="6"/>
        <v>64</v>
      </c>
      <c r="C6">
        <f t="shared" si="7"/>
        <v>23</v>
      </c>
      <c r="D6">
        <f t="shared" si="8"/>
        <v>87</v>
      </c>
      <c r="E6">
        <f t="shared" si="9"/>
        <v>-67.8</v>
      </c>
      <c r="F6">
        <f t="shared" si="10"/>
        <v>-47.4</v>
      </c>
      <c r="G6">
        <f t="shared" si="11"/>
        <v>-54</v>
      </c>
      <c r="H6">
        <f t="shared" si="12"/>
        <v>-34.199999999999996</v>
      </c>
      <c r="I6">
        <f t="shared" si="29"/>
        <v>138</v>
      </c>
      <c r="J6">
        <f t="shared" si="30"/>
        <v>158</v>
      </c>
      <c r="K6">
        <f t="shared" si="31"/>
        <v>180</v>
      </c>
      <c r="L6">
        <f t="shared" si="32"/>
        <v>114</v>
      </c>
      <c r="M6">
        <v>88</v>
      </c>
      <c r="N6">
        <v>0</v>
      </c>
      <c r="O6">
        <v>0</v>
      </c>
      <c r="P6">
        <v>0</v>
      </c>
      <c r="Q6">
        <v>6</v>
      </c>
      <c r="R6">
        <f t="shared" si="14"/>
        <v>110</v>
      </c>
      <c r="S6">
        <f t="shared" si="15"/>
        <v>107.6</v>
      </c>
      <c r="T6">
        <f t="shared" si="16"/>
        <v>109.2</v>
      </c>
      <c r="U6">
        <f t="shared" si="17"/>
        <v>103.2</v>
      </c>
      <c r="V6">
        <f t="shared" si="33"/>
        <v>26</v>
      </c>
      <c r="W6">
        <f t="shared" si="34"/>
        <v>36</v>
      </c>
      <c r="X6">
        <f t="shared" si="35"/>
        <v>54</v>
      </c>
      <c r="Y6">
        <f t="shared" si="36"/>
        <v>40</v>
      </c>
      <c r="Z6">
        <v>24</v>
      </c>
      <c r="AA6">
        <v>26</v>
      </c>
      <c r="AB6">
        <v>0</v>
      </c>
      <c r="AC6">
        <v>44</v>
      </c>
      <c r="AD6">
        <v>1</v>
      </c>
      <c r="AE6">
        <f t="shared" si="19"/>
        <v>11.4</v>
      </c>
      <c r="AF6">
        <f t="shared" si="20"/>
        <v>10.799999999999999</v>
      </c>
      <c r="AG6">
        <f t="shared" si="21"/>
        <v>7.6</v>
      </c>
      <c r="AH6">
        <f t="shared" si="22"/>
        <v>2.1999999999999993</v>
      </c>
      <c r="AI6">
        <f t="shared" si="37"/>
        <v>43</v>
      </c>
      <c r="AJ6">
        <f t="shared" si="38"/>
        <v>46</v>
      </c>
      <c r="AK6">
        <f t="shared" si="39"/>
        <v>39</v>
      </c>
      <c r="AL6">
        <f t="shared" si="40"/>
        <v>46</v>
      </c>
      <c r="AM6">
        <v>0</v>
      </c>
      <c r="AN6">
        <v>0</v>
      </c>
      <c r="AO6">
        <v>23</v>
      </c>
      <c r="AP6">
        <v>43</v>
      </c>
      <c r="AQ6">
        <v>1</v>
      </c>
      <c r="AR6">
        <f t="shared" si="24"/>
        <v>9.1999999999999993</v>
      </c>
      <c r="AS6">
        <f t="shared" si="25"/>
        <v>5</v>
      </c>
      <c r="AT6">
        <f t="shared" si="26"/>
        <v>5.3999999999999986</v>
      </c>
      <c r="AU6">
        <f t="shared" si="27"/>
        <v>4.1999999999999993</v>
      </c>
      <c r="AV6">
        <f t="shared" si="41"/>
        <v>32</v>
      </c>
      <c r="AW6">
        <f t="shared" si="42"/>
        <v>37</v>
      </c>
      <c r="AX6">
        <f t="shared" si="43"/>
        <v>73</v>
      </c>
      <c r="AY6">
        <f t="shared" si="44"/>
        <v>79</v>
      </c>
      <c r="AZ6">
        <v>22</v>
      </c>
      <c r="BA6">
        <v>38</v>
      </c>
      <c r="BB6">
        <v>0</v>
      </c>
      <c r="BC6">
        <v>0</v>
      </c>
    </row>
    <row r="7" spans="1:55" x14ac:dyDescent="0.2">
      <c r="A7">
        <f t="shared" si="5"/>
        <v>32</v>
      </c>
      <c r="B7">
        <f t="shared" si="6"/>
        <v>25</v>
      </c>
      <c r="C7">
        <f t="shared" si="7"/>
        <v>0</v>
      </c>
      <c r="D7">
        <f t="shared" si="8"/>
        <v>0</v>
      </c>
      <c r="E7">
        <f t="shared" si="9"/>
        <v>-58.199999999999996</v>
      </c>
      <c r="F7">
        <f t="shared" si="10"/>
        <v>-59.699999999999996</v>
      </c>
      <c r="G7">
        <f t="shared" si="11"/>
        <v>-73.5</v>
      </c>
      <c r="H7">
        <f t="shared" si="12"/>
        <v>-34.199999999999996</v>
      </c>
      <c r="I7">
        <f t="shared" si="29"/>
        <v>194</v>
      </c>
      <c r="J7">
        <f t="shared" si="30"/>
        <v>133</v>
      </c>
      <c r="K7">
        <f t="shared" si="31"/>
        <v>180</v>
      </c>
      <c r="L7">
        <f t="shared" si="32"/>
        <v>114</v>
      </c>
      <c r="M7">
        <v>0</v>
      </c>
      <c r="N7">
        <v>66</v>
      </c>
      <c r="O7">
        <v>65</v>
      </c>
      <c r="P7">
        <v>0</v>
      </c>
      <c r="Q7">
        <v>20</v>
      </c>
      <c r="R7">
        <f t="shared" si="14"/>
        <v>393</v>
      </c>
      <c r="S7">
        <f t="shared" si="15"/>
        <v>391.6</v>
      </c>
      <c r="T7">
        <f t="shared" si="16"/>
        <v>393.2</v>
      </c>
      <c r="U7">
        <f t="shared" si="17"/>
        <v>387.2</v>
      </c>
      <c r="V7">
        <f t="shared" si="33"/>
        <v>30</v>
      </c>
      <c r="W7">
        <f t="shared" si="34"/>
        <v>42</v>
      </c>
      <c r="X7">
        <f t="shared" si="35"/>
        <v>34</v>
      </c>
      <c r="Y7">
        <f t="shared" si="36"/>
        <v>64</v>
      </c>
      <c r="Z7">
        <v>5</v>
      </c>
      <c r="AA7">
        <v>0</v>
      </c>
      <c r="AB7">
        <v>0</v>
      </c>
      <c r="AC7">
        <v>0</v>
      </c>
      <c r="AD7">
        <v>18</v>
      </c>
      <c r="AE7">
        <f t="shared" si="19"/>
        <v>346.6</v>
      </c>
      <c r="AF7">
        <f t="shared" si="20"/>
        <v>346</v>
      </c>
      <c r="AG7">
        <f t="shared" si="21"/>
        <v>347.8</v>
      </c>
      <c r="AH7">
        <f t="shared" si="22"/>
        <v>342.4</v>
      </c>
      <c r="AI7">
        <f t="shared" si="37"/>
        <v>42</v>
      </c>
      <c r="AJ7">
        <f t="shared" si="38"/>
        <v>45</v>
      </c>
      <c r="AK7">
        <f t="shared" si="39"/>
        <v>61</v>
      </c>
      <c r="AL7">
        <f t="shared" si="40"/>
        <v>88</v>
      </c>
      <c r="AM7">
        <v>25</v>
      </c>
      <c r="AN7">
        <v>25</v>
      </c>
      <c r="AO7">
        <v>0</v>
      </c>
      <c r="AP7">
        <v>0</v>
      </c>
      <c r="AQ7">
        <v>12</v>
      </c>
      <c r="AR7">
        <f t="shared" si="24"/>
        <v>231.2</v>
      </c>
      <c r="AS7">
        <f t="shared" si="25"/>
        <v>227.4</v>
      </c>
      <c r="AT7">
        <f t="shared" si="26"/>
        <v>227.8</v>
      </c>
      <c r="AU7">
        <f t="shared" si="27"/>
        <v>226.6</v>
      </c>
      <c r="AV7">
        <f t="shared" si="41"/>
        <v>42</v>
      </c>
      <c r="AW7">
        <f t="shared" si="42"/>
        <v>63</v>
      </c>
      <c r="AX7">
        <f t="shared" si="43"/>
        <v>61</v>
      </c>
      <c r="AY7">
        <f t="shared" si="44"/>
        <v>67</v>
      </c>
      <c r="AZ7">
        <v>2</v>
      </c>
      <c r="BA7">
        <v>0</v>
      </c>
      <c r="BB7">
        <v>0</v>
      </c>
      <c r="BC7">
        <v>0</v>
      </c>
    </row>
    <row r="8" spans="1:55" x14ac:dyDescent="0.2">
      <c r="A8">
        <f t="shared" si="5"/>
        <v>43</v>
      </c>
      <c r="B8">
        <f t="shared" si="6"/>
        <v>36</v>
      </c>
      <c r="C8">
        <f t="shared" si="7"/>
        <v>26</v>
      </c>
      <c r="D8">
        <f t="shared" si="8"/>
        <v>0</v>
      </c>
      <c r="E8">
        <f t="shared" si="9"/>
        <v>-65.7</v>
      </c>
      <c r="F8">
        <f t="shared" si="10"/>
        <v>-48.9</v>
      </c>
      <c r="G8">
        <f t="shared" si="11"/>
        <v>-65.7</v>
      </c>
      <c r="H8">
        <f t="shared" si="12"/>
        <v>-34.199999999999996</v>
      </c>
      <c r="I8">
        <f t="shared" si="29"/>
        <v>151</v>
      </c>
      <c r="J8">
        <f t="shared" si="30"/>
        <v>163</v>
      </c>
      <c r="K8">
        <f t="shared" si="31"/>
        <v>219</v>
      </c>
      <c r="L8">
        <f t="shared" si="32"/>
        <v>114</v>
      </c>
      <c r="M8">
        <v>68</v>
      </c>
      <c r="N8">
        <v>0</v>
      </c>
      <c r="O8">
        <v>0</v>
      </c>
      <c r="P8">
        <v>0</v>
      </c>
      <c r="Q8">
        <v>8</v>
      </c>
      <c r="R8">
        <f t="shared" si="14"/>
        <v>151.19999999999999</v>
      </c>
      <c r="S8">
        <f t="shared" si="15"/>
        <v>153.19999999999999</v>
      </c>
      <c r="T8">
        <f t="shared" si="16"/>
        <v>149.6</v>
      </c>
      <c r="U8">
        <f t="shared" si="17"/>
        <v>148.80000000000001</v>
      </c>
      <c r="V8">
        <f t="shared" si="33"/>
        <v>27</v>
      </c>
      <c r="W8">
        <f t="shared" si="34"/>
        <v>34</v>
      </c>
      <c r="X8">
        <f t="shared" si="35"/>
        <v>26</v>
      </c>
      <c r="Y8">
        <f t="shared" si="36"/>
        <v>56</v>
      </c>
      <c r="Z8">
        <v>17</v>
      </c>
      <c r="AA8">
        <v>0</v>
      </c>
      <c r="AB8">
        <v>26</v>
      </c>
      <c r="AC8">
        <v>0</v>
      </c>
      <c r="AD8">
        <v>5</v>
      </c>
      <c r="AE8">
        <f t="shared" si="19"/>
        <v>90.2</v>
      </c>
      <c r="AF8">
        <f t="shared" si="20"/>
        <v>89.6</v>
      </c>
      <c r="AG8">
        <f t="shared" si="21"/>
        <v>91.4</v>
      </c>
      <c r="AH8">
        <f t="shared" si="22"/>
        <v>86</v>
      </c>
      <c r="AI8">
        <f t="shared" si="37"/>
        <v>49</v>
      </c>
      <c r="AJ8">
        <f t="shared" si="38"/>
        <v>52</v>
      </c>
      <c r="AK8">
        <f t="shared" si="39"/>
        <v>43</v>
      </c>
      <c r="AL8">
        <f t="shared" si="40"/>
        <v>70</v>
      </c>
      <c r="AM8">
        <v>0</v>
      </c>
      <c r="AN8">
        <v>0</v>
      </c>
      <c r="AO8">
        <v>0</v>
      </c>
      <c r="AP8">
        <v>0</v>
      </c>
      <c r="AQ8">
        <v>5</v>
      </c>
      <c r="AR8">
        <f t="shared" si="24"/>
        <v>87</v>
      </c>
      <c r="AS8">
        <f t="shared" si="25"/>
        <v>81.2</v>
      </c>
      <c r="AT8">
        <f t="shared" si="26"/>
        <v>88.8</v>
      </c>
      <c r="AU8">
        <f t="shared" si="27"/>
        <v>87.6</v>
      </c>
      <c r="AV8">
        <f t="shared" si="41"/>
        <v>39</v>
      </c>
      <c r="AW8">
        <f t="shared" si="42"/>
        <v>58</v>
      </c>
      <c r="AX8">
        <f t="shared" si="43"/>
        <v>56</v>
      </c>
      <c r="AY8">
        <f t="shared" si="44"/>
        <v>62</v>
      </c>
      <c r="AZ8">
        <v>26</v>
      </c>
      <c r="BA8">
        <v>36</v>
      </c>
      <c r="BB8">
        <v>0</v>
      </c>
      <c r="BC8">
        <v>0</v>
      </c>
    </row>
    <row r="9" spans="1:55" x14ac:dyDescent="0.2">
      <c r="A9">
        <f t="shared" si="5"/>
        <v>0</v>
      </c>
      <c r="B9">
        <f t="shared" si="6"/>
        <v>3</v>
      </c>
      <c r="C9">
        <f t="shared" si="7"/>
        <v>23</v>
      </c>
      <c r="D9">
        <f t="shared" si="8"/>
        <v>81</v>
      </c>
      <c r="E9">
        <f t="shared" si="9"/>
        <v>-65.7</v>
      </c>
      <c r="F9">
        <f t="shared" si="10"/>
        <v>-48</v>
      </c>
      <c r="G9">
        <f t="shared" si="11"/>
        <v>-58.8</v>
      </c>
      <c r="H9">
        <f t="shared" si="12"/>
        <v>-45.9</v>
      </c>
      <c r="I9">
        <f t="shared" si="29"/>
        <v>219</v>
      </c>
      <c r="J9">
        <f t="shared" si="30"/>
        <v>160</v>
      </c>
      <c r="K9">
        <f t="shared" si="31"/>
        <v>196</v>
      </c>
      <c r="L9">
        <f t="shared" si="32"/>
        <v>33</v>
      </c>
      <c r="M9">
        <v>0</v>
      </c>
      <c r="N9">
        <v>0</v>
      </c>
      <c r="O9">
        <v>0</v>
      </c>
      <c r="P9">
        <v>120</v>
      </c>
      <c r="Q9">
        <v>11</v>
      </c>
      <c r="R9">
        <f t="shared" si="14"/>
        <v>213.4</v>
      </c>
      <c r="S9">
        <f t="shared" si="15"/>
        <v>214.8</v>
      </c>
      <c r="T9">
        <f t="shared" si="16"/>
        <v>211.8</v>
      </c>
      <c r="U9">
        <f t="shared" si="17"/>
        <v>203</v>
      </c>
      <c r="V9">
        <f t="shared" si="33"/>
        <v>33</v>
      </c>
      <c r="W9">
        <f t="shared" si="34"/>
        <v>23</v>
      </c>
      <c r="X9">
        <f t="shared" si="35"/>
        <v>41</v>
      </c>
      <c r="Y9">
        <f t="shared" si="36"/>
        <v>45</v>
      </c>
      <c r="Z9">
        <v>0</v>
      </c>
      <c r="AA9">
        <v>3</v>
      </c>
      <c r="AB9">
        <v>0</v>
      </c>
      <c r="AC9">
        <v>40</v>
      </c>
      <c r="AD9">
        <v>9</v>
      </c>
      <c r="AE9">
        <f t="shared" si="19"/>
        <v>171.2</v>
      </c>
      <c r="AF9">
        <f t="shared" si="20"/>
        <v>170.6</v>
      </c>
      <c r="AG9">
        <f t="shared" si="21"/>
        <v>167.8</v>
      </c>
      <c r="AH9">
        <f t="shared" si="22"/>
        <v>167</v>
      </c>
      <c r="AI9">
        <f t="shared" si="37"/>
        <v>44</v>
      </c>
      <c r="AJ9">
        <f t="shared" si="38"/>
        <v>47</v>
      </c>
      <c r="AK9">
        <f t="shared" si="39"/>
        <v>38</v>
      </c>
      <c r="AL9">
        <f t="shared" si="40"/>
        <v>65</v>
      </c>
      <c r="AM9">
        <v>0</v>
      </c>
      <c r="AN9">
        <v>0</v>
      </c>
      <c r="AO9">
        <v>23</v>
      </c>
      <c r="AP9">
        <v>0</v>
      </c>
      <c r="AQ9">
        <v>19</v>
      </c>
      <c r="AR9">
        <f t="shared" si="24"/>
        <v>370.8</v>
      </c>
      <c r="AS9">
        <f t="shared" si="25"/>
        <v>365</v>
      </c>
      <c r="AT9">
        <f t="shared" si="26"/>
        <v>372.6</v>
      </c>
      <c r="AU9">
        <f t="shared" si="27"/>
        <v>363.2</v>
      </c>
      <c r="AV9">
        <f t="shared" si="41"/>
        <v>46</v>
      </c>
      <c r="AW9">
        <f t="shared" si="42"/>
        <v>75</v>
      </c>
      <c r="AX9">
        <f t="shared" si="43"/>
        <v>37</v>
      </c>
      <c r="AY9">
        <f t="shared" si="44"/>
        <v>43</v>
      </c>
      <c r="AZ9">
        <v>0</v>
      </c>
      <c r="BA9">
        <v>0</v>
      </c>
      <c r="BB9">
        <v>0</v>
      </c>
      <c r="BC9">
        <v>41</v>
      </c>
    </row>
    <row r="10" spans="1:55" x14ac:dyDescent="0.2">
      <c r="A10">
        <f t="shared" si="5"/>
        <v>42</v>
      </c>
      <c r="B10">
        <f t="shared" si="6"/>
        <v>41</v>
      </c>
      <c r="C10">
        <f t="shared" si="7"/>
        <v>45</v>
      </c>
      <c r="D10">
        <f t="shared" si="8"/>
        <v>0</v>
      </c>
      <c r="E10">
        <f t="shared" si="9"/>
        <v>-53.1</v>
      </c>
      <c r="F10">
        <f t="shared" si="10"/>
        <v>-63.3</v>
      </c>
      <c r="G10">
        <f t="shared" si="11"/>
        <v>-66</v>
      </c>
      <c r="H10">
        <f t="shared" si="12"/>
        <v>-45.9</v>
      </c>
      <c r="I10">
        <f t="shared" si="29"/>
        <v>177</v>
      </c>
      <c r="J10">
        <f t="shared" si="30"/>
        <v>119</v>
      </c>
      <c r="K10">
        <f t="shared" si="31"/>
        <v>151</v>
      </c>
      <c r="L10">
        <f t="shared" si="32"/>
        <v>153</v>
      </c>
      <c r="M10">
        <v>0</v>
      </c>
      <c r="N10">
        <v>92</v>
      </c>
      <c r="O10">
        <v>69</v>
      </c>
      <c r="P10">
        <v>0</v>
      </c>
      <c r="Q10">
        <v>2</v>
      </c>
      <c r="R10">
        <f t="shared" si="14"/>
        <v>33.799999999999997</v>
      </c>
      <c r="S10">
        <f t="shared" si="15"/>
        <v>30.799999999999997</v>
      </c>
      <c r="T10">
        <f t="shared" si="16"/>
        <v>32.200000000000003</v>
      </c>
      <c r="U10">
        <f t="shared" si="17"/>
        <v>23.4</v>
      </c>
      <c r="V10">
        <f t="shared" si="33"/>
        <v>31</v>
      </c>
      <c r="W10">
        <f t="shared" si="34"/>
        <v>24</v>
      </c>
      <c r="X10">
        <f t="shared" si="35"/>
        <v>39</v>
      </c>
      <c r="Y10">
        <f t="shared" si="36"/>
        <v>83</v>
      </c>
      <c r="Z10">
        <v>0</v>
      </c>
      <c r="AA10">
        <v>22</v>
      </c>
      <c r="AB10">
        <v>0</v>
      </c>
      <c r="AC10">
        <v>0</v>
      </c>
      <c r="AD10">
        <v>14</v>
      </c>
      <c r="AE10">
        <f t="shared" si="19"/>
        <v>268.2</v>
      </c>
      <c r="AF10">
        <f t="shared" si="20"/>
        <v>268.60000000000002</v>
      </c>
      <c r="AG10">
        <f t="shared" si="21"/>
        <v>268.2</v>
      </c>
      <c r="AH10">
        <f t="shared" si="22"/>
        <v>268.8</v>
      </c>
      <c r="AI10">
        <f t="shared" si="37"/>
        <v>35</v>
      </c>
      <c r="AJ10">
        <f t="shared" si="38"/>
        <v>38</v>
      </c>
      <c r="AK10">
        <f t="shared" si="39"/>
        <v>52</v>
      </c>
      <c r="AL10">
        <f t="shared" si="40"/>
        <v>56</v>
      </c>
      <c r="AM10">
        <v>24</v>
      </c>
      <c r="AN10">
        <v>19</v>
      </c>
      <c r="AO10">
        <v>7</v>
      </c>
      <c r="AP10">
        <v>0</v>
      </c>
      <c r="AQ10">
        <v>14</v>
      </c>
      <c r="AR10">
        <f t="shared" si="24"/>
        <v>270</v>
      </c>
      <c r="AS10">
        <f t="shared" si="25"/>
        <v>267.8</v>
      </c>
      <c r="AT10">
        <f t="shared" si="26"/>
        <v>267.8</v>
      </c>
      <c r="AU10">
        <f t="shared" si="27"/>
        <v>266</v>
      </c>
      <c r="AV10">
        <f t="shared" si="41"/>
        <v>32</v>
      </c>
      <c r="AW10">
        <f t="shared" si="42"/>
        <v>61</v>
      </c>
      <c r="AX10">
        <f t="shared" si="43"/>
        <v>23</v>
      </c>
      <c r="AY10">
        <f t="shared" si="44"/>
        <v>70</v>
      </c>
      <c r="AZ10">
        <v>18</v>
      </c>
      <c r="BA10">
        <v>0</v>
      </c>
      <c r="BB10">
        <v>38</v>
      </c>
      <c r="BC10">
        <v>0</v>
      </c>
    </row>
    <row r="11" spans="1:55" x14ac:dyDescent="0.2">
      <c r="A11">
        <f t="shared" si="5"/>
        <v>39</v>
      </c>
      <c r="B11">
        <f t="shared" si="6"/>
        <v>68</v>
      </c>
      <c r="C11">
        <f t="shared" si="7"/>
        <v>22</v>
      </c>
      <c r="D11">
        <f t="shared" si="8"/>
        <v>38</v>
      </c>
      <c r="E11">
        <f t="shared" si="9"/>
        <v>-48.9</v>
      </c>
      <c r="F11">
        <f t="shared" si="10"/>
        <v>-42.9</v>
      </c>
      <c r="G11">
        <f t="shared" si="11"/>
        <v>-59.4</v>
      </c>
      <c r="H11">
        <f t="shared" si="12"/>
        <v>-71.099999999999994</v>
      </c>
      <c r="I11">
        <f t="shared" si="29"/>
        <v>138</v>
      </c>
      <c r="J11">
        <f t="shared" si="30"/>
        <v>143</v>
      </c>
      <c r="K11">
        <f t="shared" si="31"/>
        <v>198</v>
      </c>
      <c r="L11">
        <f t="shared" si="32"/>
        <v>115</v>
      </c>
      <c r="M11">
        <v>25</v>
      </c>
      <c r="N11">
        <v>0</v>
      </c>
      <c r="O11">
        <v>0</v>
      </c>
      <c r="P11">
        <v>122</v>
      </c>
      <c r="Q11">
        <v>15</v>
      </c>
      <c r="R11">
        <f t="shared" si="14"/>
        <v>290.39999999999998</v>
      </c>
      <c r="S11">
        <f t="shared" si="15"/>
        <v>290.8</v>
      </c>
      <c r="T11">
        <f t="shared" si="16"/>
        <v>290.8</v>
      </c>
      <c r="U11">
        <f t="shared" si="17"/>
        <v>286.39999999999998</v>
      </c>
      <c r="V11">
        <f t="shared" si="33"/>
        <v>16</v>
      </c>
      <c r="W11">
        <f t="shared" si="34"/>
        <v>31</v>
      </c>
      <c r="X11">
        <f t="shared" si="35"/>
        <v>24</v>
      </c>
      <c r="Y11">
        <f t="shared" si="36"/>
        <v>68</v>
      </c>
      <c r="Z11">
        <v>32</v>
      </c>
      <c r="AA11">
        <v>15</v>
      </c>
      <c r="AB11">
        <v>22</v>
      </c>
      <c r="AC11">
        <v>0</v>
      </c>
      <c r="AD11">
        <v>0</v>
      </c>
      <c r="AE11">
        <f t="shared" si="19"/>
        <v>-10.4</v>
      </c>
      <c r="AF11">
        <f t="shared" si="20"/>
        <v>-12.8</v>
      </c>
      <c r="AG11">
        <f t="shared" si="21"/>
        <v>-9</v>
      </c>
      <c r="AH11">
        <f t="shared" si="22"/>
        <v>-16</v>
      </c>
      <c r="AI11">
        <f t="shared" si="37"/>
        <v>45</v>
      </c>
      <c r="AJ11">
        <f t="shared" si="38"/>
        <v>43</v>
      </c>
      <c r="AK11">
        <f t="shared" si="39"/>
        <v>45</v>
      </c>
      <c r="AL11">
        <f t="shared" si="40"/>
        <v>42</v>
      </c>
      <c r="AM11">
        <v>7</v>
      </c>
      <c r="AN11">
        <v>21</v>
      </c>
      <c r="AO11">
        <v>0</v>
      </c>
      <c r="AP11">
        <v>38</v>
      </c>
      <c r="AQ11">
        <v>7</v>
      </c>
      <c r="AR11">
        <f t="shared" si="24"/>
        <v>131.4</v>
      </c>
      <c r="AS11">
        <f t="shared" si="25"/>
        <v>122.8</v>
      </c>
      <c r="AT11">
        <f t="shared" si="26"/>
        <v>129.19999999999999</v>
      </c>
      <c r="AU11">
        <f t="shared" si="27"/>
        <v>127.4</v>
      </c>
      <c r="AV11">
        <f t="shared" si="41"/>
        <v>43</v>
      </c>
      <c r="AW11">
        <f t="shared" si="42"/>
        <v>54</v>
      </c>
      <c r="AX11">
        <f t="shared" si="43"/>
        <v>54</v>
      </c>
      <c r="AY11">
        <f t="shared" si="44"/>
        <v>63</v>
      </c>
      <c r="AZ11">
        <v>0</v>
      </c>
      <c r="BA11">
        <v>32</v>
      </c>
      <c r="BB11">
        <v>0</v>
      </c>
      <c r="BC11">
        <v>0</v>
      </c>
    </row>
    <row r="12" spans="1:55" x14ac:dyDescent="0.2">
      <c r="A12">
        <f t="shared" si="5"/>
        <v>43</v>
      </c>
      <c r="B12">
        <f t="shared" si="6"/>
        <v>0</v>
      </c>
      <c r="C12">
        <f t="shared" si="7"/>
        <v>31</v>
      </c>
      <c r="D12">
        <f t="shared" si="8"/>
        <v>0</v>
      </c>
      <c r="E12">
        <f t="shared" si="9"/>
        <v>-55.5</v>
      </c>
      <c r="F12">
        <f t="shared" si="10"/>
        <v>-62.699999999999996</v>
      </c>
      <c r="G12">
        <f t="shared" si="11"/>
        <v>-71.7</v>
      </c>
      <c r="H12">
        <f t="shared" si="12"/>
        <v>-71.099999999999994</v>
      </c>
      <c r="I12">
        <f t="shared" si="29"/>
        <v>120</v>
      </c>
      <c r="J12">
        <f t="shared" si="30"/>
        <v>143</v>
      </c>
      <c r="K12">
        <f t="shared" si="31"/>
        <v>167</v>
      </c>
      <c r="L12">
        <f t="shared" si="32"/>
        <v>237</v>
      </c>
      <c r="M12">
        <v>65</v>
      </c>
      <c r="N12">
        <v>66</v>
      </c>
      <c r="O12">
        <v>72</v>
      </c>
      <c r="P12">
        <v>0</v>
      </c>
      <c r="Q12">
        <v>0</v>
      </c>
      <c r="R12">
        <f t="shared" si="14"/>
        <v>-9.6000000000000014</v>
      </c>
      <c r="S12">
        <f t="shared" si="15"/>
        <v>-9.2000000000000011</v>
      </c>
      <c r="T12">
        <f t="shared" si="16"/>
        <v>-9.2000000000000011</v>
      </c>
      <c r="U12">
        <f t="shared" si="17"/>
        <v>-13.600000000000001</v>
      </c>
      <c r="V12">
        <f t="shared" si="33"/>
        <v>48</v>
      </c>
      <c r="W12">
        <f t="shared" si="34"/>
        <v>46</v>
      </c>
      <c r="X12">
        <f t="shared" si="35"/>
        <v>46</v>
      </c>
      <c r="Y12">
        <f t="shared" si="36"/>
        <v>68</v>
      </c>
      <c r="Z12">
        <v>0</v>
      </c>
      <c r="AA12">
        <v>0</v>
      </c>
      <c r="AB12">
        <v>0</v>
      </c>
      <c r="AC12">
        <v>0</v>
      </c>
      <c r="AD12">
        <v>16</v>
      </c>
      <c r="AE12">
        <f t="shared" si="19"/>
        <v>306.8</v>
      </c>
      <c r="AF12">
        <f t="shared" si="20"/>
        <v>307.2</v>
      </c>
      <c r="AG12">
        <f t="shared" si="21"/>
        <v>304.8</v>
      </c>
      <c r="AH12">
        <f t="shared" si="22"/>
        <v>304</v>
      </c>
      <c r="AI12">
        <f t="shared" si="37"/>
        <v>52</v>
      </c>
      <c r="AJ12">
        <f t="shared" si="38"/>
        <v>64</v>
      </c>
      <c r="AK12">
        <f t="shared" si="39"/>
        <v>45</v>
      </c>
      <c r="AL12">
        <f t="shared" si="40"/>
        <v>80</v>
      </c>
      <c r="AM12">
        <v>14</v>
      </c>
      <c r="AN12">
        <v>0</v>
      </c>
      <c r="AO12">
        <v>31</v>
      </c>
      <c r="AP12">
        <v>0</v>
      </c>
      <c r="AQ12">
        <v>0</v>
      </c>
      <c r="AR12">
        <f t="shared" si="24"/>
        <v>-14.4</v>
      </c>
      <c r="AS12">
        <f t="shared" si="25"/>
        <v>-17.2</v>
      </c>
      <c r="AT12">
        <f t="shared" si="26"/>
        <v>-10.8</v>
      </c>
      <c r="AU12">
        <f t="shared" si="27"/>
        <v>-12.600000000000001</v>
      </c>
      <c r="AV12">
        <f t="shared" si="41"/>
        <v>43</v>
      </c>
      <c r="AW12">
        <f t="shared" si="42"/>
        <v>86</v>
      </c>
      <c r="AX12">
        <f t="shared" si="43"/>
        <v>54</v>
      </c>
      <c r="AY12">
        <f t="shared" si="44"/>
        <v>63</v>
      </c>
      <c r="AZ12">
        <v>29</v>
      </c>
      <c r="BA12">
        <v>0</v>
      </c>
      <c r="BB12">
        <v>0</v>
      </c>
      <c r="BC12">
        <v>0</v>
      </c>
    </row>
    <row r="13" spans="1:55" x14ac:dyDescent="0.2">
      <c r="A13">
        <f t="shared" si="5"/>
        <v>44</v>
      </c>
      <c r="B13">
        <f t="shared" si="6"/>
        <v>22</v>
      </c>
      <c r="C13">
        <f t="shared" si="7"/>
        <v>53</v>
      </c>
      <c r="D13">
        <f t="shared" si="8"/>
        <v>0</v>
      </c>
      <c r="E13">
        <f t="shared" si="9"/>
        <v>-42.3</v>
      </c>
      <c r="F13">
        <f t="shared" si="10"/>
        <v>-56.1</v>
      </c>
      <c r="G13">
        <f t="shared" si="11"/>
        <v>-55.8</v>
      </c>
      <c r="H13">
        <f t="shared" si="12"/>
        <v>-71.099999999999994</v>
      </c>
      <c r="I13">
        <f t="shared" si="29"/>
        <v>141</v>
      </c>
      <c r="J13">
        <f t="shared" si="30"/>
        <v>187</v>
      </c>
      <c r="K13">
        <f t="shared" si="31"/>
        <v>186</v>
      </c>
      <c r="L13">
        <f t="shared" si="32"/>
        <v>237</v>
      </c>
      <c r="M13">
        <v>0</v>
      </c>
      <c r="N13">
        <v>0</v>
      </c>
      <c r="O13">
        <v>0</v>
      </c>
      <c r="P13">
        <v>0</v>
      </c>
      <c r="Q13">
        <v>7</v>
      </c>
      <c r="R13">
        <f t="shared" si="14"/>
        <v>126.2</v>
      </c>
      <c r="S13">
        <f t="shared" si="15"/>
        <v>131.6</v>
      </c>
      <c r="T13">
        <f t="shared" si="16"/>
        <v>127</v>
      </c>
      <c r="U13">
        <f t="shared" si="17"/>
        <v>127.8</v>
      </c>
      <c r="V13">
        <f t="shared" si="33"/>
        <v>41</v>
      </c>
      <c r="W13">
        <f t="shared" si="34"/>
        <v>39</v>
      </c>
      <c r="X13">
        <f t="shared" si="35"/>
        <v>39</v>
      </c>
      <c r="Y13">
        <f t="shared" si="36"/>
        <v>61</v>
      </c>
      <c r="Z13">
        <v>28</v>
      </c>
      <c r="AA13">
        <v>3</v>
      </c>
      <c r="AB13">
        <v>26</v>
      </c>
      <c r="AC13">
        <v>0</v>
      </c>
      <c r="AD13">
        <v>11</v>
      </c>
      <c r="AE13">
        <f t="shared" si="19"/>
        <v>206.8</v>
      </c>
      <c r="AF13">
        <f t="shared" si="20"/>
        <v>206.6</v>
      </c>
      <c r="AG13">
        <f t="shared" si="21"/>
        <v>208</v>
      </c>
      <c r="AH13">
        <f t="shared" si="22"/>
        <v>207.2</v>
      </c>
      <c r="AI13">
        <f t="shared" si="37"/>
        <v>50</v>
      </c>
      <c r="AJ13">
        <f t="shared" si="38"/>
        <v>48</v>
      </c>
      <c r="AK13">
        <f t="shared" si="39"/>
        <v>60</v>
      </c>
      <c r="AL13">
        <f t="shared" si="40"/>
        <v>64</v>
      </c>
      <c r="AM13">
        <v>16</v>
      </c>
      <c r="AN13">
        <v>19</v>
      </c>
      <c r="AO13">
        <v>0</v>
      </c>
      <c r="AP13">
        <v>0</v>
      </c>
      <c r="AQ13">
        <v>11</v>
      </c>
      <c r="AR13">
        <f t="shared" si="24"/>
        <v>207.8</v>
      </c>
      <c r="AS13">
        <f t="shared" si="25"/>
        <v>205</v>
      </c>
      <c r="AT13">
        <f t="shared" si="26"/>
        <v>206</v>
      </c>
      <c r="AU13">
        <f t="shared" si="27"/>
        <v>209.6</v>
      </c>
      <c r="AV13">
        <f t="shared" si="41"/>
        <v>61</v>
      </c>
      <c r="AW13">
        <f t="shared" si="42"/>
        <v>75</v>
      </c>
      <c r="AX13">
        <f t="shared" si="43"/>
        <v>43</v>
      </c>
      <c r="AY13">
        <f t="shared" si="44"/>
        <v>52</v>
      </c>
      <c r="AZ13">
        <v>0</v>
      </c>
      <c r="BA13">
        <v>0</v>
      </c>
      <c r="BB13">
        <v>27</v>
      </c>
      <c r="BC13">
        <v>0</v>
      </c>
    </row>
    <row r="14" spans="1:55" x14ac:dyDescent="0.2">
      <c r="A14">
        <f t="shared" si="5"/>
        <v>0</v>
      </c>
      <c r="B14">
        <f t="shared" si="6"/>
        <v>56</v>
      </c>
      <c r="C14">
        <f t="shared" si="7"/>
        <v>65</v>
      </c>
      <c r="D14">
        <f t="shared" si="8"/>
        <v>72</v>
      </c>
      <c r="E14">
        <f t="shared" si="9"/>
        <v>-42.3</v>
      </c>
      <c r="F14">
        <f t="shared" si="10"/>
        <v>-59.699999999999996</v>
      </c>
      <c r="G14">
        <f t="shared" si="11"/>
        <v>-36.299999999999997</v>
      </c>
      <c r="H14">
        <f t="shared" si="12"/>
        <v>-49.5</v>
      </c>
      <c r="I14">
        <f t="shared" si="29"/>
        <v>141</v>
      </c>
      <c r="J14">
        <f t="shared" si="30"/>
        <v>131</v>
      </c>
      <c r="K14">
        <f t="shared" si="31"/>
        <v>121</v>
      </c>
      <c r="L14">
        <f t="shared" si="32"/>
        <v>165</v>
      </c>
      <c r="M14">
        <v>0</v>
      </c>
      <c r="N14">
        <v>68</v>
      </c>
      <c r="O14">
        <v>0</v>
      </c>
      <c r="P14">
        <v>0</v>
      </c>
      <c r="Q14">
        <v>18</v>
      </c>
      <c r="R14">
        <f t="shared" si="14"/>
        <v>349.8</v>
      </c>
      <c r="S14">
        <f t="shared" si="15"/>
        <v>349.8</v>
      </c>
      <c r="T14">
        <f t="shared" si="16"/>
        <v>350.6</v>
      </c>
      <c r="U14">
        <f t="shared" si="17"/>
        <v>344.2</v>
      </c>
      <c r="V14">
        <f t="shared" si="33"/>
        <v>51</v>
      </c>
      <c r="W14">
        <f t="shared" si="34"/>
        <v>24</v>
      </c>
      <c r="X14">
        <f t="shared" si="35"/>
        <v>47</v>
      </c>
      <c r="Y14">
        <f t="shared" si="36"/>
        <v>43</v>
      </c>
      <c r="Z14">
        <v>0</v>
      </c>
      <c r="AA14">
        <v>27</v>
      </c>
      <c r="AB14">
        <v>0</v>
      </c>
      <c r="AC14">
        <v>36</v>
      </c>
      <c r="AD14">
        <v>19</v>
      </c>
      <c r="AE14">
        <f t="shared" si="19"/>
        <v>369</v>
      </c>
      <c r="AF14">
        <f t="shared" si="20"/>
        <v>368.8</v>
      </c>
      <c r="AG14">
        <f t="shared" si="21"/>
        <v>364.4</v>
      </c>
      <c r="AH14">
        <f t="shared" si="22"/>
        <v>369.4</v>
      </c>
      <c r="AI14">
        <f t="shared" si="37"/>
        <v>55</v>
      </c>
      <c r="AJ14">
        <f t="shared" si="38"/>
        <v>56</v>
      </c>
      <c r="AK14">
        <f t="shared" si="39"/>
        <v>49</v>
      </c>
      <c r="AL14">
        <f t="shared" si="40"/>
        <v>53</v>
      </c>
      <c r="AM14">
        <v>0</v>
      </c>
      <c r="AN14">
        <v>0</v>
      </c>
      <c r="AO14">
        <v>29</v>
      </c>
      <c r="AP14">
        <v>0</v>
      </c>
      <c r="AQ14">
        <v>16</v>
      </c>
      <c r="AR14">
        <f t="shared" si="24"/>
        <v>311</v>
      </c>
      <c r="AS14">
        <f t="shared" si="25"/>
        <v>302.39999999999998</v>
      </c>
      <c r="AT14">
        <f t="shared" si="26"/>
        <v>302</v>
      </c>
      <c r="AU14">
        <f t="shared" si="27"/>
        <v>305.60000000000002</v>
      </c>
      <c r="AV14">
        <f t="shared" si="41"/>
        <v>45</v>
      </c>
      <c r="AW14">
        <f t="shared" si="42"/>
        <v>59</v>
      </c>
      <c r="AX14">
        <f t="shared" si="43"/>
        <v>54</v>
      </c>
      <c r="AY14">
        <f t="shared" si="44"/>
        <v>36</v>
      </c>
      <c r="AZ14">
        <v>0</v>
      </c>
      <c r="BA14">
        <v>29</v>
      </c>
      <c r="BB14">
        <v>36</v>
      </c>
      <c r="BC14">
        <v>36</v>
      </c>
    </row>
    <row r="15" spans="1:55" x14ac:dyDescent="0.2">
      <c r="A15">
        <f t="shared" si="5"/>
        <v>62</v>
      </c>
      <c r="B15">
        <f t="shared" si="6"/>
        <v>47</v>
      </c>
      <c r="C15">
        <f t="shared" si="7"/>
        <v>48</v>
      </c>
      <c r="D15">
        <f t="shared" si="8"/>
        <v>37</v>
      </c>
      <c r="E15">
        <f t="shared" si="9"/>
        <v>-41.1</v>
      </c>
      <c r="F15">
        <f t="shared" si="10"/>
        <v>-45.6</v>
      </c>
      <c r="G15">
        <f t="shared" si="11"/>
        <v>-47.4</v>
      </c>
      <c r="H15">
        <f t="shared" si="12"/>
        <v>-72.899999999999991</v>
      </c>
      <c r="I15">
        <f t="shared" si="29"/>
        <v>79</v>
      </c>
      <c r="J15">
        <f t="shared" si="30"/>
        <v>152</v>
      </c>
      <c r="K15">
        <f t="shared" si="31"/>
        <v>73</v>
      </c>
      <c r="L15">
        <f t="shared" si="32"/>
        <v>128</v>
      </c>
      <c r="M15">
        <v>58</v>
      </c>
      <c r="N15">
        <v>0</v>
      </c>
      <c r="O15">
        <v>85</v>
      </c>
      <c r="P15">
        <v>115</v>
      </c>
      <c r="Q15">
        <v>3</v>
      </c>
      <c r="R15">
        <f t="shared" si="14"/>
        <v>46.6</v>
      </c>
      <c r="S15">
        <f t="shared" si="15"/>
        <v>47.6</v>
      </c>
      <c r="T15">
        <f t="shared" si="16"/>
        <v>46.8</v>
      </c>
      <c r="U15">
        <f t="shared" si="17"/>
        <v>44.8</v>
      </c>
      <c r="V15">
        <f t="shared" si="33"/>
        <v>48</v>
      </c>
      <c r="W15">
        <f t="shared" si="34"/>
        <v>48</v>
      </c>
      <c r="X15">
        <f t="shared" si="35"/>
        <v>44</v>
      </c>
      <c r="Y15">
        <f t="shared" si="36"/>
        <v>76</v>
      </c>
      <c r="Z15">
        <v>19</v>
      </c>
      <c r="AA15">
        <v>14</v>
      </c>
      <c r="AB15">
        <v>22</v>
      </c>
      <c r="AC15">
        <v>0</v>
      </c>
      <c r="AD15">
        <v>6</v>
      </c>
      <c r="AE15">
        <f t="shared" si="19"/>
        <v>107.4</v>
      </c>
      <c r="AF15">
        <f t="shared" si="20"/>
        <v>109.8</v>
      </c>
      <c r="AG15">
        <f t="shared" si="21"/>
        <v>103</v>
      </c>
      <c r="AH15">
        <f t="shared" si="22"/>
        <v>105.8</v>
      </c>
      <c r="AI15">
        <f t="shared" si="37"/>
        <v>36</v>
      </c>
      <c r="AJ15">
        <f t="shared" si="38"/>
        <v>37</v>
      </c>
      <c r="AK15">
        <f t="shared" si="39"/>
        <v>59</v>
      </c>
      <c r="AL15">
        <f t="shared" si="40"/>
        <v>34</v>
      </c>
      <c r="AM15">
        <v>27</v>
      </c>
      <c r="AN15">
        <v>14</v>
      </c>
      <c r="AO15">
        <v>26</v>
      </c>
      <c r="AP15">
        <v>37</v>
      </c>
      <c r="AQ15">
        <v>9</v>
      </c>
      <c r="AR15">
        <f t="shared" si="24"/>
        <v>169.6</v>
      </c>
      <c r="AS15">
        <f t="shared" si="25"/>
        <v>160.4</v>
      </c>
      <c r="AT15">
        <f t="shared" si="26"/>
        <v>163.80000000000001</v>
      </c>
      <c r="AU15">
        <f t="shared" si="27"/>
        <v>167.4</v>
      </c>
      <c r="AV15">
        <f t="shared" si="41"/>
        <v>36</v>
      </c>
      <c r="AW15">
        <f t="shared" si="42"/>
        <v>79</v>
      </c>
      <c r="AX15">
        <f t="shared" si="43"/>
        <v>81</v>
      </c>
      <c r="AY15">
        <f t="shared" si="44"/>
        <v>63</v>
      </c>
      <c r="AZ15">
        <v>16</v>
      </c>
      <c r="BA15">
        <v>19</v>
      </c>
      <c r="BB15">
        <v>0</v>
      </c>
      <c r="BC15">
        <v>0</v>
      </c>
    </row>
    <row r="16" spans="1:55" x14ac:dyDescent="0.2">
      <c r="A16">
        <f t="shared" si="5"/>
        <v>39</v>
      </c>
      <c r="B16">
        <f t="shared" si="6"/>
        <v>44</v>
      </c>
      <c r="C16">
        <f t="shared" si="7"/>
        <v>18</v>
      </c>
      <c r="D16">
        <f t="shared" si="8"/>
        <v>0</v>
      </c>
      <c r="E16">
        <f t="shared" si="9"/>
        <v>-29.4</v>
      </c>
      <c r="F16">
        <f t="shared" si="10"/>
        <v>-49.8</v>
      </c>
      <c r="G16">
        <f t="shared" si="11"/>
        <v>-42</v>
      </c>
      <c r="H16">
        <f t="shared" si="12"/>
        <v>-72.899999999999991</v>
      </c>
      <c r="I16">
        <f t="shared" si="29"/>
        <v>98</v>
      </c>
      <c r="J16">
        <f t="shared" si="30"/>
        <v>108</v>
      </c>
      <c r="K16">
        <f t="shared" si="31"/>
        <v>140</v>
      </c>
      <c r="L16">
        <f t="shared" si="32"/>
        <v>243</v>
      </c>
      <c r="M16">
        <v>0</v>
      </c>
      <c r="N16">
        <v>58</v>
      </c>
      <c r="O16">
        <v>0</v>
      </c>
      <c r="P16">
        <v>0</v>
      </c>
      <c r="Q16">
        <v>12</v>
      </c>
      <c r="R16">
        <f t="shared" si="14"/>
        <v>225.6</v>
      </c>
      <c r="S16">
        <f t="shared" si="15"/>
        <v>226.8</v>
      </c>
      <c r="T16">
        <f t="shared" si="16"/>
        <v>225.6</v>
      </c>
      <c r="U16">
        <f t="shared" si="17"/>
        <v>227.2</v>
      </c>
      <c r="V16">
        <f t="shared" si="33"/>
        <v>55</v>
      </c>
      <c r="W16">
        <f t="shared" si="34"/>
        <v>50</v>
      </c>
      <c r="X16">
        <f t="shared" si="35"/>
        <v>54</v>
      </c>
      <c r="Y16">
        <f t="shared" si="36"/>
        <v>64</v>
      </c>
      <c r="Z16">
        <v>17</v>
      </c>
      <c r="AA16">
        <v>16</v>
      </c>
      <c r="AB16">
        <v>18</v>
      </c>
      <c r="AC16">
        <v>0</v>
      </c>
      <c r="AD16">
        <v>8</v>
      </c>
      <c r="AE16">
        <f t="shared" si="19"/>
        <v>148.6</v>
      </c>
      <c r="AF16">
        <f t="shared" si="20"/>
        <v>145.4</v>
      </c>
      <c r="AG16">
        <f t="shared" si="21"/>
        <v>144.19999999999999</v>
      </c>
      <c r="AH16">
        <f t="shared" si="22"/>
        <v>147</v>
      </c>
      <c r="AI16">
        <f t="shared" si="37"/>
        <v>57</v>
      </c>
      <c r="AJ16">
        <f t="shared" si="38"/>
        <v>45</v>
      </c>
      <c r="AK16">
        <f>AK15+AO15-$AD15</f>
        <v>79</v>
      </c>
      <c r="AL16">
        <f t="shared" si="40"/>
        <v>65</v>
      </c>
      <c r="AM16">
        <v>0</v>
      </c>
      <c r="AN16">
        <v>28</v>
      </c>
      <c r="AO16">
        <v>0</v>
      </c>
      <c r="AP16">
        <v>0</v>
      </c>
      <c r="AQ16">
        <v>2</v>
      </c>
      <c r="AR16">
        <f t="shared" si="24"/>
        <v>25.6</v>
      </c>
      <c r="AS16">
        <f t="shared" si="25"/>
        <v>20.799999999999997</v>
      </c>
      <c r="AT16">
        <f t="shared" si="26"/>
        <v>24.2</v>
      </c>
      <c r="AU16">
        <f t="shared" si="27"/>
        <v>27.799999999999997</v>
      </c>
      <c r="AV16">
        <f t="shared" si="41"/>
        <v>50</v>
      </c>
      <c r="AW16">
        <f t="shared" si="42"/>
        <v>96</v>
      </c>
      <c r="AX16">
        <f t="shared" si="43"/>
        <v>79</v>
      </c>
      <c r="AY16">
        <f t="shared" si="44"/>
        <v>61</v>
      </c>
      <c r="AZ16">
        <v>22</v>
      </c>
      <c r="BA16">
        <v>0</v>
      </c>
      <c r="BB16">
        <v>0</v>
      </c>
      <c r="BC16">
        <v>0</v>
      </c>
    </row>
    <row r="17" spans="1:55" x14ac:dyDescent="0.2">
      <c r="A17">
        <f t="shared" si="5"/>
        <v>32</v>
      </c>
      <c r="B17">
        <f t="shared" si="6"/>
        <v>7</v>
      </c>
      <c r="C17">
        <f t="shared" si="7"/>
        <v>60</v>
      </c>
      <c r="D17">
        <f t="shared" si="8"/>
        <v>0</v>
      </c>
      <c r="E17">
        <f t="shared" si="9"/>
        <v>-39.299999999999997</v>
      </c>
      <c r="F17">
        <f t="shared" si="10"/>
        <v>-71.7</v>
      </c>
      <c r="G17">
        <f t="shared" si="11"/>
        <v>-52.5</v>
      </c>
      <c r="H17">
        <f t="shared" si="12"/>
        <v>-72.899999999999991</v>
      </c>
      <c r="I17">
        <f t="shared" si="29"/>
        <v>66</v>
      </c>
      <c r="J17">
        <f t="shared" si="30"/>
        <v>159</v>
      </c>
      <c r="K17">
        <f t="shared" si="31"/>
        <v>80</v>
      </c>
      <c r="L17">
        <f t="shared" si="32"/>
        <v>243</v>
      </c>
      <c r="M17">
        <v>65</v>
      </c>
      <c r="N17">
        <v>80</v>
      </c>
      <c r="O17">
        <v>95</v>
      </c>
      <c r="P17">
        <v>0</v>
      </c>
      <c r="Q17">
        <v>9</v>
      </c>
      <c r="R17">
        <f t="shared" si="14"/>
        <v>165.6</v>
      </c>
      <c r="S17">
        <f t="shared" si="15"/>
        <v>168.6</v>
      </c>
      <c r="T17">
        <f t="shared" si="16"/>
        <v>162.4</v>
      </c>
      <c r="U17">
        <f t="shared" si="17"/>
        <v>169</v>
      </c>
      <c r="V17">
        <f t="shared" si="33"/>
        <v>63</v>
      </c>
      <c r="W17">
        <f t="shared" si="34"/>
        <v>57</v>
      </c>
      <c r="X17">
        <f t="shared" si="35"/>
        <v>63</v>
      </c>
      <c r="Y17">
        <f t="shared" si="36"/>
        <v>55</v>
      </c>
      <c r="Z17">
        <v>9</v>
      </c>
      <c r="AA17">
        <v>0</v>
      </c>
      <c r="AB17">
        <v>25</v>
      </c>
      <c r="AC17">
        <v>0</v>
      </c>
      <c r="AD17">
        <v>15</v>
      </c>
      <c r="AE17">
        <f t="shared" si="19"/>
        <v>285.60000000000002</v>
      </c>
      <c r="AF17">
        <f t="shared" si="20"/>
        <v>285.60000000000002</v>
      </c>
      <c r="AG17">
        <f t="shared" si="21"/>
        <v>285.2</v>
      </c>
      <c r="AH17">
        <f t="shared" si="22"/>
        <v>288.60000000000002</v>
      </c>
      <c r="AI17">
        <f t="shared" si="37"/>
        <v>49</v>
      </c>
      <c r="AJ17">
        <f t="shared" si="38"/>
        <v>65</v>
      </c>
      <c r="AK17">
        <f t="shared" si="39"/>
        <v>71</v>
      </c>
      <c r="AL17">
        <f t="shared" si="40"/>
        <v>57</v>
      </c>
      <c r="AM17">
        <v>23</v>
      </c>
      <c r="AN17">
        <v>7</v>
      </c>
      <c r="AO17">
        <v>3</v>
      </c>
      <c r="AP17">
        <v>0</v>
      </c>
      <c r="AQ17">
        <v>15</v>
      </c>
      <c r="AR17">
        <f t="shared" si="24"/>
        <v>288.60000000000002</v>
      </c>
      <c r="AS17">
        <f t="shared" si="25"/>
        <v>283.8</v>
      </c>
      <c r="AT17">
        <f t="shared" si="26"/>
        <v>280.8</v>
      </c>
      <c r="AU17">
        <f t="shared" si="27"/>
        <v>290.8</v>
      </c>
      <c r="AV17">
        <f t="shared" si="41"/>
        <v>57</v>
      </c>
      <c r="AW17">
        <f t="shared" si="42"/>
        <v>81</v>
      </c>
      <c r="AX17">
        <f t="shared" si="43"/>
        <v>64</v>
      </c>
      <c r="AY17">
        <f t="shared" si="44"/>
        <v>46</v>
      </c>
      <c r="AZ17">
        <v>0</v>
      </c>
      <c r="BA17">
        <v>0</v>
      </c>
      <c r="BB17">
        <v>32</v>
      </c>
      <c r="BC17">
        <v>0</v>
      </c>
    </row>
    <row r="18" spans="1:55" x14ac:dyDescent="0.2">
      <c r="A18">
        <f t="shared" si="5"/>
        <v>0</v>
      </c>
      <c r="B18">
        <f t="shared" si="6"/>
        <v>9</v>
      </c>
      <c r="C18">
        <f t="shared" si="7"/>
        <v>20</v>
      </c>
      <c r="D18">
        <f t="shared" si="8"/>
        <v>42</v>
      </c>
      <c r="E18">
        <f t="shared" si="9"/>
        <v>-39.299999999999997</v>
      </c>
      <c r="F18">
        <f t="shared" si="10"/>
        <v>-69</v>
      </c>
      <c r="G18">
        <f t="shared" si="11"/>
        <v>-46.5</v>
      </c>
      <c r="H18">
        <f t="shared" si="12"/>
        <v>-60.3</v>
      </c>
      <c r="I18">
        <f t="shared" si="29"/>
        <v>131</v>
      </c>
      <c r="J18">
        <f t="shared" si="30"/>
        <v>230</v>
      </c>
      <c r="K18">
        <f t="shared" si="31"/>
        <v>155</v>
      </c>
      <c r="L18">
        <f t="shared" si="32"/>
        <v>201</v>
      </c>
      <c r="M18">
        <v>0</v>
      </c>
      <c r="N18">
        <v>0</v>
      </c>
      <c r="O18">
        <v>0</v>
      </c>
      <c r="P18">
        <v>0</v>
      </c>
      <c r="Q18">
        <v>1</v>
      </c>
      <c r="R18">
        <f t="shared" si="14"/>
        <v>5.7999999999999989</v>
      </c>
      <c r="S18">
        <f t="shared" si="15"/>
        <v>7</v>
      </c>
      <c r="T18">
        <f t="shared" si="16"/>
        <v>2.5999999999999979</v>
      </c>
      <c r="U18">
        <f t="shared" si="17"/>
        <v>9.1999999999999993</v>
      </c>
      <c r="V18">
        <f t="shared" si="33"/>
        <v>71</v>
      </c>
      <c r="W18">
        <f t="shared" si="34"/>
        <v>56</v>
      </c>
      <c r="X18">
        <f t="shared" si="35"/>
        <v>87</v>
      </c>
      <c r="Y18">
        <f t="shared" si="36"/>
        <v>54</v>
      </c>
      <c r="Z18">
        <v>0</v>
      </c>
      <c r="AA18">
        <v>9</v>
      </c>
      <c r="AB18">
        <v>0</v>
      </c>
      <c r="AC18">
        <v>0</v>
      </c>
      <c r="AD18">
        <v>2</v>
      </c>
      <c r="AE18">
        <f t="shared" si="19"/>
        <v>28.6</v>
      </c>
      <c r="AF18">
        <f t="shared" si="20"/>
        <v>28.6</v>
      </c>
      <c r="AG18">
        <f t="shared" si="21"/>
        <v>24.2</v>
      </c>
      <c r="AH18">
        <f t="shared" si="22"/>
        <v>23.2</v>
      </c>
      <c r="AI18">
        <f t="shared" si="37"/>
        <v>57</v>
      </c>
      <c r="AJ18">
        <f t="shared" si="38"/>
        <v>57</v>
      </c>
      <c r="AK18">
        <f t="shared" si="39"/>
        <v>59</v>
      </c>
      <c r="AL18">
        <f t="shared" si="40"/>
        <v>42</v>
      </c>
      <c r="AM18">
        <v>0</v>
      </c>
      <c r="AN18">
        <v>0</v>
      </c>
      <c r="AO18">
        <v>20</v>
      </c>
      <c r="AP18">
        <v>42</v>
      </c>
      <c r="AQ18">
        <v>4</v>
      </c>
      <c r="AR18">
        <f t="shared" si="24"/>
        <v>69.400000000000006</v>
      </c>
      <c r="AS18">
        <f t="shared" si="25"/>
        <v>64.599999999999994</v>
      </c>
      <c r="AT18">
        <f t="shared" si="26"/>
        <v>61.599999999999994</v>
      </c>
      <c r="AU18">
        <f t="shared" si="27"/>
        <v>71.599999999999994</v>
      </c>
      <c r="AV18">
        <f t="shared" si="41"/>
        <v>53</v>
      </c>
      <c r="AW18">
        <f t="shared" si="42"/>
        <v>77</v>
      </c>
      <c r="AX18">
        <f t="shared" si="43"/>
        <v>92</v>
      </c>
      <c r="AY18">
        <f t="shared" si="44"/>
        <v>42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f t="shared" si="5"/>
        <v>49</v>
      </c>
      <c r="B19">
        <f t="shared" si="6"/>
        <v>56</v>
      </c>
      <c r="C19">
        <f t="shared" si="7"/>
        <v>25</v>
      </c>
      <c r="D19">
        <f t="shared" si="8"/>
        <v>80</v>
      </c>
      <c r="E19">
        <f t="shared" si="9"/>
        <v>-50.4</v>
      </c>
      <c r="F19">
        <f t="shared" si="10"/>
        <v>-52.199999999999996</v>
      </c>
      <c r="G19">
        <f t="shared" si="11"/>
        <v>-39</v>
      </c>
      <c r="H19">
        <f t="shared" si="12"/>
        <v>-72.3</v>
      </c>
      <c r="I19">
        <f t="shared" si="29"/>
        <v>82</v>
      </c>
      <c r="J19">
        <f t="shared" si="30"/>
        <v>174</v>
      </c>
      <c r="K19">
        <f t="shared" si="31"/>
        <v>130</v>
      </c>
      <c r="L19">
        <f t="shared" si="32"/>
        <v>121</v>
      </c>
      <c r="M19">
        <v>86</v>
      </c>
      <c r="N19">
        <v>0</v>
      </c>
      <c r="O19">
        <v>0</v>
      </c>
      <c r="P19">
        <v>120</v>
      </c>
      <c r="Q19">
        <v>16</v>
      </c>
      <c r="R19">
        <f t="shared" si="14"/>
        <v>309</v>
      </c>
      <c r="S19">
        <f t="shared" si="15"/>
        <v>304.8</v>
      </c>
      <c r="T19">
        <f t="shared" si="16"/>
        <v>301.39999999999998</v>
      </c>
      <c r="U19">
        <f t="shared" si="17"/>
        <v>304.8</v>
      </c>
      <c r="V19">
        <f t="shared" si="33"/>
        <v>55</v>
      </c>
      <c r="W19">
        <f t="shared" si="34"/>
        <v>49</v>
      </c>
      <c r="X19">
        <f t="shared" si="35"/>
        <v>71</v>
      </c>
      <c r="Y19">
        <f t="shared" si="36"/>
        <v>38</v>
      </c>
      <c r="Z19">
        <v>0</v>
      </c>
      <c r="AA19">
        <v>27</v>
      </c>
      <c r="AB19">
        <v>22</v>
      </c>
      <c r="AC19">
        <v>38</v>
      </c>
      <c r="AD19">
        <v>10</v>
      </c>
      <c r="AE19">
        <f t="shared" si="19"/>
        <v>185</v>
      </c>
      <c r="AF19">
        <f t="shared" si="20"/>
        <v>183.2</v>
      </c>
      <c r="AG19">
        <f t="shared" si="21"/>
        <v>184</v>
      </c>
      <c r="AH19">
        <f t="shared" si="22"/>
        <v>183.6</v>
      </c>
      <c r="AI19">
        <f t="shared" si="37"/>
        <v>55</v>
      </c>
      <c r="AJ19">
        <f t="shared" si="38"/>
        <v>55</v>
      </c>
      <c r="AK19">
        <f t="shared" si="39"/>
        <v>77</v>
      </c>
      <c r="AL19">
        <f t="shared" si="40"/>
        <v>82</v>
      </c>
      <c r="AM19">
        <v>20</v>
      </c>
      <c r="AN19">
        <v>29</v>
      </c>
      <c r="AO19">
        <v>3</v>
      </c>
      <c r="AP19">
        <v>0</v>
      </c>
      <c r="AQ19">
        <v>10</v>
      </c>
      <c r="AR19">
        <f t="shared" si="24"/>
        <v>185.6</v>
      </c>
      <c r="AS19">
        <f t="shared" si="25"/>
        <v>186.6</v>
      </c>
      <c r="AT19">
        <f t="shared" si="26"/>
        <v>183.6</v>
      </c>
      <c r="AU19">
        <f t="shared" si="27"/>
        <v>185.2</v>
      </c>
      <c r="AV19">
        <f t="shared" si="41"/>
        <v>43</v>
      </c>
      <c r="AW19">
        <f t="shared" si="42"/>
        <v>67</v>
      </c>
      <c r="AX19">
        <f t="shared" si="43"/>
        <v>82</v>
      </c>
      <c r="AY19">
        <f t="shared" si="44"/>
        <v>32</v>
      </c>
      <c r="AZ19">
        <v>29</v>
      </c>
      <c r="BA19">
        <v>0</v>
      </c>
      <c r="BB19">
        <v>0</v>
      </c>
      <c r="BC19">
        <v>42</v>
      </c>
    </row>
    <row r="20" spans="1:55" x14ac:dyDescent="0.2">
      <c r="A20">
        <f t="shared" si="5"/>
        <v>41</v>
      </c>
      <c r="B20">
        <f t="shared" si="6"/>
        <v>36</v>
      </c>
      <c r="C20">
        <f t="shared" si="7"/>
        <v>26</v>
      </c>
      <c r="D20">
        <f t="shared" si="8"/>
        <v>0</v>
      </c>
      <c r="E20">
        <f t="shared" si="9"/>
        <v>-38.1</v>
      </c>
      <c r="F20">
        <f t="shared" si="10"/>
        <v>-62.099999999999994</v>
      </c>
      <c r="G20">
        <f t="shared" si="11"/>
        <v>-60.599999999999994</v>
      </c>
      <c r="H20">
        <f t="shared" si="12"/>
        <v>-72.3</v>
      </c>
      <c r="I20">
        <f t="shared" si="29"/>
        <v>127</v>
      </c>
      <c r="J20">
        <f t="shared" si="30"/>
        <v>138</v>
      </c>
      <c r="K20">
        <f t="shared" si="31"/>
        <v>104</v>
      </c>
      <c r="L20">
        <f t="shared" si="32"/>
        <v>241</v>
      </c>
      <c r="M20">
        <v>0</v>
      </c>
      <c r="N20">
        <v>69</v>
      </c>
      <c r="O20">
        <v>98</v>
      </c>
      <c r="P20">
        <v>0</v>
      </c>
      <c r="Q20">
        <v>5</v>
      </c>
      <c r="R20">
        <f t="shared" si="14"/>
        <v>85</v>
      </c>
      <c r="S20">
        <f t="shared" si="15"/>
        <v>85.8</v>
      </c>
      <c r="T20">
        <f t="shared" si="16"/>
        <v>77.8</v>
      </c>
      <c r="U20">
        <f t="shared" si="17"/>
        <v>85.8</v>
      </c>
      <c r="V20">
        <f t="shared" si="33"/>
        <v>50</v>
      </c>
      <c r="W20">
        <f t="shared" si="34"/>
        <v>71</v>
      </c>
      <c r="X20">
        <f t="shared" si="35"/>
        <v>88</v>
      </c>
      <c r="Y20">
        <f t="shared" si="36"/>
        <v>71</v>
      </c>
      <c r="Z20">
        <v>25</v>
      </c>
      <c r="AA20">
        <v>0</v>
      </c>
      <c r="AB20">
        <v>23</v>
      </c>
      <c r="AC20">
        <v>0</v>
      </c>
      <c r="AD20">
        <v>13</v>
      </c>
      <c r="AE20">
        <f t="shared" si="19"/>
        <v>243.8</v>
      </c>
      <c r="AF20">
        <f t="shared" si="20"/>
        <v>243.2</v>
      </c>
      <c r="AG20">
        <f t="shared" si="21"/>
        <v>245.4</v>
      </c>
      <c r="AH20">
        <f t="shared" si="22"/>
        <v>245.6</v>
      </c>
      <c r="AI20">
        <f t="shared" si="37"/>
        <v>65</v>
      </c>
      <c r="AJ20">
        <f t="shared" si="38"/>
        <v>74</v>
      </c>
      <c r="AK20">
        <f t="shared" si="39"/>
        <v>70</v>
      </c>
      <c r="AL20">
        <f t="shared" si="40"/>
        <v>72</v>
      </c>
      <c r="AM20">
        <v>16</v>
      </c>
      <c r="AN20">
        <v>10</v>
      </c>
      <c r="AO20">
        <v>3</v>
      </c>
      <c r="AP20">
        <v>0</v>
      </c>
      <c r="AQ20">
        <v>13</v>
      </c>
      <c r="AR20">
        <f t="shared" si="24"/>
        <v>248.2</v>
      </c>
      <c r="AS20">
        <f t="shared" si="25"/>
        <v>244</v>
      </c>
      <c r="AT20">
        <f t="shared" si="26"/>
        <v>246.2</v>
      </c>
      <c r="AU20">
        <f t="shared" si="27"/>
        <v>247.8</v>
      </c>
      <c r="AV20">
        <f t="shared" si="41"/>
        <v>59</v>
      </c>
      <c r="AW20">
        <f t="shared" si="42"/>
        <v>54</v>
      </c>
      <c r="AX20">
        <f t="shared" si="43"/>
        <v>69</v>
      </c>
      <c r="AY20">
        <f t="shared" si="44"/>
        <v>61</v>
      </c>
      <c r="AZ20">
        <v>0</v>
      </c>
      <c r="BA20">
        <v>26</v>
      </c>
      <c r="BB20">
        <v>0</v>
      </c>
      <c r="BC20">
        <v>0</v>
      </c>
    </row>
    <row r="21" spans="1:55" x14ac:dyDescent="0.2">
      <c r="A21">
        <f t="shared" si="5"/>
        <v>31</v>
      </c>
      <c r="B21">
        <f t="shared" si="6"/>
        <v>3</v>
      </c>
      <c r="C21">
        <f t="shared" si="7"/>
        <v>13</v>
      </c>
      <c r="D21">
        <f t="shared" si="8"/>
        <v>41</v>
      </c>
      <c r="E21">
        <f t="shared" si="9"/>
        <v>-28.799999999999997</v>
      </c>
      <c r="F21">
        <f t="shared" si="10"/>
        <v>-61.199999999999996</v>
      </c>
      <c r="G21">
        <f t="shared" si="11"/>
        <v>-56.699999999999996</v>
      </c>
      <c r="H21">
        <f t="shared" si="12"/>
        <v>-60</v>
      </c>
      <c r="I21">
        <f t="shared" si="29"/>
        <v>96</v>
      </c>
      <c r="J21">
        <f t="shared" si="30"/>
        <v>204</v>
      </c>
      <c r="K21">
        <f t="shared" si="31"/>
        <v>189</v>
      </c>
      <c r="L21">
        <f t="shared" si="32"/>
        <v>200</v>
      </c>
      <c r="M21">
        <v>0</v>
      </c>
      <c r="N21">
        <v>0</v>
      </c>
      <c r="O21">
        <v>0</v>
      </c>
      <c r="P21">
        <v>0</v>
      </c>
      <c r="Q21">
        <v>14</v>
      </c>
      <c r="R21">
        <f t="shared" si="14"/>
        <v>267.8</v>
      </c>
      <c r="S21">
        <f t="shared" si="15"/>
        <v>268</v>
      </c>
      <c r="T21">
        <f t="shared" si="16"/>
        <v>260.60000000000002</v>
      </c>
      <c r="U21">
        <f t="shared" si="17"/>
        <v>268.60000000000002</v>
      </c>
      <c r="V21">
        <f t="shared" si="33"/>
        <v>61</v>
      </c>
      <c r="W21">
        <f t="shared" si="34"/>
        <v>57</v>
      </c>
      <c r="X21">
        <f t="shared" si="35"/>
        <v>97</v>
      </c>
      <c r="Y21">
        <f t="shared" si="36"/>
        <v>57</v>
      </c>
      <c r="Z21">
        <v>0</v>
      </c>
      <c r="AA21">
        <v>3</v>
      </c>
      <c r="AB21">
        <v>0</v>
      </c>
      <c r="AC21">
        <v>0</v>
      </c>
      <c r="AD21">
        <v>4</v>
      </c>
      <c r="AE21">
        <f t="shared" si="19"/>
        <v>63.8</v>
      </c>
      <c r="AF21">
        <f t="shared" si="20"/>
        <v>65.8</v>
      </c>
      <c r="AG21">
        <f t="shared" si="21"/>
        <v>68</v>
      </c>
      <c r="AH21">
        <f t="shared" si="22"/>
        <v>68.2</v>
      </c>
      <c r="AI21">
        <f t="shared" si="37"/>
        <v>68</v>
      </c>
      <c r="AJ21">
        <f t="shared" si="38"/>
        <v>71</v>
      </c>
      <c r="AK21">
        <f t="shared" si="39"/>
        <v>60</v>
      </c>
      <c r="AL21">
        <f t="shared" si="40"/>
        <v>59</v>
      </c>
      <c r="AM21">
        <v>13</v>
      </c>
      <c r="AN21">
        <v>0</v>
      </c>
      <c r="AO21">
        <v>0</v>
      </c>
      <c r="AP21">
        <v>0</v>
      </c>
      <c r="AQ21">
        <v>18</v>
      </c>
      <c r="AR21">
        <f t="shared" si="24"/>
        <v>348.2</v>
      </c>
      <c r="AS21">
        <f t="shared" si="25"/>
        <v>347.6</v>
      </c>
      <c r="AT21">
        <f t="shared" si="26"/>
        <v>347.2</v>
      </c>
      <c r="AU21">
        <f t="shared" si="27"/>
        <v>343.2</v>
      </c>
      <c r="AV21">
        <f t="shared" si="41"/>
        <v>41</v>
      </c>
      <c r="AW21">
        <f t="shared" si="42"/>
        <v>62</v>
      </c>
      <c r="AX21">
        <f t="shared" si="43"/>
        <v>51</v>
      </c>
      <c r="AY21">
        <f t="shared" si="44"/>
        <v>43</v>
      </c>
      <c r="AZ21">
        <v>18</v>
      </c>
      <c r="BA21">
        <v>0</v>
      </c>
      <c r="BB21">
        <v>13</v>
      </c>
      <c r="BC21">
        <v>41</v>
      </c>
    </row>
    <row r="22" spans="1:55" x14ac:dyDescent="0.2">
      <c r="A22">
        <f t="shared" si="5"/>
        <v>12</v>
      </c>
      <c r="B22">
        <f t="shared" si="6"/>
        <v>9</v>
      </c>
      <c r="C22">
        <f t="shared" si="7"/>
        <v>0</v>
      </c>
      <c r="D22">
        <f t="shared" si="8"/>
        <v>44</v>
      </c>
      <c r="E22">
        <f t="shared" si="9"/>
        <v>-48</v>
      </c>
      <c r="F22">
        <f t="shared" si="10"/>
        <v>-76.2</v>
      </c>
      <c r="G22">
        <f t="shared" si="11"/>
        <v>-56.699999999999996</v>
      </c>
      <c r="H22">
        <f t="shared" si="12"/>
        <v>-46.8</v>
      </c>
      <c r="I22">
        <f t="shared" si="29"/>
        <v>84</v>
      </c>
      <c r="J22">
        <f t="shared" si="30"/>
        <v>195</v>
      </c>
      <c r="K22">
        <f t="shared" si="31"/>
        <v>189</v>
      </c>
      <c r="L22">
        <f t="shared" si="32"/>
        <v>156</v>
      </c>
      <c r="M22">
        <v>76</v>
      </c>
      <c r="N22">
        <v>59</v>
      </c>
      <c r="O22">
        <v>0</v>
      </c>
      <c r="P22">
        <v>0</v>
      </c>
      <c r="Q22">
        <v>19</v>
      </c>
      <c r="R22">
        <f t="shared" si="14"/>
        <v>371.6</v>
      </c>
      <c r="S22">
        <f t="shared" si="15"/>
        <v>370</v>
      </c>
      <c r="T22">
        <f t="shared" si="16"/>
        <v>364.4</v>
      </c>
      <c r="U22">
        <f t="shared" si="17"/>
        <v>363.6</v>
      </c>
      <c r="V22">
        <f t="shared" si="33"/>
        <v>42</v>
      </c>
      <c r="W22">
        <f t="shared" si="34"/>
        <v>41</v>
      </c>
      <c r="X22">
        <f t="shared" si="35"/>
        <v>78</v>
      </c>
      <c r="Y22">
        <f t="shared" si="36"/>
        <v>38</v>
      </c>
      <c r="Z22">
        <v>0</v>
      </c>
      <c r="AA22">
        <v>9</v>
      </c>
      <c r="AB22">
        <v>0</v>
      </c>
      <c r="AC22">
        <v>44</v>
      </c>
      <c r="AD22">
        <v>17</v>
      </c>
      <c r="AE22">
        <f t="shared" si="19"/>
        <v>324.60000000000002</v>
      </c>
      <c r="AF22">
        <f t="shared" si="20"/>
        <v>326.60000000000002</v>
      </c>
      <c r="AG22">
        <f t="shared" si="21"/>
        <v>328.8</v>
      </c>
      <c r="AH22">
        <f t="shared" si="22"/>
        <v>329</v>
      </c>
      <c r="AI22">
        <f t="shared" si="37"/>
        <v>77</v>
      </c>
      <c r="AJ22">
        <f t="shared" si="38"/>
        <v>67</v>
      </c>
      <c r="AK22">
        <f t="shared" si="39"/>
        <v>56</v>
      </c>
      <c r="AL22">
        <f t="shared" si="40"/>
        <v>55</v>
      </c>
      <c r="AM22">
        <v>0</v>
      </c>
      <c r="AN22">
        <v>0</v>
      </c>
      <c r="AO22">
        <v>0</v>
      </c>
      <c r="AP22">
        <v>0</v>
      </c>
      <c r="AQ22">
        <v>6</v>
      </c>
      <c r="AR22">
        <f t="shared" si="24"/>
        <v>107</v>
      </c>
      <c r="AS22">
        <f t="shared" si="25"/>
        <v>108.8</v>
      </c>
      <c r="AT22">
        <f t="shared" si="26"/>
        <v>108.4</v>
      </c>
      <c r="AU22">
        <f t="shared" si="27"/>
        <v>104.4</v>
      </c>
      <c r="AV22">
        <f t="shared" si="41"/>
        <v>53</v>
      </c>
      <c r="AW22">
        <f t="shared" si="42"/>
        <v>56</v>
      </c>
      <c r="AX22">
        <f t="shared" si="43"/>
        <v>58</v>
      </c>
      <c r="AY22">
        <f t="shared" si="44"/>
        <v>78</v>
      </c>
      <c r="AZ22">
        <v>12</v>
      </c>
      <c r="BA22">
        <v>0</v>
      </c>
      <c r="BB22">
        <v>0</v>
      </c>
      <c r="BC22">
        <v>0</v>
      </c>
    </row>
    <row r="23" spans="1:55" x14ac:dyDescent="0.2">
      <c r="A23">
        <f t="shared" si="5"/>
        <v>0</v>
      </c>
      <c r="B23">
        <f t="shared" si="6"/>
        <v>29</v>
      </c>
      <c r="C23">
        <f t="shared" si="7"/>
        <v>56</v>
      </c>
      <c r="D23">
        <f t="shared" si="8"/>
        <v>39</v>
      </c>
      <c r="E23">
        <f t="shared" si="9"/>
        <v>-48</v>
      </c>
      <c r="F23">
        <f t="shared" si="10"/>
        <v>-67.5</v>
      </c>
      <c r="G23">
        <f t="shared" si="11"/>
        <v>-66.3</v>
      </c>
      <c r="H23">
        <f t="shared" si="12"/>
        <v>-69.899999999999991</v>
      </c>
      <c r="I23">
        <f t="shared" si="29"/>
        <v>160</v>
      </c>
      <c r="J23">
        <f t="shared" si="30"/>
        <v>225</v>
      </c>
      <c r="K23">
        <f t="shared" si="31"/>
        <v>133</v>
      </c>
      <c r="L23">
        <f t="shared" si="32"/>
        <v>117</v>
      </c>
      <c r="M23">
        <v>0</v>
      </c>
      <c r="N23">
        <v>0</v>
      </c>
      <c r="O23">
        <v>88</v>
      </c>
      <c r="P23">
        <v>116</v>
      </c>
      <c r="Q23">
        <v>4</v>
      </c>
      <c r="R23">
        <f t="shared" si="14"/>
        <v>72.400000000000006</v>
      </c>
      <c r="S23">
        <f t="shared" si="15"/>
        <v>67.599999999999994</v>
      </c>
      <c r="T23">
        <f t="shared" si="16"/>
        <v>59.599999999999994</v>
      </c>
      <c r="U23">
        <f t="shared" si="17"/>
        <v>64.400000000000006</v>
      </c>
      <c r="V23">
        <f t="shared" si="33"/>
        <v>38</v>
      </c>
      <c r="W23">
        <f t="shared" si="34"/>
        <v>46</v>
      </c>
      <c r="X23">
        <f t="shared" si="35"/>
        <v>74</v>
      </c>
      <c r="Y23">
        <f t="shared" si="36"/>
        <v>78</v>
      </c>
      <c r="Z23">
        <v>0</v>
      </c>
      <c r="AA23">
        <v>16</v>
      </c>
      <c r="AB23">
        <v>28</v>
      </c>
      <c r="AC23">
        <v>0</v>
      </c>
      <c r="AD23">
        <v>7</v>
      </c>
      <c r="AE23">
        <f t="shared" si="19"/>
        <v>128</v>
      </c>
      <c r="AF23">
        <f t="shared" si="20"/>
        <v>127.4</v>
      </c>
      <c r="AG23">
        <f t="shared" si="21"/>
        <v>126.6</v>
      </c>
      <c r="AH23">
        <f t="shared" si="22"/>
        <v>124.6</v>
      </c>
      <c r="AI23">
        <f t="shared" si="37"/>
        <v>60</v>
      </c>
      <c r="AJ23">
        <f t="shared" si="38"/>
        <v>50</v>
      </c>
      <c r="AK23">
        <f t="shared" si="39"/>
        <v>39</v>
      </c>
      <c r="AL23">
        <f t="shared" si="40"/>
        <v>38</v>
      </c>
      <c r="AM23">
        <v>0</v>
      </c>
      <c r="AN23">
        <v>13</v>
      </c>
      <c r="AO23">
        <v>28</v>
      </c>
      <c r="AP23">
        <v>39</v>
      </c>
      <c r="AQ23">
        <v>7</v>
      </c>
      <c r="AR23">
        <f t="shared" si="24"/>
        <v>128.4</v>
      </c>
      <c r="AS23">
        <f t="shared" si="25"/>
        <v>130.19999999999999</v>
      </c>
      <c r="AT23">
        <f t="shared" si="26"/>
        <v>129.80000000000001</v>
      </c>
      <c r="AU23">
        <f t="shared" si="27"/>
        <v>125.8</v>
      </c>
      <c r="AV23">
        <f t="shared" si="41"/>
        <v>58</v>
      </c>
      <c r="AW23">
        <f t="shared" si="42"/>
        <v>49</v>
      </c>
      <c r="AX23">
        <f t="shared" si="43"/>
        <v>51</v>
      </c>
      <c r="AY23">
        <f t="shared" si="44"/>
        <v>71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>
        <f t="shared" si="5"/>
        <v>59</v>
      </c>
      <c r="B24">
        <f t="shared" si="6"/>
        <v>42</v>
      </c>
      <c r="C24">
        <f t="shared" si="7"/>
        <v>35</v>
      </c>
      <c r="D24">
        <f t="shared" si="8"/>
        <v>0</v>
      </c>
      <c r="E24">
        <f t="shared" si="9"/>
        <v>-46.5</v>
      </c>
      <c r="F24">
        <f t="shared" si="10"/>
        <v>-78.899999999999991</v>
      </c>
      <c r="G24">
        <f t="shared" si="11"/>
        <v>-55.8</v>
      </c>
      <c r="H24">
        <f t="shared" si="12"/>
        <v>-69.899999999999991</v>
      </c>
      <c r="I24">
        <f t="shared" si="29"/>
        <v>101</v>
      </c>
      <c r="J24">
        <f t="shared" si="30"/>
        <v>183</v>
      </c>
      <c r="K24">
        <f t="shared" si="31"/>
        <v>186</v>
      </c>
      <c r="L24">
        <f t="shared" si="32"/>
        <v>233</v>
      </c>
      <c r="M24">
        <v>54</v>
      </c>
      <c r="N24">
        <v>80</v>
      </c>
      <c r="O24">
        <v>0</v>
      </c>
      <c r="P24">
        <v>0</v>
      </c>
      <c r="Q24">
        <v>10</v>
      </c>
      <c r="R24">
        <f t="shared" si="14"/>
        <v>190</v>
      </c>
      <c r="S24">
        <f t="shared" si="15"/>
        <v>187.8</v>
      </c>
      <c r="T24">
        <f t="shared" si="16"/>
        <v>181.6</v>
      </c>
      <c r="U24">
        <f t="shared" si="17"/>
        <v>186.4</v>
      </c>
      <c r="V24">
        <f t="shared" si="33"/>
        <v>28</v>
      </c>
      <c r="W24">
        <f t="shared" si="34"/>
        <v>52</v>
      </c>
      <c r="X24">
        <f t="shared" si="35"/>
        <v>92</v>
      </c>
      <c r="Y24">
        <f t="shared" si="36"/>
        <v>68</v>
      </c>
      <c r="Z24">
        <v>22</v>
      </c>
      <c r="AA24">
        <v>9</v>
      </c>
      <c r="AB24">
        <v>0</v>
      </c>
      <c r="AC24">
        <v>0</v>
      </c>
      <c r="AD24">
        <v>12</v>
      </c>
      <c r="AE24">
        <f t="shared" si="19"/>
        <v>225.4</v>
      </c>
      <c r="AF24">
        <f t="shared" si="20"/>
        <v>228.2</v>
      </c>
      <c r="AG24">
        <f t="shared" si="21"/>
        <v>227.4</v>
      </c>
      <c r="AH24">
        <f t="shared" si="22"/>
        <v>226</v>
      </c>
      <c r="AI24">
        <f t="shared" si="37"/>
        <v>53</v>
      </c>
      <c r="AJ24">
        <f t="shared" si="38"/>
        <v>56</v>
      </c>
      <c r="AK24">
        <f t="shared" si="39"/>
        <v>60</v>
      </c>
      <c r="AL24">
        <f t="shared" si="40"/>
        <v>70</v>
      </c>
      <c r="AM24">
        <v>20</v>
      </c>
      <c r="AN24">
        <v>3</v>
      </c>
      <c r="AO24">
        <v>3</v>
      </c>
      <c r="AP24">
        <v>0</v>
      </c>
      <c r="AQ24">
        <v>12</v>
      </c>
      <c r="AR24">
        <f t="shared" si="24"/>
        <v>227.4</v>
      </c>
      <c r="AS24">
        <f t="shared" si="25"/>
        <v>226.6</v>
      </c>
      <c r="AT24">
        <f t="shared" si="26"/>
        <v>225.8</v>
      </c>
      <c r="AU24">
        <f t="shared" si="27"/>
        <v>228.2</v>
      </c>
      <c r="AV24">
        <f t="shared" si="41"/>
        <v>46</v>
      </c>
      <c r="AW24">
        <f t="shared" si="42"/>
        <v>37</v>
      </c>
      <c r="AX24">
        <f t="shared" si="43"/>
        <v>39</v>
      </c>
      <c r="AY24">
        <f t="shared" si="44"/>
        <v>59</v>
      </c>
      <c r="AZ24">
        <v>17</v>
      </c>
      <c r="BA24">
        <v>30</v>
      </c>
      <c r="BB24">
        <v>32</v>
      </c>
      <c r="BC24">
        <v>0</v>
      </c>
    </row>
    <row r="25" spans="1:55" x14ac:dyDescent="0.2">
      <c r="A25">
        <f t="shared" si="5"/>
        <v>0</v>
      </c>
      <c r="B25">
        <f t="shared" si="6"/>
        <v>30</v>
      </c>
      <c r="C25">
        <f t="shared" si="7"/>
        <v>32</v>
      </c>
      <c r="D25">
        <f t="shared" si="8"/>
        <v>0</v>
      </c>
      <c r="E25">
        <f t="shared" si="9"/>
        <v>-68.399999999999991</v>
      </c>
      <c r="F25">
        <f t="shared" si="10"/>
        <v>-69.899999999999991</v>
      </c>
      <c r="G25">
        <f t="shared" si="11"/>
        <v>-65.7</v>
      </c>
      <c r="H25">
        <f t="shared" si="12"/>
        <v>-69.899999999999991</v>
      </c>
      <c r="I25">
        <f t="shared" si="29"/>
        <v>155</v>
      </c>
      <c r="J25">
        <f t="shared" si="30"/>
        <v>233</v>
      </c>
      <c r="K25">
        <f t="shared" si="31"/>
        <v>154</v>
      </c>
      <c r="L25">
        <f t="shared" si="32"/>
        <v>233</v>
      </c>
      <c r="M25">
        <v>73</v>
      </c>
      <c r="N25">
        <v>0</v>
      </c>
      <c r="O25">
        <v>65</v>
      </c>
      <c r="P25">
        <v>0</v>
      </c>
      <c r="Q25">
        <v>6</v>
      </c>
      <c r="R25">
        <f t="shared" si="14"/>
        <v>111.2</v>
      </c>
      <c r="S25">
        <f t="shared" si="15"/>
        <v>107.2</v>
      </c>
      <c r="T25">
        <f t="shared" si="16"/>
        <v>102.8</v>
      </c>
      <c r="U25">
        <f t="shared" si="17"/>
        <v>107.6</v>
      </c>
      <c r="V25">
        <f t="shared" si="33"/>
        <v>44</v>
      </c>
      <c r="W25">
        <f t="shared" si="34"/>
        <v>55</v>
      </c>
      <c r="X25">
        <f t="shared" si="35"/>
        <v>86</v>
      </c>
      <c r="Y25">
        <f t="shared" si="36"/>
        <v>62</v>
      </c>
      <c r="Z25">
        <v>0</v>
      </c>
      <c r="AA25">
        <v>9</v>
      </c>
      <c r="AB25">
        <v>0</v>
      </c>
      <c r="AC25">
        <v>0</v>
      </c>
      <c r="AD25">
        <v>1</v>
      </c>
      <c r="AE25">
        <f t="shared" si="19"/>
        <v>7.7999999999999989</v>
      </c>
      <c r="AF25">
        <f t="shared" si="20"/>
        <v>7.6</v>
      </c>
      <c r="AG25">
        <f t="shared" si="21"/>
        <v>3.3999999999999986</v>
      </c>
      <c r="AH25">
        <f t="shared" si="22"/>
        <v>8.3999999999999986</v>
      </c>
      <c r="AI25">
        <f t="shared" si="37"/>
        <v>61</v>
      </c>
      <c r="AJ25">
        <f t="shared" si="38"/>
        <v>47</v>
      </c>
      <c r="AK25">
        <f t="shared" si="39"/>
        <v>51</v>
      </c>
      <c r="AL25">
        <f t="shared" si="40"/>
        <v>58</v>
      </c>
      <c r="AM25">
        <v>0</v>
      </c>
      <c r="AN25">
        <v>15</v>
      </c>
      <c r="AO25">
        <v>32</v>
      </c>
      <c r="AP25">
        <v>0</v>
      </c>
      <c r="AQ25">
        <v>3</v>
      </c>
      <c r="AR25">
        <f t="shared" si="24"/>
        <v>48</v>
      </c>
      <c r="AS25">
        <f t="shared" si="25"/>
        <v>46</v>
      </c>
      <c r="AT25">
        <f t="shared" si="26"/>
        <v>46.4</v>
      </c>
      <c r="AU25">
        <f t="shared" si="27"/>
        <v>48.8</v>
      </c>
      <c r="AV25">
        <f t="shared" si="41"/>
        <v>60</v>
      </c>
      <c r="AW25">
        <f t="shared" si="42"/>
        <v>64</v>
      </c>
      <c r="AX25">
        <f t="shared" si="43"/>
        <v>68</v>
      </c>
      <c r="AY25">
        <f t="shared" si="44"/>
        <v>56</v>
      </c>
      <c r="AZ25">
        <v>0</v>
      </c>
      <c r="BA25">
        <v>6</v>
      </c>
      <c r="BB25">
        <v>0</v>
      </c>
      <c r="BC25">
        <v>0</v>
      </c>
    </row>
    <row r="26" spans="1:55" x14ac:dyDescent="0.2">
      <c r="A26">
        <f t="shared" si="5"/>
        <v>44</v>
      </c>
      <c r="B26">
        <f t="shared" si="6"/>
        <v>33</v>
      </c>
      <c r="C26">
        <f t="shared" si="7"/>
        <v>19</v>
      </c>
      <c r="D26">
        <f t="shared" si="8"/>
        <v>79</v>
      </c>
      <c r="E26">
        <f t="shared" si="9"/>
        <v>-55.199999999999996</v>
      </c>
      <c r="F26">
        <f t="shared" si="10"/>
        <v>-60</v>
      </c>
      <c r="G26">
        <f t="shared" si="11"/>
        <v>-60</v>
      </c>
      <c r="H26">
        <f t="shared" si="12"/>
        <v>-46.199999999999996</v>
      </c>
      <c r="I26">
        <f t="shared" si="29"/>
        <v>184</v>
      </c>
      <c r="J26">
        <f t="shared" si="30"/>
        <v>200</v>
      </c>
      <c r="K26">
        <f t="shared" si="31"/>
        <v>200</v>
      </c>
      <c r="L26">
        <f t="shared" si="32"/>
        <v>154</v>
      </c>
      <c r="M26">
        <v>0</v>
      </c>
      <c r="N26">
        <v>0</v>
      </c>
      <c r="O26">
        <v>0</v>
      </c>
      <c r="P26">
        <v>0</v>
      </c>
      <c r="Q26">
        <v>20</v>
      </c>
      <c r="R26">
        <f t="shared" si="14"/>
        <v>395.2</v>
      </c>
      <c r="S26">
        <f t="shared" si="15"/>
        <v>388.8</v>
      </c>
      <c r="T26">
        <f t="shared" si="16"/>
        <v>383.6</v>
      </c>
      <c r="U26">
        <f t="shared" si="17"/>
        <v>383.6</v>
      </c>
      <c r="V26">
        <f t="shared" si="33"/>
        <v>24</v>
      </c>
      <c r="W26">
        <f t="shared" si="34"/>
        <v>44</v>
      </c>
      <c r="X26">
        <f t="shared" si="35"/>
        <v>66</v>
      </c>
      <c r="Y26">
        <f t="shared" si="36"/>
        <v>42</v>
      </c>
      <c r="Z26">
        <v>0</v>
      </c>
      <c r="AA26">
        <v>12</v>
      </c>
      <c r="AB26">
        <v>16</v>
      </c>
      <c r="AC26">
        <v>40</v>
      </c>
      <c r="AD26">
        <v>19</v>
      </c>
      <c r="AE26">
        <f t="shared" si="19"/>
        <v>364.4</v>
      </c>
      <c r="AF26">
        <f t="shared" si="20"/>
        <v>363.6</v>
      </c>
      <c r="AG26">
        <f t="shared" si="21"/>
        <v>363</v>
      </c>
      <c r="AH26">
        <f t="shared" si="22"/>
        <v>368.6</v>
      </c>
      <c r="AI26">
        <f t="shared" si="37"/>
        <v>60</v>
      </c>
      <c r="AJ26">
        <f t="shared" si="38"/>
        <v>61</v>
      </c>
      <c r="AK26">
        <f t="shared" si="39"/>
        <v>82</v>
      </c>
      <c r="AL26">
        <f t="shared" si="40"/>
        <v>57</v>
      </c>
      <c r="AM26">
        <v>18</v>
      </c>
      <c r="AN26">
        <v>21</v>
      </c>
      <c r="AO26">
        <v>3</v>
      </c>
      <c r="AP26">
        <v>0</v>
      </c>
      <c r="AQ26">
        <v>19</v>
      </c>
      <c r="AR26">
        <f t="shared" si="24"/>
        <v>366.6</v>
      </c>
      <c r="AS26">
        <f t="shared" si="25"/>
        <v>369.8</v>
      </c>
      <c r="AT26">
        <f t="shared" si="26"/>
        <v>370.2</v>
      </c>
      <c r="AU26">
        <f t="shared" si="27"/>
        <v>364.8</v>
      </c>
      <c r="AV26">
        <f t="shared" si="41"/>
        <v>41</v>
      </c>
      <c r="AW26">
        <f t="shared" si="42"/>
        <v>51</v>
      </c>
      <c r="AX26">
        <f t="shared" si="43"/>
        <v>49</v>
      </c>
      <c r="AY26">
        <f t="shared" si="44"/>
        <v>37</v>
      </c>
      <c r="AZ26">
        <v>26</v>
      </c>
      <c r="BA26">
        <v>0</v>
      </c>
      <c r="BB26">
        <v>0</v>
      </c>
      <c r="BC26">
        <v>39</v>
      </c>
    </row>
    <row r="27" spans="1:55" x14ac:dyDescent="0.2">
      <c r="A27">
        <f t="shared" si="5"/>
        <v>42</v>
      </c>
      <c r="B27">
        <f t="shared" si="6"/>
        <v>32</v>
      </c>
      <c r="C27">
        <f t="shared" si="7"/>
        <v>25</v>
      </c>
      <c r="D27">
        <f t="shared" si="8"/>
        <v>36</v>
      </c>
      <c r="E27">
        <f t="shared" si="9"/>
        <v>-42.6</v>
      </c>
      <c r="F27">
        <f t="shared" si="10"/>
        <v>-75</v>
      </c>
      <c r="G27">
        <f t="shared" si="11"/>
        <v>-75.899999999999991</v>
      </c>
      <c r="H27">
        <f t="shared" si="12"/>
        <v>-72.599999999999994</v>
      </c>
      <c r="I27">
        <f t="shared" si="29"/>
        <v>142</v>
      </c>
      <c r="J27">
        <f t="shared" si="30"/>
        <v>168</v>
      </c>
      <c r="K27">
        <f t="shared" si="31"/>
        <v>175</v>
      </c>
      <c r="L27">
        <f t="shared" si="32"/>
        <v>118</v>
      </c>
      <c r="M27">
        <v>0</v>
      </c>
      <c r="N27">
        <v>82</v>
      </c>
      <c r="O27">
        <v>78</v>
      </c>
      <c r="P27">
        <v>124</v>
      </c>
      <c r="Q27">
        <v>8</v>
      </c>
      <c r="R27">
        <f t="shared" si="14"/>
        <v>151.80000000000001</v>
      </c>
      <c r="S27">
        <f t="shared" si="15"/>
        <v>150.4</v>
      </c>
      <c r="T27">
        <f t="shared" si="16"/>
        <v>145.19999999999999</v>
      </c>
      <c r="U27">
        <f t="shared" si="17"/>
        <v>145.19999999999999</v>
      </c>
      <c r="V27">
        <f t="shared" si="33"/>
        <v>16</v>
      </c>
      <c r="W27">
        <f t="shared" si="34"/>
        <v>48</v>
      </c>
      <c r="X27">
        <f t="shared" si="35"/>
        <v>74</v>
      </c>
      <c r="Y27">
        <f t="shared" si="36"/>
        <v>74</v>
      </c>
      <c r="Z27">
        <v>25</v>
      </c>
      <c r="AA27">
        <v>0</v>
      </c>
      <c r="AB27">
        <v>0</v>
      </c>
      <c r="AC27">
        <v>0</v>
      </c>
      <c r="AD27">
        <v>5</v>
      </c>
      <c r="AE27">
        <f t="shared" si="19"/>
        <v>84.8</v>
      </c>
      <c r="AF27">
        <f t="shared" si="20"/>
        <v>86</v>
      </c>
      <c r="AG27">
        <f t="shared" si="21"/>
        <v>86.8</v>
      </c>
      <c r="AH27">
        <f t="shared" si="22"/>
        <v>85.2</v>
      </c>
      <c r="AI27">
        <f t="shared" si="37"/>
        <v>59</v>
      </c>
      <c r="AJ27">
        <f t="shared" si="38"/>
        <v>63</v>
      </c>
      <c r="AK27">
        <f t="shared" si="39"/>
        <v>66</v>
      </c>
      <c r="AL27">
        <f t="shared" si="40"/>
        <v>38</v>
      </c>
      <c r="AM27">
        <v>17</v>
      </c>
      <c r="AN27">
        <v>7</v>
      </c>
      <c r="AO27">
        <v>0</v>
      </c>
      <c r="AP27">
        <v>36</v>
      </c>
      <c r="AQ27">
        <v>5</v>
      </c>
      <c r="AR27">
        <f t="shared" si="24"/>
        <v>87.6</v>
      </c>
      <c r="AS27">
        <f t="shared" si="25"/>
        <v>85.8</v>
      </c>
      <c r="AT27">
        <f t="shared" si="26"/>
        <v>86.2</v>
      </c>
      <c r="AU27">
        <f t="shared" si="27"/>
        <v>85.8</v>
      </c>
      <c r="AV27">
        <f t="shared" si="41"/>
        <v>62</v>
      </c>
      <c r="AW27">
        <f t="shared" si="42"/>
        <v>46</v>
      </c>
      <c r="AX27">
        <f t="shared" si="43"/>
        <v>44</v>
      </c>
      <c r="AY27">
        <f t="shared" si="44"/>
        <v>71</v>
      </c>
      <c r="AZ27">
        <v>0</v>
      </c>
      <c r="BA27">
        <v>25</v>
      </c>
      <c r="BB27">
        <v>25</v>
      </c>
      <c r="BC27">
        <v>0</v>
      </c>
    </row>
    <row r="28" spans="1:55" x14ac:dyDescent="0.2">
      <c r="A28">
        <f t="shared" si="5"/>
        <v>19</v>
      </c>
      <c r="B28">
        <f t="shared" si="6"/>
        <v>56</v>
      </c>
      <c r="C28">
        <f t="shared" si="7"/>
        <v>25</v>
      </c>
      <c r="D28">
        <f t="shared" si="8"/>
        <v>0</v>
      </c>
      <c r="E28">
        <f t="shared" si="9"/>
        <v>-47.4</v>
      </c>
      <c r="F28">
        <f t="shared" si="10"/>
        <v>-58.199999999999996</v>
      </c>
      <c r="G28">
        <f t="shared" si="11"/>
        <v>-68.399999999999991</v>
      </c>
      <c r="H28">
        <f t="shared" si="12"/>
        <v>-72.599999999999994</v>
      </c>
      <c r="I28">
        <f t="shared" si="29"/>
        <v>123</v>
      </c>
      <c r="J28">
        <f t="shared" si="30"/>
        <v>194</v>
      </c>
      <c r="K28">
        <f t="shared" si="31"/>
        <v>228</v>
      </c>
      <c r="L28">
        <f t="shared" si="32"/>
        <v>242</v>
      </c>
      <c r="M28">
        <v>35</v>
      </c>
      <c r="N28">
        <v>0</v>
      </c>
      <c r="O28">
        <v>0</v>
      </c>
      <c r="P28">
        <v>0</v>
      </c>
      <c r="Q28">
        <v>13</v>
      </c>
      <c r="R28">
        <f t="shared" si="14"/>
        <v>254.4</v>
      </c>
      <c r="S28">
        <f t="shared" si="15"/>
        <v>250</v>
      </c>
      <c r="T28">
        <f t="shared" si="16"/>
        <v>247.8</v>
      </c>
      <c r="U28">
        <f t="shared" si="17"/>
        <v>247.8</v>
      </c>
      <c r="V28">
        <f t="shared" si="33"/>
        <v>28</v>
      </c>
      <c r="W28">
        <f t="shared" si="34"/>
        <v>35</v>
      </c>
      <c r="X28">
        <f t="shared" si="35"/>
        <v>61</v>
      </c>
      <c r="Y28">
        <f t="shared" si="36"/>
        <v>61</v>
      </c>
      <c r="Z28">
        <v>0</v>
      </c>
      <c r="AA28">
        <v>15</v>
      </c>
      <c r="AB28">
        <v>0</v>
      </c>
      <c r="AC28">
        <v>0</v>
      </c>
      <c r="AD28">
        <v>20</v>
      </c>
      <c r="AE28">
        <f t="shared" si="19"/>
        <v>385.8</v>
      </c>
      <c r="AF28">
        <f t="shared" si="20"/>
        <v>382.4</v>
      </c>
      <c r="AG28">
        <f t="shared" si="21"/>
        <v>382.8</v>
      </c>
      <c r="AH28">
        <f t="shared" si="22"/>
        <v>386.2</v>
      </c>
      <c r="AI28">
        <f t="shared" si="37"/>
        <v>71</v>
      </c>
      <c r="AJ28">
        <f t="shared" si="38"/>
        <v>65</v>
      </c>
      <c r="AK28">
        <f t="shared" si="39"/>
        <v>61</v>
      </c>
      <c r="AL28">
        <f t="shared" si="40"/>
        <v>69</v>
      </c>
      <c r="AM28">
        <v>0</v>
      </c>
      <c r="AN28">
        <v>23</v>
      </c>
      <c r="AO28">
        <v>25</v>
      </c>
      <c r="AP28">
        <v>0</v>
      </c>
      <c r="AQ28">
        <v>8</v>
      </c>
      <c r="AR28">
        <f t="shared" si="24"/>
        <v>145.4</v>
      </c>
      <c r="AS28">
        <f t="shared" si="25"/>
        <v>143.80000000000001</v>
      </c>
      <c r="AT28">
        <f t="shared" si="26"/>
        <v>147.80000000000001</v>
      </c>
      <c r="AU28">
        <f t="shared" si="27"/>
        <v>147.4</v>
      </c>
      <c r="AV28">
        <f t="shared" si="41"/>
        <v>54</v>
      </c>
      <c r="AW28">
        <f t="shared" si="42"/>
        <v>63</v>
      </c>
      <c r="AX28">
        <f t="shared" si="43"/>
        <v>61</v>
      </c>
      <c r="AY28">
        <f t="shared" si="44"/>
        <v>63</v>
      </c>
      <c r="AZ28">
        <v>19</v>
      </c>
      <c r="BA28">
        <v>18</v>
      </c>
      <c r="BB28">
        <v>0</v>
      </c>
      <c r="BC28">
        <v>0</v>
      </c>
    </row>
    <row r="29" spans="1:55" x14ac:dyDescent="0.2">
      <c r="A29">
        <f t="shared" si="5"/>
        <v>22</v>
      </c>
      <c r="B29">
        <f t="shared" si="6"/>
        <v>25</v>
      </c>
      <c r="C29">
        <f t="shared" si="7"/>
        <v>18</v>
      </c>
      <c r="D29">
        <f t="shared" si="8"/>
        <v>0</v>
      </c>
      <c r="E29">
        <f t="shared" si="9"/>
        <v>-40.799999999999997</v>
      </c>
      <c r="F29">
        <f t="shared" si="10"/>
        <v>-50.699999999999996</v>
      </c>
      <c r="G29">
        <f t="shared" si="11"/>
        <v>-63</v>
      </c>
      <c r="H29">
        <f t="shared" si="12"/>
        <v>-72.599999999999994</v>
      </c>
      <c r="I29">
        <f t="shared" si="29"/>
        <v>136</v>
      </c>
      <c r="J29">
        <f t="shared" si="30"/>
        <v>169</v>
      </c>
      <c r="K29">
        <f t="shared" si="31"/>
        <v>210</v>
      </c>
      <c r="L29">
        <f t="shared" si="32"/>
        <v>242</v>
      </c>
      <c r="M29">
        <v>0</v>
      </c>
      <c r="N29">
        <v>0</v>
      </c>
      <c r="O29">
        <v>0</v>
      </c>
      <c r="P29">
        <v>0</v>
      </c>
      <c r="Q29">
        <v>2</v>
      </c>
      <c r="R29">
        <f t="shared" si="14"/>
        <v>30.4</v>
      </c>
      <c r="S29">
        <f t="shared" si="15"/>
        <v>25.4</v>
      </c>
      <c r="T29">
        <f t="shared" si="16"/>
        <v>24.6</v>
      </c>
      <c r="U29">
        <f t="shared" si="17"/>
        <v>28.2</v>
      </c>
      <c r="V29">
        <f t="shared" si="33"/>
        <v>26</v>
      </c>
      <c r="W29">
        <f t="shared" si="34"/>
        <v>48</v>
      </c>
      <c r="X29">
        <f t="shared" si="35"/>
        <v>59</v>
      </c>
      <c r="Y29">
        <f t="shared" si="36"/>
        <v>59</v>
      </c>
      <c r="Z29">
        <v>22</v>
      </c>
      <c r="AA29">
        <v>25</v>
      </c>
      <c r="AB29">
        <v>18</v>
      </c>
      <c r="AC29">
        <v>0</v>
      </c>
      <c r="AD29">
        <v>14</v>
      </c>
      <c r="AE29">
        <f t="shared" si="19"/>
        <v>269.8</v>
      </c>
      <c r="AF29">
        <f t="shared" si="20"/>
        <v>266.39999999999998</v>
      </c>
      <c r="AG29">
        <f t="shared" si="21"/>
        <v>266.8</v>
      </c>
      <c r="AH29">
        <f t="shared" si="22"/>
        <v>270.2</v>
      </c>
      <c r="AI29">
        <f t="shared" si="37"/>
        <v>51</v>
      </c>
      <c r="AJ29">
        <f t="shared" si="38"/>
        <v>68</v>
      </c>
      <c r="AK29">
        <f t="shared" si="39"/>
        <v>66</v>
      </c>
      <c r="AL29">
        <f t="shared" si="40"/>
        <v>49</v>
      </c>
      <c r="AM29">
        <v>0</v>
      </c>
      <c r="AN29">
        <v>0</v>
      </c>
      <c r="AO29">
        <v>0</v>
      </c>
      <c r="AP29">
        <v>0</v>
      </c>
      <c r="AQ29">
        <v>14</v>
      </c>
      <c r="AR29">
        <f t="shared" si="24"/>
        <v>268.2</v>
      </c>
      <c r="AS29">
        <f t="shared" si="25"/>
        <v>266.60000000000002</v>
      </c>
      <c r="AT29">
        <f t="shared" si="26"/>
        <v>270.60000000000002</v>
      </c>
      <c r="AU29">
        <f t="shared" si="27"/>
        <v>270.2</v>
      </c>
      <c r="AV29">
        <f t="shared" si="41"/>
        <v>59</v>
      </c>
      <c r="AW29">
        <f t="shared" si="42"/>
        <v>67</v>
      </c>
      <c r="AX29">
        <f t="shared" si="43"/>
        <v>47</v>
      </c>
      <c r="AY29">
        <f t="shared" si="44"/>
        <v>49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f t="shared" si="5"/>
        <v>16</v>
      </c>
      <c r="B30">
        <f t="shared" si="6"/>
        <v>18</v>
      </c>
      <c r="C30">
        <f t="shared" si="7"/>
        <v>16</v>
      </c>
      <c r="D30">
        <f t="shared" si="8"/>
        <v>120</v>
      </c>
      <c r="E30">
        <f t="shared" si="9"/>
        <v>-36</v>
      </c>
      <c r="F30">
        <f t="shared" si="10"/>
        <v>-45.3</v>
      </c>
      <c r="G30">
        <f t="shared" si="11"/>
        <v>-86.399999999999991</v>
      </c>
      <c r="H30">
        <f t="shared" si="12"/>
        <v>-72.599999999999994</v>
      </c>
      <c r="I30">
        <f t="shared" si="29"/>
        <v>120</v>
      </c>
      <c r="J30">
        <f t="shared" si="30"/>
        <v>151</v>
      </c>
      <c r="K30">
        <f t="shared" si="31"/>
        <v>194</v>
      </c>
      <c r="L30">
        <f t="shared" si="32"/>
        <v>122</v>
      </c>
      <c r="M30">
        <v>0</v>
      </c>
      <c r="N30">
        <v>0</v>
      </c>
      <c r="O30">
        <v>94</v>
      </c>
      <c r="P30">
        <v>120</v>
      </c>
      <c r="Q30">
        <v>15</v>
      </c>
      <c r="R30">
        <f t="shared" si="14"/>
        <v>293.39999999999998</v>
      </c>
      <c r="S30">
        <f t="shared" si="15"/>
        <v>288.39999999999998</v>
      </c>
      <c r="T30">
        <f t="shared" si="16"/>
        <v>285</v>
      </c>
      <c r="U30">
        <f t="shared" si="17"/>
        <v>283.2</v>
      </c>
      <c r="V30">
        <f t="shared" si="33"/>
        <v>33</v>
      </c>
      <c r="W30">
        <f t="shared" si="34"/>
        <v>58</v>
      </c>
      <c r="X30">
        <f t="shared" si="35"/>
        <v>62</v>
      </c>
      <c r="Y30">
        <f t="shared" si="36"/>
        <v>44</v>
      </c>
      <c r="Z30">
        <v>0</v>
      </c>
      <c r="AA30">
        <v>0</v>
      </c>
      <c r="AB30">
        <v>13</v>
      </c>
      <c r="AC30">
        <v>40</v>
      </c>
      <c r="AD30">
        <v>9</v>
      </c>
      <c r="AE30">
        <f t="shared" si="19"/>
        <v>169.4</v>
      </c>
      <c r="AF30">
        <f t="shared" si="20"/>
        <v>165.6</v>
      </c>
      <c r="AG30">
        <f t="shared" si="21"/>
        <v>169</v>
      </c>
      <c r="AH30">
        <f t="shared" si="22"/>
        <v>165</v>
      </c>
      <c r="AI30">
        <f t="shared" si="37"/>
        <v>37</v>
      </c>
      <c r="AJ30">
        <f t="shared" si="38"/>
        <v>54</v>
      </c>
      <c r="AK30">
        <f t="shared" si="39"/>
        <v>52</v>
      </c>
      <c r="AL30">
        <f t="shared" si="40"/>
        <v>35</v>
      </c>
      <c r="AM30">
        <v>16</v>
      </c>
      <c r="AN30">
        <v>18</v>
      </c>
      <c r="AO30">
        <v>3</v>
      </c>
      <c r="AP30">
        <v>40</v>
      </c>
      <c r="AQ30">
        <v>10</v>
      </c>
      <c r="AR30">
        <f t="shared" si="24"/>
        <v>190.2</v>
      </c>
      <c r="AS30">
        <f t="shared" si="25"/>
        <v>188.6</v>
      </c>
      <c r="AT30">
        <f t="shared" si="26"/>
        <v>192.6</v>
      </c>
      <c r="AU30">
        <f t="shared" si="27"/>
        <v>184.2</v>
      </c>
      <c r="AV30">
        <f t="shared" si="41"/>
        <v>49</v>
      </c>
      <c r="AW30">
        <f t="shared" si="42"/>
        <v>57</v>
      </c>
      <c r="AX30">
        <f t="shared" si="43"/>
        <v>37</v>
      </c>
      <c r="AY30">
        <f t="shared" si="44"/>
        <v>39</v>
      </c>
      <c r="AZ30">
        <v>0</v>
      </c>
      <c r="BA30">
        <v>0</v>
      </c>
      <c r="BB30">
        <v>0</v>
      </c>
      <c r="BC30">
        <v>40</v>
      </c>
    </row>
    <row r="31" spans="1:55" x14ac:dyDescent="0.2">
      <c r="A31">
        <f t="shared" si="5"/>
        <v>25</v>
      </c>
      <c r="B31">
        <f t="shared" si="6"/>
        <v>22</v>
      </c>
      <c r="C31">
        <f t="shared" si="7"/>
        <v>18</v>
      </c>
      <c r="D31">
        <f t="shared" si="8"/>
        <v>0</v>
      </c>
      <c r="E31">
        <f t="shared" si="9"/>
        <v>-44.699999999999996</v>
      </c>
      <c r="F31">
        <f t="shared" si="10"/>
        <v>-59.4</v>
      </c>
      <c r="G31">
        <f t="shared" si="11"/>
        <v>-81</v>
      </c>
      <c r="H31">
        <f t="shared" si="12"/>
        <v>-72.599999999999994</v>
      </c>
      <c r="I31">
        <f t="shared" si="29"/>
        <v>95</v>
      </c>
      <c r="J31">
        <f t="shared" si="30"/>
        <v>129</v>
      </c>
      <c r="K31">
        <f t="shared" si="31"/>
        <v>270</v>
      </c>
      <c r="L31">
        <f t="shared" si="32"/>
        <v>242</v>
      </c>
      <c r="M31">
        <v>54</v>
      </c>
      <c r="N31">
        <v>69</v>
      </c>
      <c r="O31">
        <v>0</v>
      </c>
      <c r="P31">
        <v>0</v>
      </c>
      <c r="Q31">
        <v>7</v>
      </c>
      <c r="R31">
        <f t="shared" si="14"/>
        <v>132.4</v>
      </c>
      <c r="S31">
        <f t="shared" si="15"/>
        <v>128</v>
      </c>
      <c r="T31">
        <f t="shared" si="16"/>
        <v>126.4</v>
      </c>
      <c r="U31">
        <f t="shared" si="17"/>
        <v>124.6</v>
      </c>
      <c r="V31">
        <f t="shared" si="33"/>
        <v>26</v>
      </c>
      <c r="W31">
        <f t="shared" si="34"/>
        <v>51</v>
      </c>
      <c r="X31">
        <f t="shared" si="35"/>
        <v>68</v>
      </c>
      <c r="Y31">
        <f t="shared" si="36"/>
        <v>77</v>
      </c>
      <c r="Z31">
        <v>12</v>
      </c>
      <c r="AA31">
        <v>9</v>
      </c>
      <c r="AB31">
        <v>0</v>
      </c>
      <c r="AC31">
        <v>0</v>
      </c>
      <c r="AD31">
        <v>3</v>
      </c>
      <c r="AE31">
        <f t="shared" si="19"/>
        <v>51.2</v>
      </c>
      <c r="AF31">
        <f t="shared" si="20"/>
        <v>47.4</v>
      </c>
      <c r="AG31">
        <f t="shared" si="21"/>
        <v>50.8</v>
      </c>
      <c r="AH31">
        <f t="shared" si="22"/>
        <v>46.8</v>
      </c>
      <c r="AI31">
        <f t="shared" si="37"/>
        <v>44</v>
      </c>
      <c r="AJ31">
        <f t="shared" si="38"/>
        <v>63</v>
      </c>
      <c r="AK31">
        <f t="shared" si="39"/>
        <v>46</v>
      </c>
      <c r="AL31">
        <f t="shared" si="40"/>
        <v>66</v>
      </c>
      <c r="AM31">
        <v>0</v>
      </c>
      <c r="AN31">
        <v>0</v>
      </c>
      <c r="AO31">
        <v>0</v>
      </c>
      <c r="AP31">
        <v>0</v>
      </c>
      <c r="AQ31">
        <v>1</v>
      </c>
      <c r="AR31">
        <f t="shared" si="24"/>
        <v>7.7999999999999989</v>
      </c>
      <c r="AS31">
        <f t="shared" si="25"/>
        <v>6.1999999999999993</v>
      </c>
      <c r="AT31">
        <f t="shared" si="26"/>
        <v>9.1999999999999993</v>
      </c>
      <c r="AU31">
        <f t="shared" si="27"/>
        <v>4.3999999999999986</v>
      </c>
      <c r="AV31">
        <f t="shared" si="41"/>
        <v>48</v>
      </c>
      <c r="AW31">
        <f t="shared" si="42"/>
        <v>56</v>
      </c>
      <c r="AX31">
        <f t="shared" si="43"/>
        <v>36</v>
      </c>
      <c r="AY31">
        <f t="shared" si="44"/>
        <v>78</v>
      </c>
      <c r="AZ31">
        <v>13</v>
      </c>
      <c r="BA31">
        <v>13</v>
      </c>
      <c r="BB31">
        <v>18</v>
      </c>
      <c r="BC31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67F-FDD9-460C-AC01-9D46DAB17942}">
  <dimension ref="A1:Q39"/>
  <sheetViews>
    <sheetView workbookViewId="0">
      <selection activeCell="F2" sqref="F2"/>
    </sheetView>
  </sheetViews>
  <sheetFormatPr defaultRowHeight="14.25" x14ac:dyDescent="0.2"/>
  <sheetData>
    <row r="1" spans="1:17" x14ac:dyDescent="0.2">
      <c r="A1" t="s">
        <v>60</v>
      </c>
      <c r="B1" t="s">
        <v>55</v>
      </c>
      <c r="C1" t="s">
        <v>56</v>
      </c>
      <c r="D1" t="s">
        <v>57</v>
      </c>
      <c r="E1" t="s">
        <v>58</v>
      </c>
      <c r="F1" t="s">
        <v>69</v>
      </c>
      <c r="G1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68</v>
      </c>
      <c r="Q1" s="3" t="s">
        <v>70</v>
      </c>
    </row>
    <row r="2" spans="1:17" x14ac:dyDescent="0.2">
      <c r="A2" t="s">
        <v>81</v>
      </c>
      <c r="B2">
        <f>SUM('transitions_state_all_2025-03-1'!H2:H31)*-1</f>
        <v>1802.3999999999996</v>
      </c>
      <c r="C2">
        <f>SUM('transitions_state_all_2025-03-1'!U$2:U$31)</f>
        <v>5488.0000000000009</v>
      </c>
      <c r="D2">
        <f>SUM('transitions_state_all_2025-03-1'!AH$2:AH$31)</f>
        <v>5592.9999999999991</v>
      </c>
      <c r="E2">
        <f>SUM('transitions_state_all_2025-03-1'!AU$2:AU$31)</f>
        <v>5375</v>
      </c>
      <c r="F2">
        <f>SUM(C2:E2)-B2</f>
        <v>14653.6</v>
      </c>
      <c r="G2">
        <f>F5/F2</f>
        <v>1.0380043129333405</v>
      </c>
      <c r="K2" t="s">
        <v>54</v>
      </c>
      <c r="L2">
        <v>-6030</v>
      </c>
      <c r="M2">
        <v>13717.399999999998</v>
      </c>
      <c r="N2">
        <v>13395.2</v>
      </c>
      <c r="O2">
        <v>14444.199999999999</v>
      </c>
      <c r="P2">
        <v>35526.799999999996</v>
      </c>
      <c r="Q2">
        <v>1.0499941452649832</v>
      </c>
    </row>
    <row r="3" spans="1:17" x14ac:dyDescent="0.2">
      <c r="A3" t="s">
        <v>53</v>
      </c>
      <c r="B3">
        <f>SUM('transitions_state_all_2025-03-1'!F2:F31)*-1</f>
        <v>1772.4000000000005</v>
      </c>
      <c r="C3">
        <f>SUM('transitions_state_all_2025-03-1'!S$2:S$31)</f>
        <v>5569.1999999999989</v>
      </c>
      <c r="D3">
        <f>SUM('transitions_state_all_2025-03-1'!AF$2:AF$31)</f>
        <v>5612.2</v>
      </c>
      <c r="E3">
        <f>SUM('transitions_state_all_2025-03-1'!AS$2:AS$31)</f>
        <v>5357.2000000000016</v>
      </c>
      <c r="F3">
        <f t="shared" ref="F3:F4" si="0">SUM(C3:E3)-B3</f>
        <v>14766.199999999997</v>
      </c>
      <c r="G3">
        <f>F5/F3</f>
        <v>1.0300889870108765</v>
      </c>
      <c r="K3" t="s">
        <v>52</v>
      </c>
      <c r="L3">
        <v>-5262.1079999999993</v>
      </c>
      <c r="M3">
        <v>13657</v>
      </c>
      <c r="N3">
        <v>13273.600000000002</v>
      </c>
      <c r="O3">
        <v>14255.600000000004</v>
      </c>
      <c r="P3">
        <v>35924.092000000004</v>
      </c>
      <c r="Q3">
        <v>1.0383820417785368</v>
      </c>
    </row>
    <row r="4" spans="1:17" x14ac:dyDescent="0.2">
      <c r="A4" t="s">
        <v>51</v>
      </c>
      <c r="B4">
        <f>SUM('transitions_state_all_2025-03-1'!G2:G31)*-1</f>
        <v>1770.6000000000001</v>
      </c>
      <c r="C4">
        <f>SUM('transitions_state_all_2025-03-1'!T$2:T$31)</f>
        <v>5487.4000000000005</v>
      </c>
      <c r="D4">
        <f>SUM('transitions_state_all_2025-03-1'!AG$2:AG$31)</f>
        <v>5604.6</v>
      </c>
      <c r="E4">
        <f>SUM('transitions_state_all_2025-03-1'!AT$2:AT$31)</f>
        <v>5385.7999999999993</v>
      </c>
      <c r="F4">
        <f t="shared" si="0"/>
        <v>14707.199999999999</v>
      </c>
      <c r="G4">
        <f>F5/F4</f>
        <v>1.0342213337684945</v>
      </c>
      <c r="K4" t="s">
        <v>50</v>
      </c>
      <c r="L4">
        <v>-5171.7479999999987</v>
      </c>
      <c r="M4">
        <v>13953.399999999998</v>
      </c>
      <c r="N4">
        <v>12976.2</v>
      </c>
      <c r="O4">
        <v>14116.400000000001</v>
      </c>
      <c r="P4">
        <v>35874.252</v>
      </c>
      <c r="Q4">
        <v>1.0398246631037771</v>
      </c>
    </row>
    <row r="5" spans="1:17" x14ac:dyDescent="0.2">
      <c r="A5" t="s">
        <v>49</v>
      </c>
      <c r="B5">
        <f>SUM('transitions_state_all_2025-03-1'!E2:E31)*-1</f>
        <v>1467.3</v>
      </c>
      <c r="C5">
        <f>SUM('transitions_state_all_2025-03-1'!R$2:R$31)</f>
        <v>5608.3999999999987</v>
      </c>
      <c r="D5">
        <f>SUM('transitions_state_all_2025-03-1'!AE$2:AE$31)</f>
        <v>5627.4</v>
      </c>
      <c r="E5">
        <f>SUM('transitions_state_all_2025-03-1'!AR$2:AR$31)</f>
        <v>5441.9999999999991</v>
      </c>
      <c r="F5">
        <f>SUM(C5:E5)-B5</f>
        <v>15210.5</v>
      </c>
      <c r="K5" t="s">
        <v>48</v>
      </c>
      <c r="L5">
        <v>-4967.268</v>
      </c>
      <c r="M5">
        <v>14050.800000000001</v>
      </c>
      <c r="N5">
        <v>13713.000000000002</v>
      </c>
      <c r="O5">
        <v>14506.4</v>
      </c>
      <c r="P5">
        <v>37302.932000000001</v>
      </c>
    </row>
    <row r="8" spans="1:17" x14ac:dyDescent="0.2">
      <c r="A8" t="s">
        <v>59</v>
      </c>
      <c r="B8" t="s">
        <v>55</v>
      </c>
      <c r="C8" t="s">
        <v>56</v>
      </c>
      <c r="D8" t="s">
        <v>57</v>
      </c>
      <c r="E8" t="s">
        <v>58</v>
      </c>
      <c r="F8" t="s">
        <v>79</v>
      </c>
      <c r="G8" t="s">
        <v>82</v>
      </c>
      <c r="H8" t="s">
        <v>83</v>
      </c>
      <c r="I8" t="s">
        <v>84</v>
      </c>
      <c r="K8" s="3" t="s">
        <v>77</v>
      </c>
      <c r="L8" s="3" t="s">
        <v>73</v>
      </c>
      <c r="M8" s="3" t="s">
        <v>74</v>
      </c>
      <c r="N8" s="3" t="s">
        <v>75</v>
      </c>
      <c r="O8" s="3" t="s">
        <v>76</v>
      </c>
      <c r="P8" s="3"/>
      <c r="Q8" s="3"/>
    </row>
    <row r="9" spans="1:17" x14ac:dyDescent="0.2">
      <c r="A9" t="s">
        <v>81</v>
      </c>
      <c r="B9" s="2">
        <f>AVERAGE('transitions_state_all_2025-03-1'!L$2:L$31)</f>
        <v>168.63333333333333</v>
      </c>
      <c r="C9" s="2">
        <f>AVERAGE('transitions_state_all_2025-03-1'!Y$2:Y$31)</f>
        <v>58.06666666666667</v>
      </c>
      <c r="D9" s="2">
        <f>AVERAGE('transitions_state_all_2025-03-1'!AL$2:AL$31)</f>
        <v>57.4</v>
      </c>
      <c r="E9" s="2">
        <f>AVERAGE('transitions_state_all_2025-03-1'!AY$2:AY$31)</f>
        <v>57.033333333333331</v>
      </c>
      <c r="F9" s="2">
        <f>SUM(B9:E9)</f>
        <v>341.13333333333333</v>
      </c>
      <c r="G9">
        <f>F9/F12</f>
        <v>1.2431972789115646</v>
      </c>
      <c r="H9">
        <f>B9/B12</f>
        <v>1.2375244618395302</v>
      </c>
      <c r="I9">
        <f>(C9-C12)/C9</f>
        <v>0.32319173363949494</v>
      </c>
      <c r="J9">
        <f>E9/E12</f>
        <v>1.2282842785355348</v>
      </c>
      <c r="K9" t="s">
        <v>54</v>
      </c>
      <c r="L9">
        <v>576.66666666666663</v>
      </c>
      <c r="M9">
        <v>180.43333333333334</v>
      </c>
      <c r="N9">
        <v>164.13333333333333</v>
      </c>
      <c r="O9">
        <v>125.96666666666667</v>
      </c>
    </row>
    <row r="10" spans="1:17" x14ac:dyDescent="0.2">
      <c r="A10" t="s">
        <v>53</v>
      </c>
      <c r="B10" s="2">
        <f>AVERAGE('transitions_state_all_2025-03-1'!J$2:J$31)</f>
        <v>166.46666666666667</v>
      </c>
      <c r="C10" s="2">
        <f>AVERAGE('transitions_state_all_2025-03-1'!W$2:W$31)</f>
        <v>45.1</v>
      </c>
      <c r="D10" s="2">
        <f>AVERAGE('transitions_state_all_2025-03-1'!AJ$2:AJ$31)</f>
        <v>54.3</v>
      </c>
      <c r="E10" s="2">
        <f>AVERAGE('transitions_state_all_2025-03-1'!AW$2:AW$31)</f>
        <v>60.3</v>
      </c>
      <c r="F10" s="2">
        <f t="shared" ref="F10:F11" si="1">SUM(B10:E10)</f>
        <v>326.16666666666669</v>
      </c>
      <c r="G10">
        <f>F10/F12</f>
        <v>1.1886540330417883</v>
      </c>
      <c r="H10">
        <f>B10/B12</f>
        <v>1.221624266144814</v>
      </c>
      <c r="I10">
        <f>(C10-C12)/C10</f>
        <v>0.12860310421286039</v>
      </c>
      <c r="K10" t="s">
        <v>52</v>
      </c>
      <c r="L10">
        <v>514.72266666666667</v>
      </c>
      <c r="M10">
        <v>191.2</v>
      </c>
      <c r="N10">
        <v>184.73333333333332</v>
      </c>
      <c r="O10">
        <v>153.06666666666666</v>
      </c>
      <c r="P10">
        <v>1.5031446540880502</v>
      </c>
    </row>
    <row r="11" spans="1:17" x14ac:dyDescent="0.2">
      <c r="A11" t="s">
        <v>51</v>
      </c>
      <c r="B11" s="2">
        <f>AVERAGE('transitions_state_all_2025-03-1'!K$2:K$31)</f>
        <v>165.83333333333334</v>
      </c>
      <c r="C11" s="2">
        <f>AVERAGE('transitions_state_all_2025-03-1'!X$2:X$31)</f>
        <v>58.466666666666669</v>
      </c>
      <c r="D11" s="2">
        <f>AVERAGE('transitions_state_all_2025-03-1'!AK$2:AK$31)</f>
        <v>56.133333333333333</v>
      </c>
      <c r="E11" s="2">
        <f>AVERAGE('transitions_state_all_2025-03-1'!AX$2:AX$31)</f>
        <v>56.033333333333331</v>
      </c>
      <c r="F11" s="2">
        <f t="shared" si="1"/>
        <v>336.4666666666667</v>
      </c>
      <c r="I11">
        <f>(C11-C12)/C11</f>
        <v>0.32782212086659074</v>
      </c>
      <c r="K11" t="s">
        <v>50</v>
      </c>
      <c r="L11">
        <v>523.63866666666672</v>
      </c>
      <c r="M11">
        <v>144.13333333333333</v>
      </c>
      <c r="N11">
        <v>237.63333333333333</v>
      </c>
      <c r="O11">
        <v>174.66666666666666</v>
      </c>
      <c r="P11">
        <v>1.1331236897274632</v>
      </c>
    </row>
    <row r="12" spans="1:17" x14ac:dyDescent="0.2">
      <c r="A12" t="s">
        <v>49</v>
      </c>
      <c r="B12" s="2">
        <f>AVERAGE('transitions_state_all_2025-03-1'!I$2:I$31)</f>
        <v>136.26666666666668</v>
      </c>
      <c r="C12" s="2">
        <f>AVERAGE('transitions_state_all_2025-03-1'!V$2:V$31)</f>
        <v>39.299999999999997</v>
      </c>
      <c r="D12" s="2">
        <f>AVERAGE('transitions_state_all_2025-03-1'!AI$2:AI$31)</f>
        <v>52.4</v>
      </c>
      <c r="E12" s="2">
        <f>AVERAGE('transitions_state_all_2025-03-1'!AV$2:AV$31)</f>
        <v>46.43333333333333</v>
      </c>
      <c r="F12" s="2">
        <f>SUM(B12:E12)</f>
        <v>274.39999999999998</v>
      </c>
      <c r="H12">
        <f>B9/B12</f>
        <v>1.2375244618395302</v>
      </c>
      <c r="K12" t="s">
        <v>48</v>
      </c>
      <c r="L12">
        <v>496.58533333333332</v>
      </c>
      <c r="M12">
        <v>127.2</v>
      </c>
      <c r="N12">
        <v>115.13333333333334</v>
      </c>
      <c r="O12">
        <v>110.6</v>
      </c>
    </row>
    <row r="13" spans="1:17" x14ac:dyDescent="0.2">
      <c r="B13">
        <f>B12/B10</f>
        <v>0.8185822987585103</v>
      </c>
      <c r="C13">
        <f>C11/C12</f>
        <v>1.4877014418999153</v>
      </c>
      <c r="D13">
        <f>D10/D12</f>
        <v>1.0362595419847327</v>
      </c>
      <c r="E13">
        <f>E10/E12</f>
        <v>1.2986360373295047</v>
      </c>
    </row>
    <row r="14" spans="1:17" x14ac:dyDescent="0.2">
      <c r="B14">
        <f>B12/B9</f>
        <v>0.80806483494761827</v>
      </c>
      <c r="C14">
        <f>C9/C12</f>
        <v>1.4775233248515693</v>
      </c>
      <c r="D14">
        <f>D9/D12</f>
        <v>1.0954198473282444</v>
      </c>
      <c r="E14">
        <f>E9/E12</f>
        <v>1.2282842785355348</v>
      </c>
    </row>
    <row r="15" spans="1:17" x14ac:dyDescent="0.2">
      <c r="A15" t="s">
        <v>78</v>
      </c>
      <c r="B15" t="s">
        <v>55</v>
      </c>
      <c r="C15" t="s">
        <v>56</v>
      </c>
      <c r="D15" t="s">
        <v>57</v>
      </c>
      <c r="E15" t="s">
        <v>58</v>
      </c>
    </row>
    <row r="16" spans="1:17" x14ac:dyDescent="0.2">
      <c r="A16" t="s">
        <v>49</v>
      </c>
      <c r="E16">
        <f>AVERAGE('transitions_state_all_2025-03-1'!AZ2:AZ31)</f>
        <v>9.9</v>
      </c>
    </row>
    <row r="17" spans="1:10" x14ac:dyDescent="0.2">
      <c r="A17" t="s">
        <v>53</v>
      </c>
      <c r="E17">
        <f>AVERAGE('transitions_state_all_2025-03-1'!AZ3:AZ32)</f>
        <v>10.241379310344827</v>
      </c>
      <c r="F17">
        <f>E17/E16</f>
        <v>1.0344827586206895</v>
      </c>
    </row>
    <row r="18" spans="1:10" x14ac:dyDescent="0.2">
      <c r="A18" t="s">
        <v>51</v>
      </c>
      <c r="E18">
        <f>AVERAGE('transitions_state_all_2025-03-1'!AZ4:AZ33)</f>
        <v>10.607142857142858</v>
      </c>
      <c r="F18">
        <f>E18/E16</f>
        <v>1.0714285714285714</v>
      </c>
    </row>
    <row r="19" spans="1:10" x14ac:dyDescent="0.2">
      <c r="A19" t="s">
        <v>81</v>
      </c>
      <c r="E19">
        <f>AVERAGE('transitions_state_all_2025-03-1'!AZ5:AZ34)</f>
        <v>9.9629629629629637</v>
      </c>
    </row>
    <row r="21" spans="1:10" x14ac:dyDescent="0.2">
      <c r="B21" s="2"/>
      <c r="C21" s="2"/>
      <c r="D21" s="2"/>
      <c r="E21" s="2"/>
      <c r="F21" s="2"/>
    </row>
    <row r="23" spans="1:10" x14ac:dyDescent="0.2">
      <c r="A23" s="1" t="s">
        <v>86</v>
      </c>
    </row>
    <row r="24" spans="1:10" x14ac:dyDescent="0.2">
      <c r="A24" t="s">
        <v>59</v>
      </c>
      <c r="B24" t="s">
        <v>55</v>
      </c>
      <c r="C24" t="s">
        <v>56</v>
      </c>
      <c r="D24" t="s">
        <v>57</v>
      </c>
      <c r="E24" t="s">
        <v>58</v>
      </c>
      <c r="F24" t="s">
        <v>79</v>
      </c>
    </row>
    <row r="25" spans="1:10" x14ac:dyDescent="0.2">
      <c r="A25">
        <v>32</v>
      </c>
      <c r="B25" s="2">
        <v>145</v>
      </c>
      <c r="C25" s="2">
        <v>42</v>
      </c>
      <c r="D25" s="2">
        <f>AVERAGE('transitions_state_all_2025-03-1'!AK$2:AK$31)</f>
        <v>56.133333333333333</v>
      </c>
      <c r="E25" s="2">
        <v>55</v>
      </c>
      <c r="F25" s="2">
        <f>SUM(B25:E25)</f>
        <v>298.13333333333333</v>
      </c>
      <c r="G25">
        <f>F25/F27</f>
        <v>1.0864917395529641</v>
      </c>
      <c r="H25">
        <f>F25/F26</f>
        <v>1.0351851851851852</v>
      </c>
      <c r="I25">
        <f>B25/B27</f>
        <v>1.0640900195694716</v>
      </c>
      <c r="J25">
        <f>C25/C27</f>
        <v>1.0687022900763359</v>
      </c>
    </row>
    <row r="26" spans="1:10" x14ac:dyDescent="0.2">
      <c r="A26">
        <v>64</v>
      </c>
      <c r="B26" s="2">
        <v>143</v>
      </c>
      <c r="C26" s="2">
        <v>45</v>
      </c>
      <c r="D26" s="2">
        <v>51</v>
      </c>
      <c r="E26" s="2">
        <v>49</v>
      </c>
      <c r="F26" s="2">
        <f t="shared" ref="F26" si="2">SUM(B26:E26)</f>
        <v>288</v>
      </c>
      <c r="G26">
        <f>F26/F27</f>
        <v>1.0495626822157436</v>
      </c>
      <c r="H26">
        <f>F26/F27</f>
        <v>1.0495626822157436</v>
      </c>
    </row>
    <row r="27" spans="1:10" x14ac:dyDescent="0.2">
      <c r="A27">
        <v>128</v>
      </c>
      <c r="B27" s="2">
        <f>AVERAGE('transitions_state_all_2025-03-1'!I$2:I$31)</f>
        <v>136.26666666666668</v>
      </c>
      <c r="C27" s="2">
        <f>AVERAGE('transitions_state_all_2025-03-1'!V$2:V$31)</f>
        <v>39.299999999999997</v>
      </c>
      <c r="D27" s="2">
        <f>AVERAGE('transitions_state_all_2025-03-1'!AI$2:AI$31)</f>
        <v>52.4</v>
      </c>
      <c r="E27" s="2">
        <f>AVERAGE('transitions_state_all_2025-03-1'!AV$2:AV$31)</f>
        <v>46.43333333333333</v>
      </c>
      <c r="F27" s="2">
        <f>SUM(B27:E27)</f>
        <v>274.39999999999998</v>
      </c>
    </row>
    <row r="28" spans="1:10" x14ac:dyDescent="0.2">
      <c r="B28" s="2"/>
      <c r="C28" s="2"/>
      <c r="D28" s="2"/>
      <c r="E28" s="2"/>
      <c r="F28" s="2"/>
    </row>
    <row r="29" spans="1:10" x14ac:dyDescent="0.2">
      <c r="A29" s="1" t="s">
        <v>85</v>
      </c>
    </row>
    <row r="30" spans="1:10" x14ac:dyDescent="0.2">
      <c r="B30" t="s">
        <v>55</v>
      </c>
      <c r="C30" t="s">
        <v>56</v>
      </c>
      <c r="D30" t="s">
        <v>57</v>
      </c>
      <c r="E30" t="s">
        <v>58</v>
      </c>
      <c r="F30" t="s">
        <v>79</v>
      </c>
    </row>
    <row r="31" spans="1:10" x14ac:dyDescent="0.2">
      <c r="A31">
        <v>0.9</v>
      </c>
      <c r="B31" s="2">
        <f>AVERAGE('transitions_state_all_2025-03-1'!I$2:I$31)</f>
        <v>136.26666666666668</v>
      </c>
      <c r="C31" s="2">
        <f>AVERAGE('transitions_state_all_2025-03-1'!V$2:V$31)</f>
        <v>39.299999999999997</v>
      </c>
      <c r="D31" s="2">
        <f>AVERAGE('transitions_state_all_2025-03-1'!AI$2:AI$31)</f>
        <v>52.4</v>
      </c>
      <c r="E31" s="2">
        <f>AVERAGE('transitions_state_all_2025-03-1'!AV$2:AV$31)</f>
        <v>46.43333333333333</v>
      </c>
      <c r="F31" s="2">
        <f>SUM(B31:E31)</f>
        <v>274.39999999999998</v>
      </c>
    </row>
    <row r="32" spans="1:10" x14ac:dyDescent="0.2">
      <c r="A32">
        <v>0.93</v>
      </c>
      <c r="B32" s="2">
        <v>141</v>
      </c>
      <c r="C32" s="2">
        <v>42</v>
      </c>
      <c r="D32" s="2">
        <v>50</v>
      </c>
      <c r="E32" s="2">
        <v>48</v>
      </c>
      <c r="F32" s="2">
        <f t="shared" ref="F32:F33" si="3">SUM(B32:E32)</f>
        <v>281</v>
      </c>
      <c r="G32">
        <f>F32/F31</f>
        <v>1.0240524781341109</v>
      </c>
    </row>
    <row r="33" spans="1:7" x14ac:dyDescent="0.2">
      <c r="A33">
        <v>0.95</v>
      </c>
      <c r="B33" s="2">
        <v>138</v>
      </c>
      <c r="C33" s="2">
        <v>40</v>
      </c>
      <c r="D33" s="2">
        <v>53</v>
      </c>
      <c r="E33" s="2">
        <v>48</v>
      </c>
      <c r="F33" s="2">
        <f t="shared" si="3"/>
        <v>279</v>
      </c>
      <c r="G33">
        <f>F33/F31</f>
        <v>1.0167638483965016</v>
      </c>
    </row>
    <row r="35" spans="1:7" x14ac:dyDescent="0.2">
      <c r="A35" s="1" t="s">
        <v>80</v>
      </c>
    </row>
    <row r="36" spans="1:7" x14ac:dyDescent="0.2">
      <c r="A36" t="s">
        <v>59</v>
      </c>
      <c r="B36" t="s">
        <v>55</v>
      </c>
      <c r="C36" t="s">
        <v>56</v>
      </c>
      <c r="D36" t="s">
        <v>57</v>
      </c>
      <c r="E36" t="s">
        <v>58</v>
      </c>
      <c r="F36" t="s">
        <v>79</v>
      </c>
    </row>
    <row r="37" spans="1:7" x14ac:dyDescent="0.2">
      <c r="A37">
        <v>1</v>
      </c>
      <c r="B37" s="2">
        <v>145</v>
      </c>
      <c r="C37" s="2">
        <v>41</v>
      </c>
      <c r="D37" s="2">
        <v>53</v>
      </c>
      <c r="E37" s="2">
        <v>44</v>
      </c>
      <c r="F37" s="2">
        <f>SUM(B37:E37)</f>
        <v>283</v>
      </c>
      <c r="G37">
        <f>F37/F38</f>
        <v>1.0313411078717203</v>
      </c>
    </row>
    <row r="38" spans="1:7" x14ac:dyDescent="0.2">
      <c r="A38">
        <v>2</v>
      </c>
      <c r="B38" s="2">
        <f>AVERAGE('transitions_state_all_2025-03-1'!I$2:I$31)</f>
        <v>136.26666666666668</v>
      </c>
      <c r="C38" s="2">
        <f>AVERAGE('transitions_state_all_2025-03-1'!V$2:V$31)</f>
        <v>39.299999999999997</v>
      </c>
      <c r="D38" s="2">
        <f>AVERAGE('transitions_state_all_2025-03-1'!AI$2:AI$31)</f>
        <v>52.4</v>
      </c>
      <c r="E38" s="2">
        <f>AVERAGE('transitions_state_all_2025-03-1'!AV$2:AV$31)</f>
        <v>46.43333333333333</v>
      </c>
      <c r="F38" s="2">
        <f>SUM(B38:E38)</f>
        <v>274.39999999999998</v>
      </c>
    </row>
    <row r="39" spans="1:7" x14ac:dyDescent="0.2">
      <c r="A39">
        <v>3</v>
      </c>
      <c r="B39" s="2">
        <v>140</v>
      </c>
      <c r="C39" s="2">
        <v>40</v>
      </c>
      <c r="D39" s="2">
        <v>53</v>
      </c>
      <c r="E39" s="2">
        <v>45</v>
      </c>
      <c r="F39" s="2">
        <f t="shared" ref="F39" si="4">SUM(B39:E39)</f>
        <v>278</v>
      </c>
      <c r="G39">
        <f>F39/F38</f>
        <v>1.0131195335276968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223A-207B-4C9C-B72F-D2BE3824A85C}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transitions_state_all_2025-cost</vt:lpstr>
      <vt:lpstr>汇总-cost</vt:lpstr>
      <vt:lpstr>transitions_state_all_2025-03-1</vt:lpstr>
      <vt:lpstr>汇总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钢 鲁</cp:lastModifiedBy>
  <dcterms:created xsi:type="dcterms:W3CDTF">2025-03-23T14:23:58Z</dcterms:created>
  <dcterms:modified xsi:type="dcterms:W3CDTF">2025-07-23T10:05:46Z</dcterms:modified>
</cp:coreProperties>
</file>