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Projects\DayTrading\"/>
    </mc:Choice>
  </mc:AlternateContent>
  <xr:revisionPtr revIDLastSave="0" documentId="13_ncr:1_{00FC3315-11F6-485A-9D21-0676C1928F96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a" sheetId="1" r:id="rId1"/>
    <sheet name="Analysis" sheetId="2" r:id="rId2"/>
    <sheet name="BackTest" sheetId="3" r:id="rId3"/>
  </sheets>
  <definedNames>
    <definedName name="_xlnm._FilterDatabase" localSheetId="0" hidden="1">Data!$A$1:$L$53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3" l="1"/>
  <c r="S16" i="3"/>
  <c r="R15" i="3"/>
  <c r="S15" i="3" s="1"/>
  <c r="R13" i="3"/>
  <c r="S12" i="3"/>
  <c r="M29" i="3"/>
  <c r="G17" i="3"/>
  <c r="I58" i="1"/>
  <c r="I57" i="1"/>
  <c r="I56" i="1"/>
  <c r="I55" i="1"/>
  <c r="I54" i="1"/>
  <c r="P10" i="2"/>
  <c r="R10" i="2" s="1"/>
  <c r="Q14" i="2"/>
  <c r="Q13" i="2"/>
  <c r="Q12" i="2"/>
  <c r="Q11" i="2"/>
  <c r="Q10" i="2"/>
  <c r="P14" i="2"/>
  <c r="R14" i="2" s="1"/>
  <c r="P13" i="2"/>
  <c r="R13" i="2" s="1"/>
  <c r="P12" i="2"/>
  <c r="R12" i="2" s="1"/>
  <c r="P11" i="2"/>
  <c r="R11" i="2" s="1"/>
  <c r="O16" i="2"/>
  <c r="I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14" i="1"/>
  <c r="S13" i="3" l="1"/>
  <c r="R14" i="3" s="1"/>
  <c r="S14" i="3" s="1"/>
  <c r="I10" i="2"/>
  <c r="H9" i="2"/>
  <c r="H10" i="2"/>
  <c r="H11" i="2"/>
  <c r="H12" i="2"/>
  <c r="H13" i="2"/>
  <c r="I9" i="2"/>
  <c r="J9" i="2" s="1"/>
  <c r="I11" i="2"/>
  <c r="J11" i="2" s="1"/>
  <c r="I12" i="2"/>
  <c r="J12" i="2" s="1"/>
  <c r="I13" i="2"/>
  <c r="J13" i="2" s="1"/>
  <c r="J10" i="2" l="1"/>
</calcChain>
</file>

<file path=xl/sharedStrings.xml><?xml version="1.0" encoding="utf-8"?>
<sst xmlns="http://schemas.openxmlformats.org/spreadsheetml/2006/main" count="523" uniqueCount="98">
  <si>
    <t>STT</t>
  </si>
  <si>
    <t>Cặp</t>
  </si>
  <si>
    <t>Thời gian</t>
  </si>
  <si>
    <t>Dấu hiệu ủng hộ</t>
  </si>
  <si>
    <t>Không</t>
  </si>
  <si>
    <t>Có</t>
  </si>
  <si>
    <t>Mô hình</t>
  </si>
  <si>
    <t>Thuận xu hướng (H1)</t>
  </si>
  <si>
    <t>Khung H1</t>
  </si>
  <si>
    <t>CAD/JPY</t>
  </si>
  <si>
    <t>&gt;= 2R</t>
  </si>
  <si>
    <t>Vùng cản đảo chiều xa</t>
  </si>
  <si>
    <t>Sóng chủ</t>
  </si>
  <si>
    <t>Mạnh, Phá đỉnh, Điều chỉnh không rõ ràng</t>
  </si>
  <si>
    <t>Nhiều chạm</t>
  </si>
  <si>
    <t>R trước khi về SL</t>
  </si>
  <si>
    <t>Dưới 2R</t>
  </si>
  <si>
    <t>Trên 3R và vô cực</t>
  </si>
  <si>
    <t>Tổng yếu tố hỗ trợ</t>
  </si>
  <si>
    <t>Trên 2R</t>
  </si>
  <si>
    <t>29/10/2018</t>
  </si>
  <si>
    <t>31/10/2018</t>
  </si>
  <si>
    <t>22/11/2018</t>
  </si>
  <si>
    <t>18/12/2018</t>
  </si>
  <si>
    <t>28/1/2019</t>
  </si>
  <si>
    <t>17/2/2019</t>
  </si>
  <si>
    <t>13/4/2019</t>
  </si>
  <si>
    <t>Yếu tố ủng hộ 123BO</t>
  </si>
  <si>
    <t>SL ngắn</t>
  </si>
  <si>
    <t>gần D1</t>
  </si>
  <si>
    <t>&gt; 2</t>
  </si>
  <si>
    <t>25/7/2019</t>
  </si>
  <si>
    <t>21/10/2019</t>
  </si>
  <si>
    <t>27/12/2019</t>
  </si>
  <si>
    <t>29/1/2020</t>
  </si>
  <si>
    <t>20/2/2020</t>
  </si>
  <si>
    <t>28/2/2020</t>
  </si>
  <si>
    <t>16/3/2020</t>
  </si>
  <si>
    <t>17/6/2020</t>
  </si>
  <si>
    <t>30/6/2020</t>
  </si>
  <si>
    <t>NZD/CAD</t>
  </si>
  <si>
    <t>21/8/2021</t>
  </si>
  <si>
    <t>AUD/CHF</t>
  </si>
  <si>
    <t>24/8/2021</t>
  </si>
  <si>
    <t>21/1/2021</t>
  </si>
  <si>
    <t>EUR/CAD</t>
  </si>
  <si>
    <t>28/5/2020</t>
  </si>
  <si>
    <t>17/11/2020</t>
  </si>
  <si>
    <t>Số lượng</t>
  </si>
  <si>
    <t>Tỷ lệ thắng</t>
  </si>
  <si>
    <t>Xu hướng ủng hộ, Sideway có quy luật</t>
  </si>
  <si>
    <t>Tỷ lệ thua</t>
  </si>
  <si>
    <t>Đủ 3 yếu tố</t>
  </si>
  <si>
    <t>Tổng mô hình</t>
  </si>
  <si>
    <t>% Dưới 2R</t>
  </si>
  <si>
    <t xml:space="preserve">Yếu tố </t>
  </si>
  <si>
    <t>Đã tham gia</t>
  </si>
  <si>
    <t xml:space="preserve"> </t>
  </si>
  <si>
    <t>SL Ngắn</t>
  </si>
  <si>
    <t>Bắt buộc</t>
  </si>
  <si>
    <t>Thêm 1 trong số</t>
  </si>
  <si>
    <t>Thuận xu hướng</t>
  </si>
  <si>
    <t>Không vào khi</t>
  </si>
  <si>
    <t>Sideway không quy luật</t>
  </si>
  <si>
    <t>Mô hình 123BO quá nhiều râu chạm</t>
  </si>
  <si>
    <t>Chiến lược 123BO</t>
  </si>
  <si>
    <t>EURUSD</t>
  </si>
  <si>
    <t>Pair</t>
  </si>
  <si>
    <t>Start</t>
  </si>
  <si>
    <t>End</t>
  </si>
  <si>
    <t>Stadegy</t>
  </si>
  <si>
    <t>Balance</t>
  </si>
  <si>
    <t>Risk</t>
  </si>
  <si>
    <t>EURJPY</t>
  </si>
  <si>
    <t>USDCAD</t>
  </si>
  <si>
    <t>NZDCHF</t>
  </si>
  <si>
    <t>SGDJPY</t>
  </si>
  <si>
    <t>31/1/2020</t>
  </si>
  <si>
    <t>21/11/2020</t>
  </si>
  <si>
    <t>EUR/USD</t>
  </si>
  <si>
    <t>R</t>
  </si>
  <si>
    <t>EUR/JPY</t>
  </si>
  <si>
    <t>21/1/2020</t>
  </si>
  <si>
    <t>EURCHF</t>
  </si>
  <si>
    <t>CADJPY</t>
  </si>
  <si>
    <t>29/2/2020</t>
  </si>
  <si>
    <t>AUDUSD</t>
  </si>
  <si>
    <t>AUDJPY</t>
  </si>
  <si>
    <t>EURGBP</t>
  </si>
  <si>
    <t>GBPJPY</t>
  </si>
  <si>
    <t>GBPUSD</t>
  </si>
  <si>
    <t>USDJPY</t>
  </si>
  <si>
    <t>EURCAD</t>
  </si>
  <si>
    <t>AUDCAD</t>
  </si>
  <si>
    <t>AUDCHF</t>
  </si>
  <si>
    <t>GBPCAD</t>
  </si>
  <si>
    <t>NZDCAD</t>
  </si>
  <si>
    <t>Total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</si>
</sst>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345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4</xdr:row>
      <xdr:rowOff>78441</xdr:rowOff>
    </xdr:from>
    <xdr:to>
      <xdr:col>10</xdr:col>
      <xdr:colOff>4392706</xdr:colOff>
      <xdr:row>4</xdr:row>
      <xdr:rowOff>2947147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2829A-4FEC-4586-BC8C-E01FC2E9D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74706" y="4325470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134471</xdr:colOff>
      <xdr:row>3</xdr:row>
      <xdr:rowOff>67235</xdr:rowOff>
    </xdr:from>
    <xdr:to>
      <xdr:col>10</xdr:col>
      <xdr:colOff>4437530</xdr:colOff>
      <xdr:row>3</xdr:row>
      <xdr:rowOff>2935941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C452BC-FCAA-4D30-9640-F59F7E418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9530" y="1311088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134471</xdr:colOff>
      <xdr:row>3</xdr:row>
      <xdr:rowOff>78441</xdr:rowOff>
    </xdr:from>
    <xdr:to>
      <xdr:col>11</xdr:col>
      <xdr:colOff>4437530</xdr:colOff>
      <xdr:row>3</xdr:row>
      <xdr:rowOff>2947147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11A24D-7553-479C-B046-BD77C200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500" y="1322294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4</xdr:row>
      <xdr:rowOff>67235</xdr:rowOff>
    </xdr:from>
    <xdr:to>
      <xdr:col>11</xdr:col>
      <xdr:colOff>4437529</xdr:colOff>
      <xdr:row>4</xdr:row>
      <xdr:rowOff>2935941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16F63D-3E3E-44A4-84AA-14F361F11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499" y="4314264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5</xdr:row>
      <xdr:rowOff>78441</xdr:rowOff>
    </xdr:from>
    <xdr:to>
      <xdr:col>10</xdr:col>
      <xdr:colOff>4392706</xdr:colOff>
      <xdr:row>5</xdr:row>
      <xdr:rowOff>2947147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924D92-905A-4BEF-9646-59BB2823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74706" y="7328647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5</xdr:row>
      <xdr:rowOff>67235</xdr:rowOff>
    </xdr:from>
    <xdr:to>
      <xdr:col>11</xdr:col>
      <xdr:colOff>4437529</xdr:colOff>
      <xdr:row>5</xdr:row>
      <xdr:rowOff>2935941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A8B4F93-66EF-43A6-9BA1-7E6A23DB1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499" y="7317441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6</xdr:row>
      <xdr:rowOff>78441</xdr:rowOff>
    </xdr:from>
    <xdr:to>
      <xdr:col>10</xdr:col>
      <xdr:colOff>4392706</xdr:colOff>
      <xdr:row>6</xdr:row>
      <xdr:rowOff>2947147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C5A790-1376-46FE-81B1-4FCB4941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57897" y="10758347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6</xdr:row>
      <xdr:rowOff>67235</xdr:rowOff>
    </xdr:from>
    <xdr:to>
      <xdr:col>11</xdr:col>
      <xdr:colOff>4437529</xdr:colOff>
      <xdr:row>6</xdr:row>
      <xdr:rowOff>2935941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400EBD-E02A-4907-B8CF-B937990C1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15189" y="10747141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7</xdr:row>
      <xdr:rowOff>78441</xdr:rowOff>
    </xdr:from>
    <xdr:to>
      <xdr:col>10</xdr:col>
      <xdr:colOff>4392706</xdr:colOff>
      <xdr:row>7</xdr:row>
      <xdr:rowOff>2947147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BC7E0B5-00D3-46D5-B724-7DF420B75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3780834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7</xdr:row>
      <xdr:rowOff>67235</xdr:rowOff>
    </xdr:from>
    <xdr:to>
      <xdr:col>11</xdr:col>
      <xdr:colOff>4437529</xdr:colOff>
      <xdr:row>7</xdr:row>
      <xdr:rowOff>2935941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DE6C23-CE67-407D-BE65-F6A0FE1C6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3769628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8</xdr:row>
      <xdr:rowOff>78441</xdr:rowOff>
    </xdr:from>
    <xdr:to>
      <xdr:col>10</xdr:col>
      <xdr:colOff>4392706</xdr:colOff>
      <xdr:row>8</xdr:row>
      <xdr:rowOff>2947147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372639-7F0C-4293-AE44-670B38A23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6788012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8</xdr:row>
      <xdr:rowOff>67235</xdr:rowOff>
    </xdr:from>
    <xdr:to>
      <xdr:col>11</xdr:col>
      <xdr:colOff>4437529</xdr:colOff>
      <xdr:row>8</xdr:row>
      <xdr:rowOff>2935941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6965A4-B02A-4618-9AA7-76C6D072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6776806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9</xdr:row>
      <xdr:rowOff>78441</xdr:rowOff>
    </xdr:from>
    <xdr:to>
      <xdr:col>10</xdr:col>
      <xdr:colOff>4392706</xdr:colOff>
      <xdr:row>9</xdr:row>
      <xdr:rowOff>2947147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17BBABF-0EAA-46CE-990B-357D602FB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9795191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9</xdr:row>
      <xdr:rowOff>67235</xdr:rowOff>
    </xdr:from>
    <xdr:to>
      <xdr:col>11</xdr:col>
      <xdr:colOff>4437529</xdr:colOff>
      <xdr:row>9</xdr:row>
      <xdr:rowOff>2935941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A77967-B5EE-4F76-B3D5-7156A4A1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9783985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10</xdr:row>
      <xdr:rowOff>78441</xdr:rowOff>
    </xdr:from>
    <xdr:to>
      <xdr:col>10</xdr:col>
      <xdr:colOff>4392706</xdr:colOff>
      <xdr:row>10</xdr:row>
      <xdr:rowOff>2947147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CC9BF5-680A-4724-A2AA-D7E63FEDD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2781559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10</xdr:row>
      <xdr:rowOff>67235</xdr:rowOff>
    </xdr:from>
    <xdr:to>
      <xdr:col>11</xdr:col>
      <xdr:colOff>4437529</xdr:colOff>
      <xdr:row>10</xdr:row>
      <xdr:rowOff>2935941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CED7A75-ECE5-4705-858B-C8B256076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2770353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11</xdr:row>
      <xdr:rowOff>78441</xdr:rowOff>
    </xdr:from>
    <xdr:to>
      <xdr:col>10</xdr:col>
      <xdr:colOff>4392706</xdr:colOff>
      <xdr:row>11</xdr:row>
      <xdr:rowOff>2947147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CA7389E-3E9D-4E0A-9309-21A97037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5784735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11</xdr:row>
      <xdr:rowOff>67235</xdr:rowOff>
    </xdr:from>
    <xdr:to>
      <xdr:col>11</xdr:col>
      <xdr:colOff>4437529</xdr:colOff>
      <xdr:row>11</xdr:row>
      <xdr:rowOff>2935941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9D303B2-CC24-45A0-A886-7A0FA2EB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5773529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12</xdr:row>
      <xdr:rowOff>78441</xdr:rowOff>
    </xdr:from>
    <xdr:to>
      <xdr:col>10</xdr:col>
      <xdr:colOff>4392706</xdr:colOff>
      <xdr:row>12</xdr:row>
      <xdr:rowOff>2947147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4694AC7-01AB-4D3F-93E2-87645E0A9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8787912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12</xdr:row>
      <xdr:rowOff>67235</xdr:rowOff>
    </xdr:from>
    <xdr:to>
      <xdr:col>11</xdr:col>
      <xdr:colOff>4437529</xdr:colOff>
      <xdr:row>12</xdr:row>
      <xdr:rowOff>2935941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267CADC-7BB4-4B60-BE10-A006DD48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8776706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13</xdr:row>
      <xdr:rowOff>78441</xdr:rowOff>
    </xdr:from>
    <xdr:to>
      <xdr:col>10</xdr:col>
      <xdr:colOff>4392706</xdr:colOff>
      <xdr:row>13</xdr:row>
      <xdr:rowOff>2947147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74AD38D-65A3-4CE4-BD18-76C4377F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1791088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13</xdr:row>
      <xdr:rowOff>67235</xdr:rowOff>
    </xdr:from>
    <xdr:to>
      <xdr:col>11</xdr:col>
      <xdr:colOff>4437529</xdr:colOff>
      <xdr:row>13</xdr:row>
      <xdr:rowOff>2935941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3CC31E-AA2F-4C25-A0E0-597C1FE9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1779882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14</xdr:row>
      <xdr:rowOff>78441</xdr:rowOff>
    </xdr:from>
    <xdr:to>
      <xdr:col>10</xdr:col>
      <xdr:colOff>4392706</xdr:colOff>
      <xdr:row>14</xdr:row>
      <xdr:rowOff>2947147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FDBDB9C-8AEF-4A04-8659-A6362E499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4794265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14</xdr:row>
      <xdr:rowOff>67235</xdr:rowOff>
    </xdr:from>
    <xdr:to>
      <xdr:col>11</xdr:col>
      <xdr:colOff>4437529</xdr:colOff>
      <xdr:row>14</xdr:row>
      <xdr:rowOff>2935941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33A7A64-C838-4B6E-BB64-1FC076245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4783059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15</xdr:row>
      <xdr:rowOff>78441</xdr:rowOff>
    </xdr:from>
    <xdr:to>
      <xdr:col>10</xdr:col>
      <xdr:colOff>4392706</xdr:colOff>
      <xdr:row>15</xdr:row>
      <xdr:rowOff>2947147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3A394FD-2F73-47D0-9B6D-B2106D72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7797441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15</xdr:row>
      <xdr:rowOff>67235</xdr:rowOff>
    </xdr:from>
    <xdr:to>
      <xdr:col>11</xdr:col>
      <xdr:colOff>4437529</xdr:colOff>
      <xdr:row>15</xdr:row>
      <xdr:rowOff>2935941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C39A5DA-A6E9-4F58-ADEE-BDB4BBF4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7786235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16</xdr:row>
      <xdr:rowOff>78441</xdr:rowOff>
    </xdr:from>
    <xdr:to>
      <xdr:col>10</xdr:col>
      <xdr:colOff>4392706</xdr:colOff>
      <xdr:row>16</xdr:row>
      <xdr:rowOff>2947147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16BE8E1-5438-4F3C-A658-89DEDA0E9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0800617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16</xdr:row>
      <xdr:rowOff>67235</xdr:rowOff>
    </xdr:from>
    <xdr:to>
      <xdr:col>11</xdr:col>
      <xdr:colOff>4437529</xdr:colOff>
      <xdr:row>16</xdr:row>
      <xdr:rowOff>2935941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0A693F1-1AC5-4348-B5FB-B56A46E8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0789411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17</xdr:row>
      <xdr:rowOff>78441</xdr:rowOff>
    </xdr:from>
    <xdr:to>
      <xdr:col>10</xdr:col>
      <xdr:colOff>4392706</xdr:colOff>
      <xdr:row>17</xdr:row>
      <xdr:rowOff>2947147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35A02B4-CA97-4741-801D-50E42BD26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3803794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17</xdr:row>
      <xdr:rowOff>67235</xdr:rowOff>
    </xdr:from>
    <xdr:to>
      <xdr:col>11</xdr:col>
      <xdr:colOff>4437529</xdr:colOff>
      <xdr:row>17</xdr:row>
      <xdr:rowOff>2935941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9222242-3952-4DC0-8EBF-D9EE37BD5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3792588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18</xdr:row>
      <xdr:rowOff>78441</xdr:rowOff>
    </xdr:from>
    <xdr:to>
      <xdr:col>10</xdr:col>
      <xdr:colOff>4392706</xdr:colOff>
      <xdr:row>18</xdr:row>
      <xdr:rowOff>2947147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47DF9B1-ECBF-4663-9204-54E03B5BF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6806970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18</xdr:row>
      <xdr:rowOff>67235</xdr:rowOff>
    </xdr:from>
    <xdr:to>
      <xdr:col>11</xdr:col>
      <xdr:colOff>4437529</xdr:colOff>
      <xdr:row>18</xdr:row>
      <xdr:rowOff>2935941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3D79F54-C038-4878-93E1-4AA5DA917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6795764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19</xdr:row>
      <xdr:rowOff>78441</xdr:rowOff>
    </xdr:from>
    <xdr:to>
      <xdr:col>10</xdr:col>
      <xdr:colOff>4392706</xdr:colOff>
      <xdr:row>19</xdr:row>
      <xdr:rowOff>2947147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4D2ED87-A879-459E-B71F-70EAAEC51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46806970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19</xdr:row>
      <xdr:rowOff>67235</xdr:rowOff>
    </xdr:from>
    <xdr:to>
      <xdr:col>11</xdr:col>
      <xdr:colOff>4437529</xdr:colOff>
      <xdr:row>19</xdr:row>
      <xdr:rowOff>2935941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8565EC5-7CF9-4CCF-8FAB-0EF8C7751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46795764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20</xdr:row>
      <xdr:rowOff>78441</xdr:rowOff>
    </xdr:from>
    <xdr:to>
      <xdr:col>10</xdr:col>
      <xdr:colOff>4392706</xdr:colOff>
      <xdr:row>20</xdr:row>
      <xdr:rowOff>2947147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FE255FF-DD0A-45F7-AEE1-5EB84AE09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2813323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20</xdr:row>
      <xdr:rowOff>67235</xdr:rowOff>
    </xdr:from>
    <xdr:to>
      <xdr:col>11</xdr:col>
      <xdr:colOff>4437529</xdr:colOff>
      <xdr:row>20</xdr:row>
      <xdr:rowOff>2935941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2C4ABA0-E370-4564-8F54-BE4A7D611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2802117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21</xdr:row>
      <xdr:rowOff>78441</xdr:rowOff>
    </xdr:from>
    <xdr:to>
      <xdr:col>10</xdr:col>
      <xdr:colOff>4392706</xdr:colOff>
      <xdr:row>21</xdr:row>
      <xdr:rowOff>2947147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4FAE72C-2B2B-4E20-B733-A50488629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5816500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21</xdr:row>
      <xdr:rowOff>67235</xdr:rowOff>
    </xdr:from>
    <xdr:to>
      <xdr:col>11</xdr:col>
      <xdr:colOff>4437529</xdr:colOff>
      <xdr:row>21</xdr:row>
      <xdr:rowOff>2935941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AF70504-A877-4701-9703-0469B9D0C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5805294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22</xdr:row>
      <xdr:rowOff>78441</xdr:rowOff>
    </xdr:from>
    <xdr:to>
      <xdr:col>10</xdr:col>
      <xdr:colOff>4392706</xdr:colOff>
      <xdr:row>22</xdr:row>
      <xdr:rowOff>2947147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BB350E0-12A7-41B1-BC71-32B567CE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8819676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22</xdr:row>
      <xdr:rowOff>67235</xdr:rowOff>
    </xdr:from>
    <xdr:to>
      <xdr:col>11</xdr:col>
      <xdr:colOff>4437529</xdr:colOff>
      <xdr:row>22</xdr:row>
      <xdr:rowOff>2935941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560F945-593D-4D9E-9D65-3ADD202E8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8808470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23</xdr:row>
      <xdr:rowOff>78441</xdr:rowOff>
    </xdr:from>
    <xdr:to>
      <xdr:col>10</xdr:col>
      <xdr:colOff>4392706</xdr:colOff>
      <xdr:row>23</xdr:row>
      <xdr:rowOff>2947147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B226B0C-2E55-4D7E-8A3D-C2158E101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8819676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23</xdr:row>
      <xdr:rowOff>67235</xdr:rowOff>
    </xdr:from>
    <xdr:to>
      <xdr:col>11</xdr:col>
      <xdr:colOff>4437529</xdr:colOff>
      <xdr:row>23</xdr:row>
      <xdr:rowOff>2935941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74834A4-6660-4E4A-B927-9E7163BFE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1811647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24</xdr:row>
      <xdr:rowOff>78441</xdr:rowOff>
    </xdr:from>
    <xdr:to>
      <xdr:col>10</xdr:col>
      <xdr:colOff>4392706</xdr:colOff>
      <xdr:row>24</xdr:row>
      <xdr:rowOff>2947147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D536778-9ABD-4DC4-9D7F-87B73162F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64826029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24</xdr:row>
      <xdr:rowOff>67235</xdr:rowOff>
    </xdr:from>
    <xdr:to>
      <xdr:col>11</xdr:col>
      <xdr:colOff>4437529</xdr:colOff>
      <xdr:row>24</xdr:row>
      <xdr:rowOff>2935941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DE6EC18-9FEC-4B55-BD62-ABF886AB1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4814823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25</xdr:row>
      <xdr:rowOff>78441</xdr:rowOff>
    </xdr:from>
    <xdr:to>
      <xdr:col>10</xdr:col>
      <xdr:colOff>4392706</xdr:colOff>
      <xdr:row>25</xdr:row>
      <xdr:rowOff>2947147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55C949D-F09F-4CB7-9EBA-BBF49CD9D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67829206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25</xdr:row>
      <xdr:rowOff>67235</xdr:rowOff>
    </xdr:from>
    <xdr:to>
      <xdr:col>11</xdr:col>
      <xdr:colOff>4437529</xdr:colOff>
      <xdr:row>25</xdr:row>
      <xdr:rowOff>2935941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37321E1-6432-4F85-8D84-8D77BF5DE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7818000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26</xdr:row>
      <xdr:rowOff>78441</xdr:rowOff>
    </xdr:from>
    <xdr:to>
      <xdr:col>10</xdr:col>
      <xdr:colOff>4392706</xdr:colOff>
      <xdr:row>26</xdr:row>
      <xdr:rowOff>2947147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4BD892A-52A1-4A91-9302-9ADCB8412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0832382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26</xdr:row>
      <xdr:rowOff>67235</xdr:rowOff>
    </xdr:from>
    <xdr:to>
      <xdr:col>11</xdr:col>
      <xdr:colOff>4437529</xdr:colOff>
      <xdr:row>26</xdr:row>
      <xdr:rowOff>2935941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D141D91-8A76-4108-AC64-549A89399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0821176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27</xdr:row>
      <xdr:rowOff>78441</xdr:rowOff>
    </xdr:from>
    <xdr:to>
      <xdr:col>10</xdr:col>
      <xdr:colOff>4392706</xdr:colOff>
      <xdr:row>27</xdr:row>
      <xdr:rowOff>2947147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DD50904-378B-4FA0-AD57-9007BEFB0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0832382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27</xdr:row>
      <xdr:rowOff>67235</xdr:rowOff>
    </xdr:from>
    <xdr:to>
      <xdr:col>11</xdr:col>
      <xdr:colOff>4437529</xdr:colOff>
      <xdr:row>27</xdr:row>
      <xdr:rowOff>2935941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D3682EE-AE4A-4095-B6CF-922948F4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3824353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28</xdr:row>
      <xdr:rowOff>78441</xdr:rowOff>
    </xdr:from>
    <xdr:to>
      <xdr:col>10</xdr:col>
      <xdr:colOff>4392706</xdr:colOff>
      <xdr:row>28</xdr:row>
      <xdr:rowOff>2947147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47E6F0E-536A-4211-AB14-F3A989696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6838735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28</xdr:row>
      <xdr:rowOff>67235</xdr:rowOff>
    </xdr:from>
    <xdr:to>
      <xdr:col>11</xdr:col>
      <xdr:colOff>4437529</xdr:colOff>
      <xdr:row>28</xdr:row>
      <xdr:rowOff>2935941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4A89DFF-7321-4251-8931-8E1B58C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6827529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29</xdr:row>
      <xdr:rowOff>78441</xdr:rowOff>
    </xdr:from>
    <xdr:to>
      <xdr:col>10</xdr:col>
      <xdr:colOff>4392706</xdr:colOff>
      <xdr:row>29</xdr:row>
      <xdr:rowOff>2947147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B4513BD-89D4-4D00-AEB9-CE4E784EA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9841912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29</xdr:row>
      <xdr:rowOff>67235</xdr:rowOff>
    </xdr:from>
    <xdr:to>
      <xdr:col>11</xdr:col>
      <xdr:colOff>4437529</xdr:colOff>
      <xdr:row>29</xdr:row>
      <xdr:rowOff>2935941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077D996-D032-448B-8161-0FD845345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9830706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30</xdr:row>
      <xdr:rowOff>78441</xdr:rowOff>
    </xdr:from>
    <xdr:to>
      <xdr:col>10</xdr:col>
      <xdr:colOff>4392706</xdr:colOff>
      <xdr:row>30</xdr:row>
      <xdr:rowOff>2947147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D676B37-53C8-4D57-BC8B-FC574C3A9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2845088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30</xdr:row>
      <xdr:rowOff>67235</xdr:rowOff>
    </xdr:from>
    <xdr:to>
      <xdr:col>11</xdr:col>
      <xdr:colOff>4437529</xdr:colOff>
      <xdr:row>30</xdr:row>
      <xdr:rowOff>2935941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9AA2BBE-0D9D-433D-B82E-D0CB9FAD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2833882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31</xdr:row>
      <xdr:rowOff>78441</xdr:rowOff>
    </xdr:from>
    <xdr:to>
      <xdr:col>10</xdr:col>
      <xdr:colOff>4392706</xdr:colOff>
      <xdr:row>31</xdr:row>
      <xdr:rowOff>2947147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8F8ECB6-723C-499F-BFAF-A904521F8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2845088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31</xdr:row>
      <xdr:rowOff>67235</xdr:rowOff>
    </xdr:from>
    <xdr:to>
      <xdr:col>11</xdr:col>
      <xdr:colOff>4437529</xdr:colOff>
      <xdr:row>31</xdr:row>
      <xdr:rowOff>2935941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44CECF6-B161-4CFD-9E56-83AB80456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2833882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32</xdr:row>
      <xdr:rowOff>78441</xdr:rowOff>
    </xdr:from>
    <xdr:to>
      <xdr:col>10</xdr:col>
      <xdr:colOff>4392706</xdr:colOff>
      <xdr:row>32</xdr:row>
      <xdr:rowOff>2947147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F4401CB-15F7-4027-B30F-984373677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8851441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32</xdr:row>
      <xdr:rowOff>67235</xdr:rowOff>
    </xdr:from>
    <xdr:to>
      <xdr:col>11</xdr:col>
      <xdr:colOff>4437529</xdr:colOff>
      <xdr:row>32</xdr:row>
      <xdr:rowOff>2935941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45F544D-DBEC-492C-A18A-4AD3E84FD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8840235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33</xdr:row>
      <xdr:rowOff>78441</xdr:rowOff>
    </xdr:from>
    <xdr:to>
      <xdr:col>10</xdr:col>
      <xdr:colOff>4392706</xdr:colOff>
      <xdr:row>33</xdr:row>
      <xdr:rowOff>2947147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C143D6A-7D18-4586-96E1-65B6BE985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1854617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33</xdr:row>
      <xdr:rowOff>67235</xdr:rowOff>
    </xdr:from>
    <xdr:to>
      <xdr:col>11</xdr:col>
      <xdr:colOff>4437529</xdr:colOff>
      <xdr:row>33</xdr:row>
      <xdr:rowOff>2935941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B3E3D14-B36F-4965-8F2C-32660CDCD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1843411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34</xdr:row>
      <xdr:rowOff>78441</xdr:rowOff>
    </xdr:from>
    <xdr:to>
      <xdr:col>10</xdr:col>
      <xdr:colOff>4392706</xdr:colOff>
      <xdr:row>34</xdr:row>
      <xdr:rowOff>2947147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F82E9BB-169D-45B5-B73A-7756B648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4857794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34</xdr:row>
      <xdr:rowOff>67235</xdr:rowOff>
    </xdr:from>
    <xdr:to>
      <xdr:col>11</xdr:col>
      <xdr:colOff>4437529</xdr:colOff>
      <xdr:row>34</xdr:row>
      <xdr:rowOff>2935941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BC4BE12-8561-4CEE-AEC8-BBE16830E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4846588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35</xdr:row>
      <xdr:rowOff>78441</xdr:rowOff>
    </xdr:from>
    <xdr:to>
      <xdr:col>10</xdr:col>
      <xdr:colOff>4392706</xdr:colOff>
      <xdr:row>35</xdr:row>
      <xdr:rowOff>2947147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BC5CF-5F1B-4339-B6E9-615B3F45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7860970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134470</xdr:colOff>
      <xdr:row>35</xdr:row>
      <xdr:rowOff>67235</xdr:rowOff>
    </xdr:from>
    <xdr:to>
      <xdr:col>11</xdr:col>
      <xdr:colOff>4437529</xdr:colOff>
      <xdr:row>35</xdr:row>
      <xdr:rowOff>2935941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D56DF88-3A4D-4196-A11F-8FE01FFDB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7849764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36</xdr:row>
      <xdr:rowOff>78441</xdr:rowOff>
    </xdr:from>
    <xdr:to>
      <xdr:col>10</xdr:col>
      <xdr:colOff>4392706</xdr:colOff>
      <xdr:row>36</xdr:row>
      <xdr:rowOff>2947147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96ABD7E-8EEC-432D-916D-08E2EE88B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0864147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36</xdr:row>
      <xdr:rowOff>67235</xdr:rowOff>
    </xdr:from>
    <xdr:to>
      <xdr:col>11</xdr:col>
      <xdr:colOff>4471147</xdr:colOff>
      <xdr:row>36</xdr:row>
      <xdr:rowOff>2935941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41CC6FA-79B1-4F05-B0A5-7BEB8CD31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0852941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37</xdr:row>
      <xdr:rowOff>78441</xdr:rowOff>
    </xdr:from>
    <xdr:to>
      <xdr:col>10</xdr:col>
      <xdr:colOff>4392706</xdr:colOff>
      <xdr:row>37</xdr:row>
      <xdr:rowOff>2947147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DEC32E7-54EA-40CF-A2AC-FC714985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3867323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37</xdr:row>
      <xdr:rowOff>67235</xdr:rowOff>
    </xdr:from>
    <xdr:to>
      <xdr:col>11</xdr:col>
      <xdr:colOff>4471147</xdr:colOff>
      <xdr:row>37</xdr:row>
      <xdr:rowOff>2935941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065EBD4-1105-4605-B44B-9B03F9F66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3856117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38</xdr:row>
      <xdr:rowOff>0</xdr:rowOff>
    </xdr:from>
    <xdr:to>
      <xdr:col>10</xdr:col>
      <xdr:colOff>4392706</xdr:colOff>
      <xdr:row>38</xdr:row>
      <xdr:rowOff>2868706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AF0F7D1F-9241-4AD6-A8E7-CDC85988C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6792059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38</xdr:row>
      <xdr:rowOff>0</xdr:rowOff>
    </xdr:from>
    <xdr:to>
      <xdr:col>11</xdr:col>
      <xdr:colOff>4471147</xdr:colOff>
      <xdr:row>38</xdr:row>
      <xdr:rowOff>2868706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3B939D7-2E9B-46D5-8E51-F29B1D00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6792059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39</xdr:row>
      <xdr:rowOff>0</xdr:rowOff>
    </xdr:from>
    <xdr:to>
      <xdr:col>10</xdr:col>
      <xdr:colOff>4392706</xdr:colOff>
      <xdr:row>39</xdr:row>
      <xdr:rowOff>2868706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102B7BE-79FB-41BB-B841-4A58D7BFE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9795235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39</xdr:row>
      <xdr:rowOff>0</xdr:rowOff>
    </xdr:from>
    <xdr:to>
      <xdr:col>11</xdr:col>
      <xdr:colOff>4471147</xdr:colOff>
      <xdr:row>39</xdr:row>
      <xdr:rowOff>2868706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6D9B3C8-C165-40DE-9223-39F6E4D73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9795235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40</xdr:row>
      <xdr:rowOff>0</xdr:rowOff>
    </xdr:from>
    <xdr:to>
      <xdr:col>10</xdr:col>
      <xdr:colOff>4392706</xdr:colOff>
      <xdr:row>40</xdr:row>
      <xdr:rowOff>2868706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65C8E15-5029-47F5-8475-2B60B0C69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2798412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40</xdr:row>
      <xdr:rowOff>0</xdr:rowOff>
    </xdr:from>
    <xdr:to>
      <xdr:col>11</xdr:col>
      <xdr:colOff>4471147</xdr:colOff>
      <xdr:row>40</xdr:row>
      <xdr:rowOff>2868706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775C661-6A49-44E0-99A4-263A928F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2798412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41</xdr:row>
      <xdr:rowOff>0</xdr:rowOff>
    </xdr:from>
    <xdr:to>
      <xdr:col>10</xdr:col>
      <xdr:colOff>4392706</xdr:colOff>
      <xdr:row>41</xdr:row>
      <xdr:rowOff>2868706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2D4B4A0-98E8-489D-9A6E-20032723D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5801588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41</xdr:row>
      <xdr:rowOff>0</xdr:rowOff>
    </xdr:from>
    <xdr:to>
      <xdr:col>11</xdr:col>
      <xdr:colOff>4471147</xdr:colOff>
      <xdr:row>41</xdr:row>
      <xdr:rowOff>2868706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86C3D97-4642-41D3-BAA1-97FAD5B2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5801588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42</xdr:row>
      <xdr:rowOff>0</xdr:rowOff>
    </xdr:from>
    <xdr:to>
      <xdr:col>10</xdr:col>
      <xdr:colOff>4392706</xdr:colOff>
      <xdr:row>42</xdr:row>
      <xdr:rowOff>2868706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6FA044C-94E1-418D-8812-BE4EE8E00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8804765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42</xdr:row>
      <xdr:rowOff>0</xdr:rowOff>
    </xdr:from>
    <xdr:to>
      <xdr:col>11</xdr:col>
      <xdr:colOff>4471147</xdr:colOff>
      <xdr:row>42</xdr:row>
      <xdr:rowOff>2868706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27F7E9D-944B-4AB0-BD92-BDAA8F7A0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8804765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43</xdr:row>
      <xdr:rowOff>0</xdr:rowOff>
    </xdr:from>
    <xdr:to>
      <xdr:col>10</xdr:col>
      <xdr:colOff>4392706</xdr:colOff>
      <xdr:row>43</xdr:row>
      <xdr:rowOff>2868706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486EF0E5-BFD0-4C9E-AC90-2F9ACFAEB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21807941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43</xdr:row>
      <xdr:rowOff>0</xdr:rowOff>
    </xdr:from>
    <xdr:to>
      <xdr:col>11</xdr:col>
      <xdr:colOff>4471147</xdr:colOff>
      <xdr:row>43</xdr:row>
      <xdr:rowOff>2868706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BE74E74-BCF7-47F3-9B3D-B1F194A4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21807941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44</xdr:row>
      <xdr:rowOff>0</xdr:rowOff>
    </xdr:from>
    <xdr:to>
      <xdr:col>10</xdr:col>
      <xdr:colOff>4392706</xdr:colOff>
      <xdr:row>44</xdr:row>
      <xdr:rowOff>2868706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3F648FA-7542-4643-89F1-3CCF3DD8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24811118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44</xdr:row>
      <xdr:rowOff>0</xdr:rowOff>
    </xdr:from>
    <xdr:to>
      <xdr:col>11</xdr:col>
      <xdr:colOff>4471147</xdr:colOff>
      <xdr:row>44</xdr:row>
      <xdr:rowOff>2868706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F155E35-B07E-4426-959B-B906C9894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24811118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45</xdr:row>
      <xdr:rowOff>0</xdr:rowOff>
    </xdr:from>
    <xdr:to>
      <xdr:col>10</xdr:col>
      <xdr:colOff>4392706</xdr:colOff>
      <xdr:row>45</xdr:row>
      <xdr:rowOff>2868706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86B9058D-9100-4A21-AC02-18260FB8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27814294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45</xdr:row>
      <xdr:rowOff>0</xdr:rowOff>
    </xdr:from>
    <xdr:to>
      <xdr:col>11</xdr:col>
      <xdr:colOff>4471147</xdr:colOff>
      <xdr:row>45</xdr:row>
      <xdr:rowOff>2868706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288BD22-CC69-4290-84D5-0882CA8D1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27814294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46</xdr:row>
      <xdr:rowOff>0</xdr:rowOff>
    </xdr:from>
    <xdr:to>
      <xdr:col>10</xdr:col>
      <xdr:colOff>4392706</xdr:colOff>
      <xdr:row>46</xdr:row>
      <xdr:rowOff>2868706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28CA7EBE-7224-44E2-9111-09D3652FC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0817471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46</xdr:row>
      <xdr:rowOff>0</xdr:rowOff>
    </xdr:from>
    <xdr:to>
      <xdr:col>11</xdr:col>
      <xdr:colOff>4471147</xdr:colOff>
      <xdr:row>46</xdr:row>
      <xdr:rowOff>2868706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86546073-354F-44DC-9E06-D96063D8E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0817471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47</xdr:row>
      <xdr:rowOff>0</xdr:rowOff>
    </xdr:from>
    <xdr:to>
      <xdr:col>10</xdr:col>
      <xdr:colOff>4392706</xdr:colOff>
      <xdr:row>47</xdr:row>
      <xdr:rowOff>2868706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4BB107E2-C7E7-4431-9444-B7742933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3820647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47</xdr:row>
      <xdr:rowOff>0</xdr:rowOff>
    </xdr:from>
    <xdr:to>
      <xdr:col>11</xdr:col>
      <xdr:colOff>4471147</xdr:colOff>
      <xdr:row>47</xdr:row>
      <xdr:rowOff>2868706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4DDD2D5-E24B-4A61-A0FC-5587101AA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3820647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48</xdr:row>
      <xdr:rowOff>0</xdr:rowOff>
    </xdr:from>
    <xdr:to>
      <xdr:col>10</xdr:col>
      <xdr:colOff>4392706</xdr:colOff>
      <xdr:row>48</xdr:row>
      <xdr:rowOff>2868706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50C09A34-CFDC-4551-8B81-5F111B54B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6823824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48</xdr:row>
      <xdr:rowOff>0</xdr:rowOff>
    </xdr:from>
    <xdr:to>
      <xdr:col>11</xdr:col>
      <xdr:colOff>4471147</xdr:colOff>
      <xdr:row>48</xdr:row>
      <xdr:rowOff>2868706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2840BA0E-E6D0-4C01-8DE0-8C161F3B7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6823824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49</xdr:row>
      <xdr:rowOff>0</xdr:rowOff>
    </xdr:from>
    <xdr:to>
      <xdr:col>10</xdr:col>
      <xdr:colOff>4392706</xdr:colOff>
      <xdr:row>49</xdr:row>
      <xdr:rowOff>2868706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5AEAB42-9BCB-46DC-962F-E57DEA543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9827000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49</xdr:row>
      <xdr:rowOff>0</xdr:rowOff>
    </xdr:from>
    <xdr:to>
      <xdr:col>11</xdr:col>
      <xdr:colOff>4471147</xdr:colOff>
      <xdr:row>49</xdr:row>
      <xdr:rowOff>2868706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3A84D14B-3DF0-441B-A5A1-8BC3E3B4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9827000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50</xdr:row>
      <xdr:rowOff>0</xdr:rowOff>
    </xdr:from>
    <xdr:to>
      <xdr:col>10</xdr:col>
      <xdr:colOff>4392706</xdr:colOff>
      <xdr:row>50</xdr:row>
      <xdr:rowOff>2868706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8D779D4-EB55-49E5-84E6-F48DB4395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42830176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50</xdr:row>
      <xdr:rowOff>0</xdr:rowOff>
    </xdr:from>
    <xdr:to>
      <xdr:col>11</xdr:col>
      <xdr:colOff>4471147</xdr:colOff>
      <xdr:row>50</xdr:row>
      <xdr:rowOff>2868706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BDAA285D-CC4E-4D8B-9169-6E1710612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42830176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51</xdr:row>
      <xdr:rowOff>0</xdr:rowOff>
    </xdr:from>
    <xdr:to>
      <xdr:col>10</xdr:col>
      <xdr:colOff>4392706</xdr:colOff>
      <xdr:row>51</xdr:row>
      <xdr:rowOff>2868706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4CCEA0F-02BC-4AD7-B148-D812F239E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45833353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51</xdr:row>
      <xdr:rowOff>0</xdr:rowOff>
    </xdr:from>
    <xdr:to>
      <xdr:col>11</xdr:col>
      <xdr:colOff>4471147</xdr:colOff>
      <xdr:row>51</xdr:row>
      <xdr:rowOff>2868706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5DBDF25E-5B2E-4884-9066-29ECA11C3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45833353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52</xdr:row>
      <xdr:rowOff>0</xdr:rowOff>
    </xdr:from>
    <xdr:to>
      <xdr:col>10</xdr:col>
      <xdr:colOff>4392706</xdr:colOff>
      <xdr:row>52</xdr:row>
      <xdr:rowOff>2868706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7A650D9-08F2-4EA8-8F96-7C6AC8F57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48836529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52</xdr:row>
      <xdr:rowOff>0</xdr:rowOff>
    </xdr:from>
    <xdr:to>
      <xdr:col>11</xdr:col>
      <xdr:colOff>4471147</xdr:colOff>
      <xdr:row>52</xdr:row>
      <xdr:rowOff>2868706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2EA3A10-240E-4725-8D32-5087E416A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48836529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53</xdr:row>
      <xdr:rowOff>0</xdr:rowOff>
    </xdr:from>
    <xdr:to>
      <xdr:col>10</xdr:col>
      <xdr:colOff>4392706</xdr:colOff>
      <xdr:row>53</xdr:row>
      <xdr:rowOff>2868706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A293BF31-D3E8-4787-8945-5998BD635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51839706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53</xdr:row>
      <xdr:rowOff>0</xdr:rowOff>
    </xdr:from>
    <xdr:to>
      <xdr:col>11</xdr:col>
      <xdr:colOff>4471147</xdr:colOff>
      <xdr:row>53</xdr:row>
      <xdr:rowOff>2868706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8427324-C7BE-4615-91C8-4B61AEABC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51839706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54</xdr:row>
      <xdr:rowOff>0</xdr:rowOff>
    </xdr:from>
    <xdr:to>
      <xdr:col>10</xdr:col>
      <xdr:colOff>4392706</xdr:colOff>
      <xdr:row>54</xdr:row>
      <xdr:rowOff>2868706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B331CDF-D008-4681-B166-74C46B706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54842882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54</xdr:row>
      <xdr:rowOff>0</xdr:rowOff>
    </xdr:from>
    <xdr:to>
      <xdr:col>11</xdr:col>
      <xdr:colOff>4471147</xdr:colOff>
      <xdr:row>54</xdr:row>
      <xdr:rowOff>2868706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ACF9CE5-3BEE-494F-95D9-B1CBDCA24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54842882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55</xdr:row>
      <xdr:rowOff>0</xdr:rowOff>
    </xdr:from>
    <xdr:to>
      <xdr:col>10</xdr:col>
      <xdr:colOff>4392706</xdr:colOff>
      <xdr:row>55</xdr:row>
      <xdr:rowOff>2868706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3BDCA55-5EDF-44CB-BB81-89B4366E6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57846059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55</xdr:row>
      <xdr:rowOff>0</xdr:rowOff>
    </xdr:from>
    <xdr:to>
      <xdr:col>11</xdr:col>
      <xdr:colOff>4471147</xdr:colOff>
      <xdr:row>55</xdr:row>
      <xdr:rowOff>2868706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A58196EE-6B2A-4271-89B8-C8F1FEF6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57846059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56</xdr:row>
      <xdr:rowOff>0</xdr:rowOff>
    </xdr:from>
    <xdr:to>
      <xdr:col>10</xdr:col>
      <xdr:colOff>4392706</xdr:colOff>
      <xdr:row>56</xdr:row>
      <xdr:rowOff>2868706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B605CDC-1737-4158-B2C7-AE310B977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60849235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56</xdr:row>
      <xdr:rowOff>0</xdr:rowOff>
    </xdr:from>
    <xdr:to>
      <xdr:col>11</xdr:col>
      <xdr:colOff>4471147</xdr:colOff>
      <xdr:row>56</xdr:row>
      <xdr:rowOff>2868706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20226FAA-4B67-4B32-AA6E-1BC49D179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60849235"/>
          <a:ext cx="4303059" cy="2868706"/>
        </a:xfrm>
        <a:prstGeom prst="rect">
          <a:avLst/>
        </a:prstGeom>
      </xdr:spPr>
    </xdr:pic>
    <xdr:clientData/>
  </xdr:twoCellAnchor>
  <xdr:twoCellAnchor>
    <xdr:from>
      <xdr:col>10</xdr:col>
      <xdr:colOff>89647</xdr:colOff>
      <xdr:row>57</xdr:row>
      <xdr:rowOff>0</xdr:rowOff>
    </xdr:from>
    <xdr:to>
      <xdr:col>10</xdr:col>
      <xdr:colOff>4392706</xdr:colOff>
      <xdr:row>57</xdr:row>
      <xdr:rowOff>2868706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9F3D9C0B-C614-4E7D-9F31-77E458422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63852412"/>
          <a:ext cx="4303059" cy="2868706"/>
        </a:xfrm>
        <a:prstGeom prst="rect">
          <a:avLst/>
        </a:prstGeom>
      </xdr:spPr>
    </xdr:pic>
    <xdr:clientData/>
  </xdr:twoCellAnchor>
  <xdr:twoCellAnchor>
    <xdr:from>
      <xdr:col>11</xdr:col>
      <xdr:colOff>168088</xdr:colOff>
      <xdr:row>57</xdr:row>
      <xdr:rowOff>0</xdr:rowOff>
    </xdr:from>
    <xdr:to>
      <xdr:col>11</xdr:col>
      <xdr:colOff>4471147</xdr:colOff>
      <xdr:row>57</xdr:row>
      <xdr:rowOff>2868706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C9DBF2F7-F0FC-45EE-A1BE-517C0F02D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63852412"/>
          <a:ext cx="4303059" cy="2868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5" zoomScaleNormal="85" workbookViewId="0">
      <pane ySplit="3" topLeftCell="A58" activePane="bottomLeft" state="frozen"/>
      <selection pane="bottomLeft" activeCell="F72" sqref="F72"/>
    </sheetView>
  </sheetViews>
  <sheetFormatPr defaultRowHeight="15" x14ac:dyDescent="0.25"/>
  <cols>
    <col min="3" max="3" width="11.5703125" customWidth="1"/>
    <col min="4" max="6" width="14" customWidth="1"/>
    <col min="7" max="7" width="21.5703125" customWidth="1"/>
    <col min="8" max="8" width="18.5703125" customWidth="1"/>
    <col min="9" max="9" width="24.85546875" customWidth="1"/>
    <col min="10" max="10" width="19.42578125" customWidth="1"/>
    <col min="11" max="11" width="68.5703125" customWidth="1"/>
    <col min="12" max="12" width="67.7109375" customWidth="1"/>
  </cols>
  <sheetData>
    <row r="1" spans="1:12" x14ac:dyDescent="0.25">
      <c r="A1" s="21" t="s">
        <v>0</v>
      </c>
      <c r="B1" s="21" t="s">
        <v>1</v>
      </c>
      <c r="C1" s="21" t="s">
        <v>2</v>
      </c>
      <c r="D1" s="24" t="s">
        <v>27</v>
      </c>
      <c r="E1" s="24"/>
      <c r="F1" s="23" t="s">
        <v>3</v>
      </c>
      <c r="G1" s="23"/>
      <c r="H1" s="23"/>
      <c r="I1" s="22" t="s">
        <v>18</v>
      </c>
      <c r="J1" s="22" t="s">
        <v>15</v>
      </c>
      <c r="K1" s="21" t="s">
        <v>6</v>
      </c>
      <c r="L1" s="21" t="s">
        <v>8</v>
      </c>
    </row>
    <row r="2" spans="1:12" ht="30" x14ac:dyDescent="0.25">
      <c r="A2" s="21"/>
      <c r="B2" s="21"/>
      <c r="C2" s="21"/>
      <c r="D2" s="10" t="s">
        <v>28</v>
      </c>
      <c r="E2" s="10" t="s">
        <v>14</v>
      </c>
      <c r="F2" s="8" t="s">
        <v>12</v>
      </c>
      <c r="G2" s="8" t="s">
        <v>11</v>
      </c>
      <c r="H2" s="8" t="s">
        <v>7</v>
      </c>
      <c r="I2" s="22"/>
      <c r="J2" s="22"/>
      <c r="K2" s="21"/>
      <c r="L2" s="21"/>
    </row>
    <row r="3" spans="1:12" ht="87" customHeight="1" x14ac:dyDescent="0.25">
      <c r="A3" s="21"/>
      <c r="B3" s="21"/>
      <c r="C3" s="21"/>
      <c r="D3" s="1" t="s">
        <v>29</v>
      </c>
      <c r="E3" s="1" t="s">
        <v>30</v>
      </c>
      <c r="F3" s="2" t="s">
        <v>13</v>
      </c>
      <c r="G3" s="2" t="s">
        <v>10</v>
      </c>
      <c r="H3" s="2" t="s">
        <v>50</v>
      </c>
      <c r="I3" s="22"/>
      <c r="J3" s="22"/>
      <c r="K3" s="21"/>
      <c r="L3" s="21"/>
    </row>
    <row r="4" spans="1:12" ht="236.25" customHeight="1" x14ac:dyDescent="0.25">
      <c r="A4" s="3">
        <v>1</v>
      </c>
      <c r="B4" s="3" t="s">
        <v>9</v>
      </c>
      <c r="C4" s="5" t="s">
        <v>20</v>
      </c>
      <c r="D4" s="3" t="s">
        <v>4</v>
      </c>
      <c r="E4" s="3" t="s">
        <v>4</v>
      </c>
      <c r="F4" s="3" t="s">
        <v>4</v>
      </c>
      <c r="G4" s="3" t="s">
        <v>5</v>
      </c>
      <c r="H4" s="3" t="s">
        <v>5</v>
      </c>
      <c r="I4" s="9" t="str">
        <f xml:space="preserve"> COUNTIF(D4:H4,"Có")&amp;"/"&amp;COUNTIF(D4:H4,"*")</f>
        <v>2/5</v>
      </c>
      <c r="J4" s="4" t="s">
        <v>16</v>
      </c>
    </row>
    <row r="5" spans="1:12" ht="236.25" customHeight="1" x14ac:dyDescent="0.25">
      <c r="A5" s="6">
        <v>2</v>
      </c>
      <c r="B5" s="6" t="s">
        <v>9</v>
      </c>
      <c r="C5" s="7" t="s">
        <v>21</v>
      </c>
      <c r="D5" s="3" t="s">
        <v>5</v>
      </c>
      <c r="E5" s="3" t="s">
        <v>4</v>
      </c>
      <c r="F5" s="3" t="s">
        <v>4</v>
      </c>
      <c r="G5" s="3" t="s">
        <v>5</v>
      </c>
      <c r="H5" s="3" t="s">
        <v>4</v>
      </c>
      <c r="I5" s="9" t="str">
        <f t="shared" ref="I5:I43" si="0" xml:space="preserve"> COUNTIF(D5:H5,"Có")&amp;"/"&amp;COUNTIF(D5:H5,"*")</f>
        <v>2/5</v>
      </c>
      <c r="J5" s="4" t="s">
        <v>16</v>
      </c>
    </row>
    <row r="6" spans="1:12" ht="236.25" customHeight="1" x14ac:dyDescent="0.25">
      <c r="A6" s="3">
        <v>3</v>
      </c>
      <c r="B6" s="6" t="s">
        <v>9</v>
      </c>
      <c r="C6" s="7">
        <v>43231</v>
      </c>
      <c r="D6" s="3" t="s">
        <v>5</v>
      </c>
      <c r="E6" s="3" t="s">
        <v>4</v>
      </c>
      <c r="F6" s="3" t="s">
        <v>4</v>
      </c>
      <c r="G6" s="3" t="s">
        <v>4</v>
      </c>
      <c r="H6" s="3" t="s">
        <v>5</v>
      </c>
      <c r="I6" s="9" t="str">
        <f t="shared" si="0"/>
        <v>2/5</v>
      </c>
      <c r="J6" s="4" t="s">
        <v>16</v>
      </c>
    </row>
    <row r="7" spans="1:12" ht="236.25" customHeight="1" x14ac:dyDescent="0.25">
      <c r="A7" s="6">
        <v>4</v>
      </c>
      <c r="B7" s="6" t="s">
        <v>9</v>
      </c>
      <c r="C7" s="7">
        <v>43323</v>
      </c>
      <c r="D7" s="3" t="s">
        <v>5</v>
      </c>
      <c r="E7" s="3" t="s">
        <v>4</v>
      </c>
      <c r="F7" s="3" t="s">
        <v>5</v>
      </c>
      <c r="G7" s="3" t="s">
        <v>5</v>
      </c>
      <c r="H7" s="3" t="s">
        <v>4</v>
      </c>
      <c r="I7" s="9" t="str">
        <f t="shared" si="0"/>
        <v>3/5</v>
      </c>
      <c r="J7" s="4" t="s">
        <v>17</v>
      </c>
    </row>
    <row r="8" spans="1:12" ht="236.25" customHeight="1" x14ac:dyDescent="0.25">
      <c r="A8" s="3">
        <v>5</v>
      </c>
      <c r="B8" s="6" t="s">
        <v>9</v>
      </c>
      <c r="C8" s="7">
        <v>43445</v>
      </c>
      <c r="D8" s="3" t="s">
        <v>4</v>
      </c>
      <c r="E8" s="3" t="s">
        <v>4</v>
      </c>
      <c r="F8" s="3" t="s">
        <v>5</v>
      </c>
      <c r="G8" s="3" t="s">
        <v>4</v>
      </c>
      <c r="H8" s="3" t="s">
        <v>5</v>
      </c>
      <c r="I8" s="9" t="str">
        <f t="shared" si="0"/>
        <v>2/5</v>
      </c>
      <c r="J8" s="4" t="s">
        <v>16</v>
      </c>
    </row>
    <row r="9" spans="1:12" ht="236.25" customHeight="1" x14ac:dyDescent="0.25">
      <c r="A9" s="6">
        <v>6</v>
      </c>
      <c r="B9" s="6" t="s">
        <v>9</v>
      </c>
      <c r="C9" s="7">
        <v>43323</v>
      </c>
      <c r="D9" s="3" t="s">
        <v>5</v>
      </c>
      <c r="E9" s="3" t="s">
        <v>4</v>
      </c>
      <c r="F9" s="3" t="s">
        <v>4</v>
      </c>
      <c r="G9" s="3" t="s">
        <v>4</v>
      </c>
      <c r="H9" s="3" t="s">
        <v>5</v>
      </c>
      <c r="I9" s="9" t="str">
        <f t="shared" si="0"/>
        <v>2/5</v>
      </c>
      <c r="J9" s="4" t="s">
        <v>16</v>
      </c>
    </row>
    <row r="10" spans="1:12" ht="236.25" customHeight="1" x14ac:dyDescent="0.25">
      <c r="A10" s="3">
        <v>7</v>
      </c>
      <c r="B10" s="6" t="s">
        <v>9</v>
      </c>
      <c r="C10" s="7" t="s">
        <v>22</v>
      </c>
      <c r="D10" s="3" t="s">
        <v>5</v>
      </c>
      <c r="E10" s="3" t="s">
        <v>4</v>
      </c>
      <c r="F10" s="3" t="s">
        <v>4</v>
      </c>
      <c r="G10" s="3" t="s">
        <v>5</v>
      </c>
      <c r="H10" s="3" t="s">
        <v>4</v>
      </c>
      <c r="I10" s="9" t="str">
        <f t="shared" si="0"/>
        <v>2/5</v>
      </c>
      <c r="J10" s="4" t="s">
        <v>19</v>
      </c>
    </row>
    <row r="11" spans="1:12" ht="236.25" customHeight="1" x14ac:dyDescent="0.25">
      <c r="A11" s="6">
        <v>8</v>
      </c>
      <c r="B11" s="6" t="s">
        <v>9</v>
      </c>
      <c r="C11" s="7">
        <v>43202</v>
      </c>
      <c r="D11" s="3" t="s">
        <v>5</v>
      </c>
      <c r="E11" s="3" t="s">
        <v>4</v>
      </c>
      <c r="F11" s="3" t="s">
        <v>4</v>
      </c>
      <c r="G11" s="3" t="s">
        <v>5</v>
      </c>
      <c r="H11" s="3" t="s">
        <v>4</v>
      </c>
      <c r="I11" s="9" t="str">
        <f t="shared" si="0"/>
        <v>2/5</v>
      </c>
      <c r="J11" s="4" t="s">
        <v>17</v>
      </c>
    </row>
    <row r="12" spans="1:12" ht="236.25" customHeight="1" x14ac:dyDescent="0.25">
      <c r="A12" s="3">
        <v>9</v>
      </c>
      <c r="B12" s="6" t="s">
        <v>9</v>
      </c>
      <c r="C12" s="7">
        <v>44389</v>
      </c>
      <c r="D12" s="3" t="s">
        <v>5</v>
      </c>
      <c r="E12" s="3" t="s">
        <v>5</v>
      </c>
      <c r="F12" s="3" t="s">
        <v>4</v>
      </c>
      <c r="G12" s="3" t="s">
        <v>5</v>
      </c>
      <c r="H12" s="3" t="s">
        <v>4</v>
      </c>
      <c r="I12" s="9" t="str">
        <f t="shared" si="0"/>
        <v>3/5</v>
      </c>
      <c r="J12" s="4" t="s">
        <v>17</v>
      </c>
    </row>
    <row r="13" spans="1:12" ht="236.25" customHeight="1" x14ac:dyDescent="0.25">
      <c r="A13" s="6">
        <v>10</v>
      </c>
      <c r="B13" s="6" t="s">
        <v>9</v>
      </c>
      <c r="C13" s="7" t="s">
        <v>23</v>
      </c>
      <c r="D13" s="3" t="s">
        <v>5</v>
      </c>
      <c r="E13" s="3" t="s">
        <v>5</v>
      </c>
      <c r="F13" s="3" t="s">
        <v>5</v>
      </c>
      <c r="G13" s="3" t="s">
        <v>5</v>
      </c>
      <c r="H13" s="3" t="s">
        <v>5</v>
      </c>
      <c r="I13" s="9" t="str">
        <f t="shared" si="0"/>
        <v>5/5</v>
      </c>
      <c r="J13" s="4" t="s">
        <v>19</v>
      </c>
    </row>
    <row r="14" spans="1:12" ht="236.25" customHeight="1" x14ac:dyDescent="0.25">
      <c r="A14" s="3">
        <v>11</v>
      </c>
      <c r="B14" s="6" t="s">
        <v>9</v>
      </c>
      <c r="C14" s="7" t="s">
        <v>24</v>
      </c>
      <c r="D14" s="3" t="s">
        <v>5</v>
      </c>
      <c r="E14" s="3" t="s">
        <v>5</v>
      </c>
      <c r="F14" s="3" t="s">
        <v>4</v>
      </c>
      <c r="G14" s="3" t="s">
        <v>5</v>
      </c>
      <c r="H14" s="3" t="s">
        <v>4</v>
      </c>
      <c r="I14" s="9" t="str">
        <f t="shared" si="0"/>
        <v>3/5</v>
      </c>
      <c r="J14" s="4" t="s">
        <v>19</v>
      </c>
    </row>
    <row r="15" spans="1:12" ht="236.25" customHeight="1" x14ac:dyDescent="0.25">
      <c r="A15" s="6">
        <v>12</v>
      </c>
      <c r="B15" s="6" t="s">
        <v>9</v>
      </c>
      <c r="C15" s="7" t="s">
        <v>24</v>
      </c>
      <c r="D15" s="3" t="s">
        <v>5</v>
      </c>
      <c r="E15" s="3" t="s">
        <v>5</v>
      </c>
      <c r="F15" s="3" t="s">
        <v>4</v>
      </c>
      <c r="G15" s="3" t="s">
        <v>5</v>
      </c>
      <c r="H15" s="3" t="s">
        <v>4</v>
      </c>
      <c r="I15" s="9" t="str">
        <f t="shared" si="0"/>
        <v>3/5</v>
      </c>
      <c r="J15" s="4" t="s">
        <v>17</v>
      </c>
    </row>
    <row r="16" spans="1:12" ht="236.25" customHeight="1" x14ac:dyDescent="0.25">
      <c r="A16" s="3">
        <v>13</v>
      </c>
      <c r="B16" s="6" t="s">
        <v>9</v>
      </c>
      <c r="C16" s="7" t="s">
        <v>25</v>
      </c>
      <c r="D16" s="3" t="s">
        <v>5</v>
      </c>
      <c r="E16" s="3" t="s">
        <v>5</v>
      </c>
      <c r="F16" s="3" t="s">
        <v>5</v>
      </c>
      <c r="G16" s="3" t="s">
        <v>5</v>
      </c>
      <c r="H16" s="3" t="s">
        <v>5</v>
      </c>
      <c r="I16" s="9" t="str">
        <f t="shared" si="0"/>
        <v>5/5</v>
      </c>
      <c r="J16" s="4" t="s">
        <v>17</v>
      </c>
    </row>
    <row r="17" spans="1:10" ht="236.25" customHeight="1" x14ac:dyDescent="0.25">
      <c r="A17" s="6">
        <v>14</v>
      </c>
      <c r="B17" s="6" t="s">
        <v>9</v>
      </c>
      <c r="C17" s="7">
        <v>43468</v>
      </c>
      <c r="D17" s="3" t="s">
        <v>5</v>
      </c>
      <c r="E17" s="3" t="s">
        <v>5</v>
      </c>
      <c r="F17" s="3" t="s">
        <v>4</v>
      </c>
      <c r="G17" s="3" t="s">
        <v>5</v>
      </c>
      <c r="H17" s="3" t="s">
        <v>5</v>
      </c>
      <c r="I17" s="9" t="str">
        <f t="shared" si="0"/>
        <v>4/5</v>
      </c>
      <c r="J17" s="4" t="s">
        <v>19</v>
      </c>
    </row>
    <row r="18" spans="1:10" ht="236.25" customHeight="1" x14ac:dyDescent="0.25">
      <c r="A18" s="3">
        <v>15</v>
      </c>
      <c r="B18" s="6" t="s">
        <v>9</v>
      </c>
      <c r="C18" s="7" t="s">
        <v>26</v>
      </c>
      <c r="D18" s="3" t="s">
        <v>5</v>
      </c>
      <c r="E18" s="3" t="s">
        <v>5</v>
      </c>
      <c r="F18" s="3" t="s">
        <v>5</v>
      </c>
      <c r="G18" s="3" t="s">
        <v>5</v>
      </c>
      <c r="H18" s="3" t="s">
        <v>4</v>
      </c>
      <c r="I18" s="9" t="str">
        <f t="shared" si="0"/>
        <v>4/5</v>
      </c>
      <c r="J18" s="4" t="s">
        <v>19</v>
      </c>
    </row>
    <row r="19" spans="1:10" ht="236.25" customHeight="1" x14ac:dyDescent="0.25">
      <c r="A19" s="6">
        <v>16</v>
      </c>
      <c r="B19" s="6" t="s">
        <v>9</v>
      </c>
      <c r="C19" s="7">
        <v>43561</v>
      </c>
      <c r="D19" s="3" t="s">
        <v>5</v>
      </c>
      <c r="E19" s="3" t="s">
        <v>4</v>
      </c>
      <c r="F19" s="3" t="s">
        <v>4</v>
      </c>
      <c r="G19" s="3" t="s">
        <v>5</v>
      </c>
      <c r="H19" s="3" t="s">
        <v>5</v>
      </c>
      <c r="I19" s="9" t="str">
        <f t="shared" si="0"/>
        <v>3/5</v>
      </c>
      <c r="J19" s="4" t="s">
        <v>19</v>
      </c>
    </row>
    <row r="20" spans="1:10" ht="236.25" customHeight="1" x14ac:dyDescent="0.25">
      <c r="A20" s="3">
        <v>17</v>
      </c>
      <c r="B20" s="6" t="s">
        <v>9</v>
      </c>
      <c r="C20" s="7">
        <v>43561</v>
      </c>
      <c r="D20" s="3" t="s">
        <v>5</v>
      </c>
      <c r="E20" s="3" t="s">
        <v>4</v>
      </c>
      <c r="F20" s="3" t="s">
        <v>4</v>
      </c>
      <c r="G20" s="3" t="s">
        <v>5</v>
      </c>
      <c r="H20" s="3" t="s">
        <v>5</v>
      </c>
      <c r="I20" s="9" t="str">
        <f t="shared" si="0"/>
        <v>3/5</v>
      </c>
      <c r="J20" s="4" t="s">
        <v>19</v>
      </c>
    </row>
    <row r="21" spans="1:10" ht="236.25" customHeight="1" x14ac:dyDescent="0.25">
      <c r="A21" s="6">
        <v>18</v>
      </c>
      <c r="B21" s="6" t="s">
        <v>9</v>
      </c>
      <c r="C21" s="7">
        <v>43561</v>
      </c>
      <c r="D21" s="3" t="s">
        <v>5</v>
      </c>
      <c r="E21" s="3" t="s">
        <v>4</v>
      </c>
      <c r="F21" s="3" t="s">
        <v>4</v>
      </c>
      <c r="G21" s="3" t="s">
        <v>4</v>
      </c>
      <c r="H21" s="3" t="s">
        <v>4</v>
      </c>
      <c r="I21" s="9" t="str">
        <f t="shared" si="0"/>
        <v>1/5</v>
      </c>
      <c r="J21" s="4" t="s">
        <v>16</v>
      </c>
    </row>
    <row r="22" spans="1:10" ht="236.25" customHeight="1" x14ac:dyDescent="0.25">
      <c r="A22" s="3">
        <v>19</v>
      </c>
      <c r="B22" s="6" t="s">
        <v>9</v>
      </c>
      <c r="C22" s="7" t="s">
        <v>31</v>
      </c>
      <c r="D22" s="3" t="s">
        <v>5</v>
      </c>
      <c r="E22" s="3" t="s">
        <v>4</v>
      </c>
      <c r="F22" s="3" t="s">
        <v>4</v>
      </c>
      <c r="G22" s="3" t="s">
        <v>5</v>
      </c>
      <c r="H22" s="3" t="s">
        <v>4</v>
      </c>
      <c r="I22" s="9" t="str">
        <f t="shared" si="0"/>
        <v>2/5</v>
      </c>
      <c r="J22" s="4" t="s">
        <v>19</v>
      </c>
    </row>
    <row r="23" spans="1:10" ht="236.25" customHeight="1" x14ac:dyDescent="0.25">
      <c r="A23" s="6">
        <v>20</v>
      </c>
      <c r="B23" s="6" t="s">
        <v>9</v>
      </c>
      <c r="C23" s="7">
        <v>43594</v>
      </c>
      <c r="D23" s="3" t="s">
        <v>5</v>
      </c>
      <c r="E23" s="3" t="s">
        <v>4</v>
      </c>
      <c r="F23" s="3" t="s">
        <v>5</v>
      </c>
      <c r="G23" s="3" t="s">
        <v>5</v>
      </c>
      <c r="H23" s="3" t="s">
        <v>5</v>
      </c>
      <c r="I23" s="9" t="str">
        <f t="shared" si="0"/>
        <v>4/5</v>
      </c>
      <c r="J23" s="4" t="s">
        <v>19</v>
      </c>
    </row>
    <row r="24" spans="1:10" ht="236.25" customHeight="1" x14ac:dyDescent="0.25">
      <c r="A24" s="3">
        <v>21</v>
      </c>
      <c r="B24" s="6" t="s">
        <v>9</v>
      </c>
      <c r="C24" s="7">
        <v>43594</v>
      </c>
      <c r="D24" s="3" t="s">
        <v>5</v>
      </c>
      <c r="E24" s="3" t="s">
        <v>4</v>
      </c>
      <c r="F24" s="3" t="s">
        <v>5</v>
      </c>
      <c r="G24" s="3" t="s">
        <v>5</v>
      </c>
      <c r="H24" s="3" t="s">
        <v>5</v>
      </c>
      <c r="I24" s="9" t="str">
        <f t="shared" si="0"/>
        <v>4/5</v>
      </c>
      <c r="J24" s="4" t="s">
        <v>19</v>
      </c>
    </row>
    <row r="25" spans="1:10" ht="236.25" customHeight="1" x14ac:dyDescent="0.25">
      <c r="A25" s="6">
        <v>22</v>
      </c>
      <c r="B25" s="6" t="s">
        <v>9</v>
      </c>
      <c r="C25" s="7">
        <v>43778</v>
      </c>
      <c r="D25" s="3" t="s">
        <v>5</v>
      </c>
      <c r="E25" s="3" t="s">
        <v>5</v>
      </c>
      <c r="F25" s="3" t="s">
        <v>5</v>
      </c>
      <c r="G25" s="3" t="s">
        <v>5</v>
      </c>
      <c r="H25" s="3" t="s">
        <v>5</v>
      </c>
      <c r="I25" s="9" t="str">
        <f t="shared" si="0"/>
        <v>5/5</v>
      </c>
      <c r="J25" s="4" t="s">
        <v>19</v>
      </c>
    </row>
    <row r="26" spans="1:10" ht="236.25" customHeight="1" x14ac:dyDescent="0.25">
      <c r="A26" s="3">
        <v>23</v>
      </c>
      <c r="B26" s="6" t="s">
        <v>9</v>
      </c>
      <c r="C26" s="7" t="s">
        <v>32</v>
      </c>
      <c r="D26" s="3" t="s">
        <v>5</v>
      </c>
      <c r="E26" s="3" t="s">
        <v>4</v>
      </c>
      <c r="F26" s="3" t="s">
        <v>4</v>
      </c>
      <c r="G26" s="3" t="s">
        <v>5</v>
      </c>
      <c r="H26" s="3" t="s">
        <v>5</v>
      </c>
      <c r="I26" s="9" t="str">
        <f t="shared" si="0"/>
        <v>3/5</v>
      </c>
      <c r="J26" s="4" t="s">
        <v>19</v>
      </c>
    </row>
    <row r="27" spans="1:10" ht="236.25" customHeight="1" x14ac:dyDescent="0.25">
      <c r="A27" s="6">
        <v>24</v>
      </c>
      <c r="B27" s="6" t="s">
        <v>9</v>
      </c>
      <c r="C27" s="7">
        <v>43627</v>
      </c>
      <c r="D27" s="3" t="s">
        <v>5</v>
      </c>
      <c r="E27" s="3" t="s">
        <v>4</v>
      </c>
      <c r="F27" s="3" t="s">
        <v>5</v>
      </c>
      <c r="G27" s="3" t="s">
        <v>5</v>
      </c>
      <c r="H27" s="3" t="s">
        <v>4</v>
      </c>
      <c r="I27" s="9" t="str">
        <f t="shared" si="0"/>
        <v>3/5</v>
      </c>
      <c r="J27" s="4" t="s">
        <v>17</v>
      </c>
    </row>
    <row r="28" spans="1:10" ht="236.25" customHeight="1" x14ac:dyDescent="0.25">
      <c r="A28" s="3">
        <v>25</v>
      </c>
      <c r="B28" s="6" t="s">
        <v>9</v>
      </c>
      <c r="C28" s="7">
        <v>43567</v>
      </c>
      <c r="D28" s="3" t="s">
        <v>5</v>
      </c>
      <c r="E28" s="3" t="s">
        <v>4</v>
      </c>
      <c r="F28" s="3" t="s">
        <v>5</v>
      </c>
      <c r="G28" s="3" t="s">
        <v>5</v>
      </c>
      <c r="H28" s="3" t="s">
        <v>4</v>
      </c>
      <c r="I28" s="9" t="str">
        <f t="shared" si="0"/>
        <v>3/5</v>
      </c>
      <c r="J28" s="4" t="s">
        <v>17</v>
      </c>
    </row>
    <row r="29" spans="1:10" ht="236.25" customHeight="1" x14ac:dyDescent="0.25">
      <c r="A29" s="6">
        <v>26</v>
      </c>
      <c r="B29" s="6" t="s">
        <v>9</v>
      </c>
      <c r="C29" s="7" t="s">
        <v>33</v>
      </c>
      <c r="D29" s="3" t="s">
        <v>5</v>
      </c>
      <c r="E29" s="3" t="s">
        <v>4</v>
      </c>
      <c r="F29" s="3" t="s">
        <v>5</v>
      </c>
      <c r="G29" s="3" t="s">
        <v>5</v>
      </c>
      <c r="H29" s="3" t="s">
        <v>5</v>
      </c>
      <c r="I29" s="9" t="str">
        <f t="shared" si="0"/>
        <v>4/5</v>
      </c>
      <c r="J29" s="4" t="s">
        <v>19</v>
      </c>
    </row>
    <row r="30" spans="1:10" ht="236.25" customHeight="1" x14ac:dyDescent="0.25">
      <c r="A30" s="3">
        <v>27</v>
      </c>
      <c r="B30" s="6" t="s">
        <v>9</v>
      </c>
      <c r="C30" s="7">
        <v>43891</v>
      </c>
      <c r="D30" s="3" t="s">
        <v>4</v>
      </c>
      <c r="E30" s="3" t="s">
        <v>5</v>
      </c>
      <c r="F30" s="3" t="s">
        <v>5</v>
      </c>
      <c r="G30" s="3" t="s">
        <v>4</v>
      </c>
      <c r="H30" s="3" t="s">
        <v>5</v>
      </c>
      <c r="I30" s="9" t="str">
        <f t="shared" si="0"/>
        <v>3/5</v>
      </c>
      <c r="J30" s="4" t="s">
        <v>16</v>
      </c>
    </row>
    <row r="31" spans="1:10" ht="236.25" customHeight="1" x14ac:dyDescent="0.25">
      <c r="A31" s="6">
        <v>28</v>
      </c>
      <c r="B31" s="6" t="s">
        <v>9</v>
      </c>
      <c r="C31" s="7" t="s">
        <v>34</v>
      </c>
      <c r="D31" s="3" t="s">
        <v>5</v>
      </c>
      <c r="E31" s="3" t="s">
        <v>4</v>
      </c>
      <c r="F31" s="3" t="s">
        <v>5</v>
      </c>
      <c r="G31" s="3" t="s">
        <v>5</v>
      </c>
      <c r="H31" s="3" t="s">
        <v>5</v>
      </c>
      <c r="I31" s="9" t="str">
        <f t="shared" si="0"/>
        <v>4/5</v>
      </c>
      <c r="J31" s="4" t="s">
        <v>19</v>
      </c>
    </row>
    <row r="32" spans="1:10" ht="236.25" customHeight="1" x14ac:dyDescent="0.25">
      <c r="A32" s="3">
        <v>29</v>
      </c>
      <c r="B32" s="6" t="s">
        <v>9</v>
      </c>
      <c r="C32" s="7" t="s">
        <v>34</v>
      </c>
      <c r="D32" s="3" t="s">
        <v>5</v>
      </c>
      <c r="E32" s="3" t="s">
        <v>4</v>
      </c>
      <c r="F32" s="3" t="s">
        <v>5</v>
      </c>
      <c r="G32" s="3" t="s">
        <v>5</v>
      </c>
      <c r="H32" s="3" t="s">
        <v>5</v>
      </c>
      <c r="I32" s="9" t="str">
        <f t="shared" si="0"/>
        <v>4/5</v>
      </c>
      <c r="J32" s="4" t="s">
        <v>19</v>
      </c>
    </row>
    <row r="33" spans="1:10" ht="236.25" customHeight="1" x14ac:dyDescent="0.25">
      <c r="A33" s="6">
        <v>30</v>
      </c>
      <c r="B33" s="6" t="s">
        <v>9</v>
      </c>
      <c r="C33" s="7" t="s">
        <v>34</v>
      </c>
      <c r="D33" s="3" t="s">
        <v>5</v>
      </c>
      <c r="E33" s="3" t="s">
        <v>5</v>
      </c>
      <c r="F33" s="3" t="s">
        <v>5</v>
      </c>
      <c r="G33" s="3" t="s">
        <v>5</v>
      </c>
      <c r="H33" s="3" t="s">
        <v>4</v>
      </c>
      <c r="I33" s="9" t="str">
        <f t="shared" si="0"/>
        <v>4/5</v>
      </c>
      <c r="J33" s="4" t="s">
        <v>19</v>
      </c>
    </row>
    <row r="34" spans="1:10" ht="236.25" customHeight="1" x14ac:dyDescent="0.25">
      <c r="A34" s="3">
        <v>31</v>
      </c>
      <c r="B34" s="6" t="s">
        <v>9</v>
      </c>
      <c r="C34" s="7" t="s">
        <v>36</v>
      </c>
      <c r="D34" s="3" t="s">
        <v>5</v>
      </c>
      <c r="E34" s="3" t="s">
        <v>4</v>
      </c>
      <c r="F34" s="3" t="s">
        <v>5</v>
      </c>
      <c r="G34" s="3" t="s">
        <v>5</v>
      </c>
      <c r="H34" s="3" t="s">
        <v>5</v>
      </c>
      <c r="I34" s="9" t="str">
        <f t="shared" si="0"/>
        <v>4/5</v>
      </c>
      <c r="J34" s="4" t="s">
        <v>17</v>
      </c>
    </row>
    <row r="35" spans="1:10" ht="236.25" customHeight="1" x14ac:dyDescent="0.25">
      <c r="A35" s="6">
        <v>32</v>
      </c>
      <c r="B35" s="6" t="s">
        <v>9</v>
      </c>
      <c r="C35" s="7" t="s">
        <v>35</v>
      </c>
      <c r="D35" s="3" t="s">
        <v>4</v>
      </c>
      <c r="E35" s="3" t="s">
        <v>4</v>
      </c>
      <c r="F35" s="3" t="s">
        <v>5</v>
      </c>
      <c r="G35" s="3" t="s">
        <v>5</v>
      </c>
      <c r="H35" s="3" t="s">
        <v>5</v>
      </c>
      <c r="I35" s="9" t="str">
        <f t="shared" si="0"/>
        <v>3/5</v>
      </c>
      <c r="J35" s="4" t="s">
        <v>19</v>
      </c>
    </row>
    <row r="36" spans="1:10" ht="236.25" customHeight="1" x14ac:dyDescent="0.25">
      <c r="A36" s="3">
        <v>33</v>
      </c>
      <c r="B36" s="6" t="s">
        <v>9</v>
      </c>
      <c r="C36" s="7" t="s">
        <v>36</v>
      </c>
      <c r="D36" s="3" t="s">
        <v>5</v>
      </c>
      <c r="E36" s="3" t="s">
        <v>4</v>
      </c>
      <c r="F36" s="3" t="s">
        <v>4</v>
      </c>
      <c r="G36" s="3" t="s">
        <v>4</v>
      </c>
      <c r="H36" s="3" t="s">
        <v>4</v>
      </c>
      <c r="I36" s="9" t="str">
        <f t="shared" si="0"/>
        <v>1/5</v>
      </c>
      <c r="J36" s="4" t="s">
        <v>16</v>
      </c>
    </row>
    <row r="37" spans="1:10" ht="236.25" customHeight="1" x14ac:dyDescent="0.25">
      <c r="A37" s="6">
        <v>34</v>
      </c>
      <c r="B37" s="6" t="s">
        <v>9</v>
      </c>
      <c r="C37" s="7" t="s">
        <v>37</v>
      </c>
      <c r="D37" s="3" t="s">
        <v>5</v>
      </c>
      <c r="E37" s="3" t="s">
        <v>4</v>
      </c>
      <c r="F37" s="3" t="s">
        <v>5</v>
      </c>
      <c r="G37" s="3" t="s">
        <v>5</v>
      </c>
      <c r="H37" s="3" t="s">
        <v>4</v>
      </c>
      <c r="I37" s="9" t="str">
        <f t="shared" si="0"/>
        <v>3/5</v>
      </c>
      <c r="J37" s="4" t="s">
        <v>19</v>
      </c>
    </row>
    <row r="38" spans="1:10" ht="236.25" customHeight="1" x14ac:dyDescent="0.25">
      <c r="A38" s="3">
        <v>35</v>
      </c>
      <c r="B38" s="6" t="s">
        <v>9</v>
      </c>
      <c r="C38" s="7" t="s">
        <v>37</v>
      </c>
      <c r="D38" s="3" t="s">
        <v>5</v>
      </c>
      <c r="E38" s="3" t="s">
        <v>5</v>
      </c>
      <c r="F38" s="3" t="s">
        <v>4</v>
      </c>
      <c r="G38" s="3" t="s">
        <v>5</v>
      </c>
      <c r="H38" s="3" t="s">
        <v>5</v>
      </c>
      <c r="I38" s="9" t="str">
        <f t="shared" si="0"/>
        <v>4/5</v>
      </c>
      <c r="J38" s="4" t="s">
        <v>19</v>
      </c>
    </row>
    <row r="39" spans="1:10" ht="236.25" customHeight="1" x14ac:dyDescent="0.25">
      <c r="A39" s="6">
        <v>36</v>
      </c>
      <c r="B39" s="6" t="s">
        <v>9</v>
      </c>
      <c r="C39" s="7">
        <v>43835</v>
      </c>
      <c r="D39" s="3" t="s">
        <v>4</v>
      </c>
      <c r="E39" s="3" t="s">
        <v>4</v>
      </c>
      <c r="F39" s="3" t="s">
        <v>5</v>
      </c>
      <c r="G39" s="3" t="s">
        <v>4</v>
      </c>
      <c r="H39" s="3" t="s">
        <v>5</v>
      </c>
      <c r="I39" s="9" t="str">
        <f t="shared" si="0"/>
        <v>2/5</v>
      </c>
      <c r="J39" s="4" t="s">
        <v>16</v>
      </c>
    </row>
    <row r="40" spans="1:10" ht="236.25" customHeight="1" x14ac:dyDescent="0.25">
      <c r="A40" s="6">
        <v>37</v>
      </c>
      <c r="B40" s="6" t="s">
        <v>9</v>
      </c>
      <c r="C40" s="7">
        <v>43896</v>
      </c>
      <c r="D40" s="3" t="s">
        <v>4</v>
      </c>
      <c r="E40" s="3" t="s">
        <v>4</v>
      </c>
      <c r="F40" s="3" t="s">
        <v>4</v>
      </c>
      <c r="G40" s="3" t="s">
        <v>5</v>
      </c>
      <c r="H40" s="3" t="s">
        <v>5</v>
      </c>
      <c r="I40" s="9" t="str">
        <f t="shared" si="0"/>
        <v>2/5</v>
      </c>
      <c r="J40" s="4" t="s">
        <v>19</v>
      </c>
    </row>
    <row r="41" spans="1:10" ht="236.25" customHeight="1" x14ac:dyDescent="0.25">
      <c r="A41" s="6">
        <v>38</v>
      </c>
      <c r="B41" s="6" t="s">
        <v>9</v>
      </c>
      <c r="C41" s="7">
        <v>43988</v>
      </c>
      <c r="D41" s="3" t="s">
        <v>5</v>
      </c>
      <c r="E41" s="3" t="s">
        <v>5</v>
      </c>
      <c r="F41" s="3" t="s">
        <v>4</v>
      </c>
      <c r="G41" s="3" t="s">
        <v>5</v>
      </c>
      <c r="H41" s="3" t="s">
        <v>4</v>
      </c>
      <c r="I41" s="9" t="str">
        <f t="shared" si="0"/>
        <v>3/5</v>
      </c>
      <c r="J41" s="4" t="s">
        <v>17</v>
      </c>
    </row>
    <row r="42" spans="1:10" ht="236.25" customHeight="1" x14ac:dyDescent="0.25">
      <c r="A42" s="6">
        <v>39</v>
      </c>
      <c r="B42" s="6" t="s">
        <v>9</v>
      </c>
      <c r="C42" s="7">
        <v>44141</v>
      </c>
      <c r="D42" s="3" t="s">
        <v>5</v>
      </c>
      <c r="E42" s="3" t="s">
        <v>5</v>
      </c>
      <c r="F42" s="3" t="s">
        <v>5</v>
      </c>
      <c r="G42" s="3" t="s">
        <v>5</v>
      </c>
      <c r="H42" s="3" t="s">
        <v>5</v>
      </c>
      <c r="I42" s="9" t="str">
        <f t="shared" si="0"/>
        <v>5/5</v>
      </c>
      <c r="J42" s="4" t="s">
        <v>17</v>
      </c>
    </row>
    <row r="43" spans="1:10" ht="236.25" customHeight="1" x14ac:dyDescent="0.25">
      <c r="A43" s="6">
        <v>40</v>
      </c>
      <c r="B43" s="6" t="s">
        <v>9</v>
      </c>
      <c r="C43" s="7" t="s">
        <v>38</v>
      </c>
      <c r="D43" s="3" t="s">
        <v>5</v>
      </c>
      <c r="E43" s="3" t="s">
        <v>4</v>
      </c>
      <c r="F43" s="3" t="s">
        <v>4</v>
      </c>
      <c r="G43" s="3" t="s">
        <v>4</v>
      </c>
      <c r="H43" s="3" t="s">
        <v>4</v>
      </c>
      <c r="I43" s="9" t="str">
        <f t="shared" si="0"/>
        <v>1/5</v>
      </c>
      <c r="J43" s="4" t="s">
        <v>16</v>
      </c>
    </row>
    <row r="44" spans="1:10" ht="236.25" customHeight="1" x14ac:dyDescent="0.25">
      <c r="A44" s="6">
        <v>41</v>
      </c>
      <c r="B44" s="6" t="s">
        <v>9</v>
      </c>
      <c r="C44" s="7" t="s">
        <v>39</v>
      </c>
      <c r="D44" s="3" t="s">
        <v>5</v>
      </c>
      <c r="E44" s="3" t="s">
        <v>5</v>
      </c>
      <c r="F44" s="3" t="s">
        <v>4</v>
      </c>
      <c r="G44" s="3" t="s">
        <v>5</v>
      </c>
      <c r="H44" s="3" t="s">
        <v>5</v>
      </c>
      <c r="I44" s="9" t="str">
        <f t="shared" ref="I44" si="1" xml:space="preserve"> COUNTIF(D44:H44,"Có")&amp;"/"&amp;COUNTIF(D44:H44,"*")</f>
        <v>4/5</v>
      </c>
      <c r="J44" s="4" t="s">
        <v>19</v>
      </c>
    </row>
    <row r="45" spans="1:10" ht="236.25" customHeight="1" x14ac:dyDescent="0.25">
      <c r="A45" s="6">
        <v>42</v>
      </c>
      <c r="B45" s="6" t="s">
        <v>40</v>
      </c>
      <c r="C45" s="7" t="s">
        <v>41</v>
      </c>
      <c r="D45" s="3" t="s">
        <v>4</v>
      </c>
      <c r="E45" s="3" t="s">
        <v>5</v>
      </c>
      <c r="F45" s="3" t="s">
        <v>5</v>
      </c>
      <c r="G45" s="3" t="s">
        <v>5</v>
      </c>
      <c r="H45" s="3" t="s">
        <v>5</v>
      </c>
      <c r="I45" s="9" t="str">
        <f t="shared" ref="I45" si="2" xml:space="preserve"> COUNTIF(D45:H45,"Có")&amp;"/"&amp;COUNTIF(D45:H45,"*")</f>
        <v>4/5</v>
      </c>
      <c r="J45" s="4" t="s">
        <v>16</v>
      </c>
    </row>
    <row r="46" spans="1:10" ht="236.25" customHeight="1" x14ac:dyDescent="0.25">
      <c r="A46" s="6">
        <v>43</v>
      </c>
      <c r="B46" s="6" t="s">
        <v>42</v>
      </c>
      <c r="C46" s="7" t="s">
        <v>41</v>
      </c>
      <c r="D46" s="3" t="s">
        <v>5</v>
      </c>
      <c r="E46" s="3" t="s">
        <v>4</v>
      </c>
      <c r="F46" s="3" t="s">
        <v>5</v>
      </c>
      <c r="G46" s="3" t="s">
        <v>4</v>
      </c>
      <c r="H46" s="3" t="s">
        <v>4</v>
      </c>
      <c r="I46" s="9" t="str">
        <f t="shared" ref="I46" si="3" xml:space="preserve"> COUNTIF(D46:H46,"Có")&amp;"/"&amp;COUNTIF(D46:H46,"*")</f>
        <v>2/5</v>
      </c>
      <c r="J46" s="4" t="s">
        <v>19</v>
      </c>
    </row>
    <row r="47" spans="1:10" ht="236.25" customHeight="1" x14ac:dyDescent="0.25">
      <c r="A47" s="6">
        <v>44</v>
      </c>
      <c r="B47" s="6" t="s">
        <v>9</v>
      </c>
      <c r="C47" s="7" t="s">
        <v>43</v>
      </c>
      <c r="D47" s="3" t="s">
        <v>5</v>
      </c>
      <c r="E47" s="3" t="s">
        <v>4</v>
      </c>
      <c r="F47" s="3" t="s">
        <v>5</v>
      </c>
      <c r="G47" s="3" t="s">
        <v>4</v>
      </c>
      <c r="H47" s="3" t="s">
        <v>5</v>
      </c>
      <c r="I47" s="9" t="str">
        <f t="shared" ref="I47" si="4" xml:space="preserve"> COUNTIF(D47:H47,"Có")&amp;"/"&amp;COUNTIF(D47:H47,"*")</f>
        <v>3/5</v>
      </c>
      <c r="J47" s="4" t="s">
        <v>19</v>
      </c>
    </row>
    <row r="48" spans="1:10" ht="236.25" customHeight="1" x14ac:dyDescent="0.25">
      <c r="A48" s="6">
        <v>45</v>
      </c>
      <c r="B48" s="6" t="s">
        <v>9</v>
      </c>
      <c r="C48" s="7">
        <v>44112</v>
      </c>
      <c r="D48" s="3" t="s">
        <v>5</v>
      </c>
      <c r="E48" s="3" t="s">
        <v>4</v>
      </c>
      <c r="F48" s="3" t="s">
        <v>5</v>
      </c>
      <c r="G48" s="3" t="s">
        <v>5</v>
      </c>
      <c r="H48" s="3" t="s">
        <v>5</v>
      </c>
      <c r="I48" s="9" t="str">
        <f t="shared" ref="I48" si="5" xml:space="preserve"> COUNTIF(D48:H48,"Có")&amp;"/"&amp;COUNTIF(D48:H48,"*")</f>
        <v>4/5</v>
      </c>
      <c r="J48" s="4" t="s">
        <v>19</v>
      </c>
    </row>
    <row r="49" spans="1:10" ht="236.25" customHeight="1" x14ac:dyDescent="0.25">
      <c r="A49" s="6">
        <v>46</v>
      </c>
      <c r="B49" s="6" t="s">
        <v>9</v>
      </c>
      <c r="C49" s="7">
        <v>44143</v>
      </c>
      <c r="D49" s="3" t="s">
        <v>5</v>
      </c>
      <c r="E49" s="3" t="s">
        <v>5</v>
      </c>
      <c r="F49" s="3" t="s">
        <v>5</v>
      </c>
      <c r="G49" s="3" t="s">
        <v>5</v>
      </c>
      <c r="H49" s="3" t="s">
        <v>5</v>
      </c>
      <c r="I49" s="9" t="str">
        <f t="shared" ref="I49" si="6" xml:space="preserve"> COUNTIF(D49:H49,"Có")&amp;"/"&amp;COUNTIF(D49:H49,"*")</f>
        <v>5/5</v>
      </c>
      <c r="J49" s="4" t="s">
        <v>17</v>
      </c>
    </row>
    <row r="50" spans="1:10" ht="236.25" customHeight="1" x14ac:dyDescent="0.25">
      <c r="A50" s="6">
        <v>47</v>
      </c>
      <c r="B50" s="6" t="s">
        <v>9</v>
      </c>
      <c r="C50" s="7" t="s">
        <v>44</v>
      </c>
      <c r="D50" s="3" t="s">
        <v>5</v>
      </c>
      <c r="E50" s="3" t="s">
        <v>5</v>
      </c>
      <c r="F50" s="3" t="s">
        <v>4</v>
      </c>
      <c r="G50" s="3" t="s">
        <v>5</v>
      </c>
      <c r="H50" s="3" t="s">
        <v>4</v>
      </c>
      <c r="I50" s="9" t="str">
        <f t="shared" ref="I50" si="7" xml:space="preserve"> COUNTIF(D50:H50,"Có")&amp;"/"&amp;COUNTIF(D50:H50,"*")</f>
        <v>3/5</v>
      </c>
      <c r="J50" s="4" t="s">
        <v>19</v>
      </c>
    </row>
    <row r="51" spans="1:10" ht="236.25" customHeight="1" x14ac:dyDescent="0.25">
      <c r="A51" s="6">
        <v>48</v>
      </c>
      <c r="B51" s="6" t="s">
        <v>45</v>
      </c>
      <c r="C51" s="7">
        <v>43534</v>
      </c>
      <c r="D51" s="3" t="s">
        <v>5</v>
      </c>
      <c r="E51" s="3" t="s">
        <v>4</v>
      </c>
      <c r="F51" s="3" t="s">
        <v>5</v>
      </c>
      <c r="G51" s="3" t="s">
        <v>5</v>
      </c>
      <c r="H51" s="3" t="s">
        <v>5</v>
      </c>
      <c r="I51" s="9" t="str">
        <f t="shared" ref="I51" si="8" xml:space="preserve"> COUNTIF(D51:H51,"Có")&amp;"/"&amp;COUNTIF(D51:H51,"*")</f>
        <v>4/5</v>
      </c>
      <c r="J51" s="4" t="s">
        <v>19</v>
      </c>
    </row>
    <row r="52" spans="1:10" ht="236.25" customHeight="1" x14ac:dyDescent="0.25">
      <c r="A52" s="6">
        <v>49</v>
      </c>
      <c r="B52" s="6" t="s">
        <v>45</v>
      </c>
      <c r="C52" s="7" t="s">
        <v>46</v>
      </c>
      <c r="D52" s="3" t="s">
        <v>5</v>
      </c>
      <c r="E52" s="3" t="s">
        <v>4</v>
      </c>
      <c r="F52" s="3" t="s">
        <v>4</v>
      </c>
      <c r="G52" s="3" t="s">
        <v>5</v>
      </c>
      <c r="H52" s="3" t="s">
        <v>5</v>
      </c>
      <c r="I52" s="9" t="str">
        <f t="shared" ref="I52" si="9" xml:space="preserve"> COUNTIF(D52:H52,"Có")&amp;"/"&amp;COUNTIF(D52:H52,"*")</f>
        <v>3/5</v>
      </c>
      <c r="J52" s="4" t="s">
        <v>19</v>
      </c>
    </row>
    <row r="53" spans="1:10" ht="236.25" customHeight="1" x14ac:dyDescent="0.25">
      <c r="A53" s="6">
        <v>50</v>
      </c>
      <c r="B53" s="6" t="s">
        <v>45</v>
      </c>
      <c r="C53" s="7" t="s">
        <v>47</v>
      </c>
      <c r="D53" s="3" t="s">
        <v>5</v>
      </c>
      <c r="E53" s="3" t="s">
        <v>4</v>
      </c>
      <c r="F53" s="3" t="s">
        <v>4</v>
      </c>
      <c r="G53" s="3" t="s">
        <v>4</v>
      </c>
      <c r="H53" s="3" t="s">
        <v>5</v>
      </c>
      <c r="I53" s="9" t="str">
        <f t="shared" ref="I53" si="10" xml:space="preserve"> COUNTIF(D53:H53,"Có")&amp;"/"&amp;COUNTIF(D53:H53,"*")</f>
        <v>2/5</v>
      </c>
      <c r="J53" s="4" t="s">
        <v>19</v>
      </c>
    </row>
    <row r="54" spans="1:10" ht="236.25" customHeight="1" x14ac:dyDescent="0.25">
      <c r="A54" s="6">
        <v>51</v>
      </c>
      <c r="B54" s="6" t="s">
        <v>79</v>
      </c>
      <c r="C54" s="7">
        <v>43983</v>
      </c>
      <c r="D54" s="3" t="s">
        <v>5</v>
      </c>
      <c r="E54" s="3" t="s">
        <v>4</v>
      </c>
      <c r="F54" s="3" t="s">
        <v>4</v>
      </c>
      <c r="G54" s="3" t="s">
        <v>5</v>
      </c>
      <c r="H54" s="3" t="s">
        <v>4</v>
      </c>
      <c r="I54" s="9" t="str">
        <f t="shared" ref="I54" si="11" xml:space="preserve"> COUNTIF(D54:H54,"Có")&amp;"/"&amp;COUNTIF(D54:H54,"*")</f>
        <v>2/5</v>
      </c>
      <c r="J54" s="4" t="s">
        <v>19</v>
      </c>
    </row>
    <row r="55" spans="1:10" ht="236.25" customHeight="1" x14ac:dyDescent="0.25">
      <c r="A55" s="6">
        <v>52</v>
      </c>
      <c r="B55" s="6" t="s">
        <v>79</v>
      </c>
      <c r="C55" s="7" t="s">
        <v>78</v>
      </c>
      <c r="D55" s="3" t="s">
        <v>5</v>
      </c>
      <c r="E55" s="3" t="s">
        <v>4</v>
      </c>
      <c r="F55" s="3" t="s">
        <v>4</v>
      </c>
      <c r="G55" s="3" t="s">
        <v>5</v>
      </c>
      <c r="H55" s="3" t="s">
        <v>4</v>
      </c>
      <c r="I55" s="9" t="str">
        <f t="shared" ref="I55" si="12" xml:space="preserve"> COUNTIF(D55:H55,"Có")&amp;"/"&amp;COUNTIF(D55:H55,"*")</f>
        <v>2/5</v>
      </c>
      <c r="J55" s="4" t="s">
        <v>16</v>
      </c>
    </row>
    <row r="56" spans="1:10" ht="236.25" customHeight="1" x14ac:dyDescent="0.25">
      <c r="A56" s="6">
        <v>53</v>
      </c>
      <c r="B56" s="6" t="s">
        <v>81</v>
      </c>
      <c r="C56" s="7">
        <v>43862</v>
      </c>
      <c r="D56" s="3" t="s">
        <v>5</v>
      </c>
      <c r="E56" s="3" t="s">
        <v>4</v>
      </c>
      <c r="F56" s="3" t="s">
        <v>5</v>
      </c>
      <c r="G56" s="3" t="s">
        <v>5</v>
      </c>
      <c r="H56" s="3" t="s">
        <v>5</v>
      </c>
      <c r="I56" s="9" t="str">
        <f t="shared" ref="I56" si="13" xml:space="preserve"> COUNTIF(D56:H56,"Có")&amp;"/"&amp;COUNTIF(D56:H56,"*")</f>
        <v>4/5</v>
      </c>
      <c r="J56" s="4" t="s">
        <v>19</v>
      </c>
    </row>
    <row r="57" spans="1:10" ht="236.25" customHeight="1" x14ac:dyDescent="0.25">
      <c r="A57" s="6">
        <v>54</v>
      </c>
      <c r="B57" s="6" t="s">
        <v>81</v>
      </c>
      <c r="C57" s="7">
        <v>43983</v>
      </c>
      <c r="D57" s="3" t="s">
        <v>5</v>
      </c>
      <c r="E57" s="3" t="s">
        <v>4</v>
      </c>
      <c r="F57" s="3" t="s">
        <v>5</v>
      </c>
      <c r="G57" s="3" t="s">
        <v>5</v>
      </c>
      <c r="H57" s="3" t="s">
        <v>5</v>
      </c>
      <c r="I57" s="9" t="str">
        <f t="shared" ref="I57" si="14" xml:space="preserve"> COUNTIF(D57:H57,"Có")&amp;"/"&amp;COUNTIF(D57:H57,"*")</f>
        <v>4/5</v>
      </c>
      <c r="J57" s="4" t="s">
        <v>16</v>
      </c>
    </row>
    <row r="58" spans="1:10" ht="236.25" customHeight="1" x14ac:dyDescent="0.25">
      <c r="A58" s="6">
        <v>55</v>
      </c>
      <c r="B58" s="6" t="s">
        <v>81</v>
      </c>
      <c r="C58" s="7" t="s">
        <v>82</v>
      </c>
      <c r="D58" s="3" t="s">
        <v>5</v>
      </c>
      <c r="E58" s="3" t="s">
        <v>4</v>
      </c>
      <c r="F58" s="3" t="s">
        <v>5</v>
      </c>
      <c r="G58" s="3" t="s">
        <v>5</v>
      </c>
      <c r="H58" s="3" t="s">
        <v>5</v>
      </c>
      <c r="I58" s="9" t="str">
        <f t="shared" ref="I58" si="15" xml:space="preserve"> COUNTIF(D58:H58,"Có")&amp;"/"&amp;COUNTIF(D58:H58,"*")</f>
        <v>4/5</v>
      </c>
      <c r="J58" s="4" t="s">
        <v>19</v>
      </c>
    </row>
  </sheetData>
  <autoFilter ref="A1:L53" xr:uid="{00000000-0001-0000-0000-000000000000}">
    <filterColumn colId="3" showButton="0"/>
    <filterColumn colId="5" showButton="0"/>
    <filterColumn colId="6" showButton="0"/>
  </autoFilter>
  <mergeCells count="9">
    <mergeCell ref="K1:K3"/>
    <mergeCell ref="L1:L3"/>
    <mergeCell ref="A1:A3"/>
    <mergeCell ref="B1:B3"/>
    <mergeCell ref="C1:C3"/>
    <mergeCell ref="I1:I3"/>
    <mergeCell ref="J1:J3"/>
    <mergeCell ref="F1:H1"/>
    <mergeCell ref="D1:E1"/>
  </mergeCells>
  <conditionalFormatting sqref="D4:H19">
    <cfRule type="containsText" dxfId="344" priority="525" operator="containsText" text="Không">
      <formula>NOT(ISERROR(SEARCH("Không",D4)))</formula>
    </cfRule>
    <cfRule type="containsText" dxfId="343" priority="526" operator="containsText" text="Có">
      <formula>NOT(ISERROR(SEARCH("Có",D4)))</formula>
    </cfRule>
  </conditionalFormatting>
  <conditionalFormatting sqref="J4:J6">
    <cfRule type="cellIs" dxfId="342" priority="417" operator="equal">
      <formula>"Trên 3R và vô cực"</formula>
    </cfRule>
    <cfRule type="cellIs" dxfId="341" priority="418" operator="equal">
      <formula>"Trên 2R"</formula>
    </cfRule>
    <cfRule type="cellIs" dxfId="340" priority="419" operator="equal">
      <formula>"Dưới 2R"</formula>
    </cfRule>
    <cfRule type="containsText" dxfId="339" priority="420" operator="containsText" text="Không">
      <formula>NOT(ISERROR(SEARCH("Không",J4)))</formula>
    </cfRule>
    <cfRule type="containsText" dxfId="338" priority="421" operator="containsText" text="Có">
      <formula>NOT(ISERROR(SEARCH("Có",J4)))</formula>
    </cfRule>
  </conditionalFormatting>
  <conditionalFormatting sqref="J8">
    <cfRule type="cellIs" dxfId="337" priority="412" operator="equal">
      <formula>"Trên 3R và vô cực"</formula>
    </cfRule>
    <cfRule type="cellIs" dxfId="336" priority="413" operator="equal">
      <formula>"Trên 2R"</formula>
    </cfRule>
    <cfRule type="cellIs" dxfId="335" priority="414" operator="equal">
      <formula>"Dưới 2R"</formula>
    </cfRule>
    <cfRule type="containsText" dxfId="334" priority="415" operator="containsText" text="Không">
      <formula>NOT(ISERROR(SEARCH("Không",J8)))</formula>
    </cfRule>
    <cfRule type="containsText" dxfId="333" priority="416" operator="containsText" text="Có">
      <formula>NOT(ISERROR(SEARCH("Có",J8)))</formula>
    </cfRule>
  </conditionalFormatting>
  <conditionalFormatting sqref="J7">
    <cfRule type="cellIs" dxfId="332" priority="407" operator="equal">
      <formula>"Trên 3R và vô cực"</formula>
    </cfRule>
    <cfRule type="cellIs" dxfId="331" priority="408" operator="equal">
      <formula>"Trên 2R"</formula>
    </cfRule>
    <cfRule type="cellIs" dxfId="330" priority="409" operator="equal">
      <formula>"Dưới 2R"</formula>
    </cfRule>
    <cfRule type="containsText" dxfId="329" priority="410" operator="containsText" text="Không">
      <formula>NOT(ISERROR(SEARCH("Không",J7)))</formula>
    </cfRule>
    <cfRule type="containsText" dxfId="328" priority="411" operator="containsText" text="Có">
      <formula>NOT(ISERROR(SEARCH("Có",J7)))</formula>
    </cfRule>
  </conditionalFormatting>
  <conditionalFormatting sqref="J9">
    <cfRule type="cellIs" dxfId="327" priority="400" operator="equal">
      <formula>"Trên 3R và vô cực"</formula>
    </cfRule>
    <cfRule type="cellIs" dxfId="326" priority="401" operator="equal">
      <formula>"Trên 2R"</formula>
    </cfRule>
    <cfRule type="cellIs" dxfId="325" priority="402" operator="equal">
      <formula>"Dưới 2R"</formula>
    </cfRule>
    <cfRule type="containsText" dxfId="324" priority="403" operator="containsText" text="Không">
      <formula>NOT(ISERROR(SEARCH("Không",J9)))</formula>
    </cfRule>
    <cfRule type="containsText" dxfId="323" priority="404" operator="containsText" text="Có">
      <formula>NOT(ISERROR(SEARCH("Có",J9)))</formula>
    </cfRule>
  </conditionalFormatting>
  <conditionalFormatting sqref="J10">
    <cfRule type="cellIs" dxfId="322" priority="393" operator="equal">
      <formula>"Trên 3R và vô cực"</formula>
    </cfRule>
    <cfRule type="cellIs" dxfId="321" priority="394" operator="equal">
      <formula>"Trên 2R"</formula>
    </cfRule>
    <cfRule type="cellIs" dxfId="320" priority="395" operator="equal">
      <formula>"Dưới 2R"</formula>
    </cfRule>
    <cfRule type="containsText" dxfId="319" priority="396" operator="containsText" text="Không">
      <formula>NOT(ISERROR(SEARCH("Không",J10)))</formula>
    </cfRule>
    <cfRule type="containsText" dxfId="318" priority="397" operator="containsText" text="Có">
      <formula>NOT(ISERROR(SEARCH("Có",J10)))</formula>
    </cfRule>
  </conditionalFormatting>
  <conditionalFormatting sqref="J11">
    <cfRule type="cellIs" dxfId="317" priority="386" operator="equal">
      <formula>"Trên 3R và vô cực"</formula>
    </cfRule>
    <cfRule type="cellIs" dxfId="316" priority="387" operator="equal">
      <formula>"Trên 2R"</formula>
    </cfRule>
    <cfRule type="cellIs" dxfId="315" priority="388" operator="equal">
      <formula>"Dưới 2R"</formula>
    </cfRule>
    <cfRule type="containsText" dxfId="314" priority="389" operator="containsText" text="Không">
      <formula>NOT(ISERROR(SEARCH("Không",J11)))</formula>
    </cfRule>
    <cfRule type="containsText" dxfId="313" priority="390" operator="containsText" text="Có">
      <formula>NOT(ISERROR(SEARCH("Có",J11)))</formula>
    </cfRule>
  </conditionalFormatting>
  <conditionalFormatting sqref="J12">
    <cfRule type="cellIs" dxfId="312" priority="379" operator="equal">
      <formula>"Trên 3R và vô cực"</formula>
    </cfRule>
    <cfRule type="cellIs" dxfId="311" priority="380" operator="equal">
      <formula>"Trên 2R"</formula>
    </cfRule>
    <cfRule type="cellIs" dxfId="310" priority="381" operator="equal">
      <formula>"Dưới 2R"</formula>
    </cfRule>
    <cfRule type="containsText" dxfId="309" priority="382" operator="containsText" text="Không">
      <formula>NOT(ISERROR(SEARCH("Không",J12)))</formula>
    </cfRule>
    <cfRule type="containsText" dxfId="308" priority="383" operator="containsText" text="Có">
      <formula>NOT(ISERROR(SEARCH("Có",J12)))</formula>
    </cfRule>
  </conditionalFormatting>
  <conditionalFormatting sqref="J13">
    <cfRule type="cellIs" dxfId="307" priority="372" operator="equal">
      <formula>"Trên 3R và vô cực"</formula>
    </cfRule>
    <cfRule type="cellIs" dxfId="306" priority="373" operator="equal">
      <formula>"Trên 2R"</formula>
    </cfRule>
    <cfRule type="cellIs" dxfId="305" priority="374" operator="equal">
      <formula>"Dưới 2R"</formula>
    </cfRule>
    <cfRule type="containsText" dxfId="304" priority="375" operator="containsText" text="Không">
      <formula>NOT(ISERROR(SEARCH("Không",J13)))</formula>
    </cfRule>
    <cfRule type="containsText" dxfId="303" priority="376" operator="containsText" text="Có">
      <formula>NOT(ISERROR(SEARCH("Có",J13)))</formula>
    </cfRule>
  </conditionalFormatting>
  <conditionalFormatting sqref="J14">
    <cfRule type="cellIs" dxfId="302" priority="365" operator="equal">
      <formula>"Trên 3R và vô cực"</formula>
    </cfRule>
    <cfRule type="cellIs" dxfId="301" priority="366" operator="equal">
      <formula>"Trên 2R"</formula>
    </cfRule>
    <cfRule type="cellIs" dxfId="300" priority="367" operator="equal">
      <formula>"Dưới 2R"</formula>
    </cfRule>
    <cfRule type="containsText" dxfId="299" priority="368" operator="containsText" text="Không">
      <formula>NOT(ISERROR(SEARCH("Không",J14)))</formula>
    </cfRule>
    <cfRule type="containsText" dxfId="298" priority="369" operator="containsText" text="Có">
      <formula>NOT(ISERROR(SEARCH("Có",J14)))</formula>
    </cfRule>
  </conditionalFormatting>
  <conditionalFormatting sqref="J15">
    <cfRule type="cellIs" dxfId="297" priority="358" operator="equal">
      <formula>"Trên 3R và vô cực"</formula>
    </cfRule>
    <cfRule type="cellIs" dxfId="296" priority="359" operator="equal">
      <formula>"Trên 2R"</formula>
    </cfRule>
    <cfRule type="cellIs" dxfId="295" priority="360" operator="equal">
      <formula>"Dưới 2R"</formula>
    </cfRule>
    <cfRule type="containsText" dxfId="294" priority="361" operator="containsText" text="Không">
      <formula>NOT(ISERROR(SEARCH("Không",J15)))</formula>
    </cfRule>
    <cfRule type="containsText" dxfId="293" priority="362" operator="containsText" text="Có">
      <formula>NOT(ISERROR(SEARCH("Có",J15)))</formula>
    </cfRule>
  </conditionalFormatting>
  <conditionalFormatting sqref="J16">
    <cfRule type="cellIs" dxfId="292" priority="351" operator="equal">
      <formula>"Trên 3R và vô cực"</formula>
    </cfRule>
    <cfRule type="cellIs" dxfId="291" priority="352" operator="equal">
      <formula>"Trên 2R"</formula>
    </cfRule>
    <cfRule type="cellIs" dxfId="290" priority="353" operator="equal">
      <formula>"Dưới 2R"</formula>
    </cfRule>
    <cfRule type="containsText" dxfId="289" priority="354" operator="containsText" text="Không">
      <formula>NOT(ISERROR(SEARCH("Không",J16)))</formula>
    </cfRule>
    <cfRule type="containsText" dxfId="288" priority="355" operator="containsText" text="Có">
      <formula>NOT(ISERROR(SEARCH("Có",J16)))</formula>
    </cfRule>
  </conditionalFormatting>
  <conditionalFormatting sqref="J17">
    <cfRule type="cellIs" dxfId="287" priority="344" operator="equal">
      <formula>"Trên 3R và vô cực"</formula>
    </cfRule>
    <cfRule type="cellIs" dxfId="286" priority="345" operator="equal">
      <formula>"Trên 2R"</formula>
    </cfRule>
    <cfRule type="cellIs" dxfId="285" priority="346" operator="equal">
      <formula>"Dưới 2R"</formula>
    </cfRule>
    <cfRule type="containsText" dxfId="284" priority="347" operator="containsText" text="Không">
      <formula>NOT(ISERROR(SEARCH("Không",J17)))</formula>
    </cfRule>
    <cfRule type="containsText" dxfId="283" priority="348" operator="containsText" text="Có">
      <formula>NOT(ISERROR(SEARCH("Có",J17)))</formula>
    </cfRule>
  </conditionalFormatting>
  <conditionalFormatting sqref="J18">
    <cfRule type="cellIs" dxfId="282" priority="337" operator="equal">
      <formula>"Trên 3R và vô cực"</formula>
    </cfRule>
    <cfRule type="cellIs" dxfId="281" priority="338" operator="equal">
      <formula>"Trên 2R"</formula>
    </cfRule>
    <cfRule type="cellIs" dxfId="280" priority="339" operator="equal">
      <formula>"Dưới 2R"</formula>
    </cfRule>
    <cfRule type="containsText" dxfId="279" priority="340" operator="containsText" text="Không">
      <formula>NOT(ISERROR(SEARCH("Không",J18)))</formula>
    </cfRule>
    <cfRule type="containsText" dxfId="278" priority="341" operator="containsText" text="Có">
      <formula>NOT(ISERROR(SEARCH("Có",J18)))</formula>
    </cfRule>
  </conditionalFormatting>
  <conditionalFormatting sqref="J19">
    <cfRule type="cellIs" dxfId="277" priority="330" operator="equal">
      <formula>"Trên 3R và vô cực"</formula>
    </cfRule>
    <cfRule type="cellIs" dxfId="276" priority="331" operator="equal">
      <formula>"Trên 2R"</formula>
    </cfRule>
    <cfRule type="cellIs" dxfId="275" priority="332" operator="equal">
      <formula>"Dưới 2R"</formula>
    </cfRule>
    <cfRule type="containsText" dxfId="274" priority="333" operator="containsText" text="Không">
      <formula>NOT(ISERROR(SEARCH("Không",J19)))</formula>
    </cfRule>
    <cfRule type="containsText" dxfId="273" priority="334" operator="containsText" text="Có">
      <formula>NOT(ISERROR(SEARCH("Có",J19)))</formula>
    </cfRule>
  </conditionalFormatting>
  <conditionalFormatting sqref="D20:H20">
    <cfRule type="containsText" dxfId="272" priority="328" operator="containsText" text="Không">
      <formula>NOT(ISERROR(SEARCH("Không",D20)))</formula>
    </cfRule>
    <cfRule type="containsText" dxfId="271" priority="329" operator="containsText" text="Có">
      <formula>NOT(ISERROR(SEARCH("Có",D20)))</formula>
    </cfRule>
  </conditionalFormatting>
  <conditionalFormatting sqref="J20">
    <cfRule type="cellIs" dxfId="270" priority="323" operator="equal">
      <formula>"Trên 3R và vô cực"</formula>
    </cfRule>
    <cfRule type="cellIs" dxfId="269" priority="324" operator="equal">
      <formula>"Trên 2R"</formula>
    </cfRule>
    <cfRule type="cellIs" dxfId="268" priority="325" operator="equal">
      <formula>"Dưới 2R"</formula>
    </cfRule>
    <cfRule type="containsText" dxfId="267" priority="326" operator="containsText" text="Không">
      <formula>NOT(ISERROR(SEARCH("Không",J20)))</formula>
    </cfRule>
    <cfRule type="containsText" dxfId="266" priority="327" operator="containsText" text="Có">
      <formula>NOT(ISERROR(SEARCH("Có",J20)))</formula>
    </cfRule>
  </conditionalFormatting>
  <conditionalFormatting sqref="D21:H21">
    <cfRule type="containsText" dxfId="265" priority="321" operator="containsText" text="Không">
      <formula>NOT(ISERROR(SEARCH("Không",D21)))</formula>
    </cfRule>
    <cfRule type="containsText" dxfId="264" priority="322" operator="containsText" text="Có">
      <formula>NOT(ISERROR(SEARCH("Có",D21)))</formula>
    </cfRule>
  </conditionalFormatting>
  <conditionalFormatting sqref="J21">
    <cfRule type="cellIs" dxfId="263" priority="316" operator="equal">
      <formula>"Trên 3R và vô cực"</formula>
    </cfRule>
    <cfRule type="cellIs" dxfId="262" priority="317" operator="equal">
      <formula>"Trên 2R"</formula>
    </cfRule>
    <cfRule type="cellIs" dxfId="261" priority="318" operator="equal">
      <formula>"Dưới 2R"</formula>
    </cfRule>
    <cfRule type="containsText" dxfId="260" priority="319" operator="containsText" text="Không">
      <formula>NOT(ISERROR(SEARCH("Không",J21)))</formula>
    </cfRule>
    <cfRule type="containsText" dxfId="259" priority="320" operator="containsText" text="Có">
      <formula>NOT(ISERROR(SEARCH("Có",J21)))</formula>
    </cfRule>
  </conditionalFormatting>
  <conditionalFormatting sqref="D22:H22">
    <cfRule type="containsText" dxfId="258" priority="314" operator="containsText" text="Không">
      <formula>NOT(ISERROR(SEARCH("Không",D22)))</formula>
    </cfRule>
    <cfRule type="containsText" dxfId="257" priority="315" operator="containsText" text="Có">
      <formula>NOT(ISERROR(SEARCH("Có",D22)))</formula>
    </cfRule>
  </conditionalFormatting>
  <conditionalFormatting sqref="J22">
    <cfRule type="cellIs" dxfId="256" priority="309" operator="equal">
      <formula>"Trên 3R và vô cực"</formula>
    </cfRule>
    <cfRule type="cellIs" dxfId="255" priority="310" operator="equal">
      <formula>"Trên 2R"</formula>
    </cfRule>
    <cfRule type="cellIs" dxfId="254" priority="311" operator="equal">
      <formula>"Dưới 2R"</formula>
    </cfRule>
    <cfRule type="containsText" dxfId="253" priority="312" operator="containsText" text="Không">
      <formula>NOT(ISERROR(SEARCH("Không",J22)))</formula>
    </cfRule>
    <cfRule type="containsText" dxfId="252" priority="313" operator="containsText" text="Có">
      <formula>NOT(ISERROR(SEARCH("Có",J22)))</formula>
    </cfRule>
  </conditionalFormatting>
  <conditionalFormatting sqref="D23:H23">
    <cfRule type="containsText" dxfId="251" priority="307" operator="containsText" text="Không">
      <formula>NOT(ISERROR(SEARCH("Không",D23)))</formula>
    </cfRule>
    <cfRule type="containsText" dxfId="250" priority="308" operator="containsText" text="Có">
      <formula>NOT(ISERROR(SEARCH("Có",D23)))</formula>
    </cfRule>
  </conditionalFormatting>
  <conditionalFormatting sqref="J23">
    <cfRule type="cellIs" dxfId="249" priority="302" operator="equal">
      <formula>"Trên 3R và vô cực"</formula>
    </cfRule>
    <cfRule type="cellIs" dxfId="248" priority="303" operator="equal">
      <formula>"Trên 2R"</formula>
    </cfRule>
    <cfRule type="cellIs" dxfId="247" priority="304" operator="equal">
      <formula>"Dưới 2R"</formula>
    </cfRule>
    <cfRule type="containsText" dxfId="246" priority="305" operator="containsText" text="Không">
      <formula>NOT(ISERROR(SEARCH("Không",J23)))</formula>
    </cfRule>
    <cfRule type="containsText" dxfId="245" priority="306" operator="containsText" text="Có">
      <formula>NOT(ISERROR(SEARCH("Có",J23)))</formula>
    </cfRule>
  </conditionalFormatting>
  <conditionalFormatting sqref="D24:H24">
    <cfRule type="containsText" dxfId="244" priority="300" operator="containsText" text="Không">
      <formula>NOT(ISERROR(SEARCH("Không",D24)))</formula>
    </cfRule>
    <cfRule type="containsText" dxfId="243" priority="301" operator="containsText" text="Có">
      <formula>NOT(ISERROR(SEARCH("Có",D24)))</formula>
    </cfRule>
  </conditionalFormatting>
  <conditionalFormatting sqref="J24">
    <cfRule type="cellIs" dxfId="242" priority="295" operator="equal">
      <formula>"Trên 3R và vô cực"</formula>
    </cfRule>
    <cfRule type="cellIs" dxfId="241" priority="296" operator="equal">
      <formula>"Trên 2R"</formula>
    </cfRule>
    <cfRule type="cellIs" dxfId="240" priority="297" operator="equal">
      <formula>"Dưới 2R"</formula>
    </cfRule>
    <cfRule type="containsText" dxfId="239" priority="298" operator="containsText" text="Không">
      <formula>NOT(ISERROR(SEARCH("Không",J24)))</formula>
    </cfRule>
    <cfRule type="containsText" dxfId="238" priority="299" operator="containsText" text="Có">
      <formula>NOT(ISERROR(SEARCH("Có",J24)))</formula>
    </cfRule>
  </conditionalFormatting>
  <conditionalFormatting sqref="D25:H25">
    <cfRule type="containsText" dxfId="237" priority="293" operator="containsText" text="Không">
      <formula>NOT(ISERROR(SEARCH("Không",D25)))</formula>
    </cfRule>
    <cfRule type="containsText" dxfId="236" priority="294" operator="containsText" text="Có">
      <formula>NOT(ISERROR(SEARCH("Có",D25)))</formula>
    </cfRule>
  </conditionalFormatting>
  <conditionalFormatting sqref="J25">
    <cfRule type="cellIs" dxfId="235" priority="288" operator="equal">
      <formula>"Trên 3R và vô cực"</formula>
    </cfRule>
    <cfRule type="cellIs" dxfId="234" priority="289" operator="equal">
      <formula>"Trên 2R"</formula>
    </cfRule>
    <cfRule type="cellIs" dxfId="233" priority="290" operator="equal">
      <formula>"Dưới 2R"</formula>
    </cfRule>
    <cfRule type="containsText" dxfId="232" priority="291" operator="containsText" text="Không">
      <formula>NOT(ISERROR(SEARCH("Không",J25)))</formula>
    </cfRule>
    <cfRule type="containsText" dxfId="231" priority="292" operator="containsText" text="Có">
      <formula>NOT(ISERROR(SEARCH("Có",J25)))</formula>
    </cfRule>
  </conditionalFormatting>
  <conditionalFormatting sqref="D26:H26">
    <cfRule type="containsText" dxfId="230" priority="286" operator="containsText" text="Không">
      <formula>NOT(ISERROR(SEARCH("Không",D26)))</formula>
    </cfRule>
    <cfRule type="containsText" dxfId="229" priority="287" operator="containsText" text="Có">
      <formula>NOT(ISERROR(SEARCH("Có",D26)))</formula>
    </cfRule>
  </conditionalFormatting>
  <conditionalFormatting sqref="J26">
    <cfRule type="cellIs" dxfId="228" priority="281" operator="equal">
      <formula>"Trên 3R và vô cực"</formula>
    </cfRule>
    <cfRule type="cellIs" dxfId="227" priority="282" operator="equal">
      <formula>"Trên 2R"</formula>
    </cfRule>
    <cfRule type="cellIs" dxfId="226" priority="283" operator="equal">
      <formula>"Dưới 2R"</formula>
    </cfRule>
    <cfRule type="containsText" dxfId="225" priority="284" operator="containsText" text="Không">
      <formula>NOT(ISERROR(SEARCH("Không",J26)))</formula>
    </cfRule>
    <cfRule type="containsText" dxfId="224" priority="285" operator="containsText" text="Có">
      <formula>NOT(ISERROR(SEARCH("Có",J26)))</formula>
    </cfRule>
  </conditionalFormatting>
  <conditionalFormatting sqref="D27:H27">
    <cfRule type="containsText" dxfId="223" priority="279" operator="containsText" text="Không">
      <formula>NOT(ISERROR(SEARCH("Không",D27)))</formula>
    </cfRule>
    <cfRule type="containsText" dxfId="222" priority="280" operator="containsText" text="Có">
      <formula>NOT(ISERROR(SEARCH("Có",D27)))</formula>
    </cfRule>
  </conditionalFormatting>
  <conditionalFormatting sqref="J27">
    <cfRule type="cellIs" dxfId="221" priority="274" operator="equal">
      <formula>"Trên 3R và vô cực"</formula>
    </cfRule>
    <cfRule type="cellIs" dxfId="220" priority="275" operator="equal">
      <formula>"Trên 2R"</formula>
    </cfRule>
    <cfRule type="cellIs" dxfId="219" priority="276" operator="equal">
      <formula>"Dưới 2R"</formula>
    </cfRule>
    <cfRule type="containsText" dxfId="218" priority="277" operator="containsText" text="Không">
      <formula>NOT(ISERROR(SEARCH("Không",J27)))</formula>
    </cfRule>
    <cfRule type="containsText" dxfId="217" priority="278" operator="containsText" text="Có">
      <formula>NOT(ISERROR(SEARCH("Có",J27)))</formula>
    </cfRule>
  </conditionalFormatting>
  <conditionalFormatting sqref="D28:H28">
    <cfRule type="containsText" dxfId="216" priority="272" operator="containsText" text="Không">
      <formula>NOT(ISERROR(SEARCH("Không",D28)))</formula>
    </cfRule>
    <cfRule type="containsText" dxfId="215" priority="273" operator="containsText" text="Có">
      <formula>NOT(ISERROR(SEARCH("Có",D28)))</formula>
    </cfRule>
  </conditionalFormatting>
  <conditionalFormatting sqref="J28">
    <cfRule type="cellIs" dxfId="214" priority="267" operator="equal">
      <formula>"Trên 3R và vô cực"</formula>
    </cfRule>
    <cfRule type="cellIs" dxfId="213" priority="268" operator="equal">
      <formula>"Trên 2R"</formula>
    </cfRule>
    <cfRule type="cellIs" dxfId="212" priority="269" operator="equal">
      <formula>"Dưới 2R"</formula>
    </cfRule>
    <cfRule type="containsText" dxfId="211" priority="270" operator="containsText" text="Không">
      <formula>NOT(ISERROR(SEARCH("Không",J28)))</formula>
    </cfRule>
    <cfRule type="containsText" dxfId="210" priority="271" operator="containsText" text="Có">
      <formula>NOT(ISERROR(SEARCH("Có",J28)))</formula>
    </cfRule>
  </conditionalFormatting>
  <conditionalFormatting sqref="D29:H29">
    <cfRule type="containsText" dxfId="209" priority="265" operator="containsText" text="Không">
      <formula>NOT(ISERROR(SEARCH("Không",D29)))</formula>
    </cfRule>
    <cfRule type="containsText" dxfId="208" priority="266" operator="containsText" text="Có">
      <formula>NOT(ISERROR(SEARCH("Có",D29)))</formula>
    </cfRule>
  </conditionalFormatting>
  <conditionalFormatting sqref="J29">
    <cfRule type="cellIs" dxfId="207" priority="260" operator="equal">
      <formula>"Trên 3R và vô cực"</formula>
    </cfRule>
    <cfRule type="cellIs" dxfId="206" priority="261" operator="equal">
      <formula>"Trên 2R"</formula>
    </cfRule>
    <cfRule type="cellIs" dxfId="205" priority="262" operator="equal">
      <formula>"Dưới 2R"</formula>
    </cfRule>
    <cfRule type="containsText" dxfId="204" priority="263" operator="containsText" text="Không">
      <formula>NOT(ISERROR(SEARCH("Không",J29)))</formula>
    </cfRule>
    <cfRule type="containsText" dxfId="203" priority="264" operator="containsText" text="Có">
      <formula>NOT(ISERROR(SEARCH("Có",J29)))</formula>
    </cfRule>
  </conditionalFormatting>
  <conditionalFormatting sqref="D30:H30">
    <cfRule type="containsText" dxfId="202" priority="258" operator="containsText" text="Không">
      <formula>NOT(ISERROR(SEARCH("Không",D30)))</formula>
    </cfRule>
    <cfRule type="containsText" dxfId="201" priority="259" operator="containsText" text="Có">
      <formula>NOT(ISERROR(SEARCH("Có",D30)))</formula>
    </cfRule>
  </conditionalFormatting>
  <conditionalFormatting sqref="J30">
    <cfRule type="cellIs" dxfId="200" priority="253" operator="equal">
      <formula>"Trên 3R và vô cực"</formula>
    </cfRule>
    <cfRule type="cellIs" dxfId="199" priority="254" operator="equal">
      <formula>"Trên 2R"</formula>
    </cfRule>
    <cfRule type="cellIs" dxfId="198" priority="255" operator="equal">
      <formula>"Dưới 2R"</formula>
    </cfRule>
    <cfRule type="containsText" dxfId="197" priority="256" operator="containsText" text="Không">
      <formula>NOT(ISERROR(SEARCH("Không",J30)))</formula>
    </cfRule>
    <cfRule type="containsText" dxfId="196" priority="257" operator="containsText" text="Có">
      <formula>NOT(ISERROR(SEARCH("Có",J30)))</formula>
    </cfRule>
  </conditionalFormatting>
  <conditionalFormatting sqref="D31:H31">
    <cfRule type="containsText" dxfId="195" priority="251" operator="containsText" text="Không">
      <formula>NOT(ISERROR(SEARCH("Không",D31)))</formula>
    </cfRule>
    <cfRule type="containsText" dxfId="194" priority="252" operator="containsText" text="Có">
      <formula>NOT(ISERROR(SEARCH("Có",D31)))</formula>
    </cfRule>
  </conditionalFormatting>
  <conditionalFormatting sqref="J31">
    <cfRule type="cellIs" dxfId="193" priority="246" operator="equal">
      <formula>"Trên 3R và vô cực"</formula>
    </cfRule>
    <cfRule type="cellIs" dxfId="192" priority="247" operator="equal">
      <formula>"Trên 2R"</formula>
    </cfRule>
    <cfRule type="cellIs" dxfId="191" priority="248" operator="equal">
      <formula>"Dưới 2R"</formula>
    </cfRule>
    <cfRule type="containsText" dxfId="190" priority="249" operator="containsText" text="Không">
      <formula>NOT(ISERROR(SEARCH("Không",J31)))</formula>
    </cfRule>
    <cfRule type="containsText" dxfId="189" priority="250" operator="containsText" text="Có">
      <formula>NOT(ISERROR(SEARCH("Có",J31)))</formula>
    </cfRule>
  </conditionalFormatting>
  <conditionalFormatting sqref="D32:H32">
    <cfRule type="containsText" dxfId="188" priority="244" operator="containsText" text="Không">
      <formula>NOT(ISERROR(SEARCH("Không",D32)))</formula>
    </cfRule>
    <cfRule type="containsText" dxfId="187" priority="245" operator="containsText" text="Có">
      <formula>NOT(ISERROR(SEARCH("Có",D32)))</formula>
    </cfRule>
  </conditionalFormatting>
  <conditionalFormatting sqref="J32">
    <cfRule type="cellIs" dxfId="186" priority="239" operator="equal">
      <formula>"Trên 3R và vô cực"</formula>
    </cfRule>
    <cfRule type="cellIs" dxfId="185" priority="240" operator="equal">
      <formula>"Trên 2R"</formula>
    </cfRule>
    <cfRule type="cellIs" dxfId="184" priority="241" operator="equal">
      <formula>"Dưới 2R"</formula>
    </cfRule>
    <cfRule type="containsText" dxfId="183" priority="242" operator="containsText" text="Không">
      <formula>NOT(ISERROR(SEARCH("Không",J32)))</formula>
    </cfRule>
    <cfRule type="containsText" dxfId="182" priority="243" operator="containsText" text="Có">
      <formula>NOT(ISERROR(SEARCH("Có",J32)))</formula>
    </cfRule>
  </conditionalFormatting>
  <conditionalFormatting sqref="D33:H33">
    <cfRule type="containsText" dxfId="181" priority="237" operator="containsText" text="Không">
      <formula>NOT(ISERROR(SEARCH("Không",D33)))</formula>
    </cfRule>
    <cfRule type="containsText" dxfId="180" priority="238" operator="containsText" text="Có">
      <formula>NOT(ISERROR(SEARCH("Có",D33)))</formula>
    </cfRule>
  </conditionalFormatting>
  <conditionalFormatting sqref="J33">
    <cfRule type="cellIs" dxfId="179" priority="232" operator="equal">
      <formula>"Trên 3R và vô cực"</formula>
    </cfRule>
    <cfRule type="cellIs" dxfId="178" priority="233" operator="equal">
      <formula>"Trên 2R"</formula>
    </cfRule>
    <cfRule type="cellIs" dxfId="177" priority="234" operator="equal">
      <formula>"Dưới 2R"</formula>
    </cfRule>
    <cfRule type="containsText" dxfId="176" priority="235" operator="containsText" text="Không">
      <formula>NOT(ISERROR(SEARCH("Không",J33)))</formula>
    </cfRule>
    <cfRule type="containsText" dxfId="175" priority="236" operator="containsText" text="Có">
      <formula>NOT(ISERROR(SEARCH("Có",J33)))</formula>
    </cfRule>
  </conditionalFormatting>
  <conditionalFormatting sqref="D34:H34">
    <cfRule type="containsText" dxfId="174" priority="230" operator="containsText" text="Không">
      <formula>NOT(ISERROR(SEARCH("Không",D34)))</formula>
    </cfRule>
    <cfRule type="containsText" dxfId="173" priority="231" operator="containsText" text="Có">
      <formula>NOT(ISERROR(SEARCH("Có",D34)))</formula>
    </cfRule>
  </conditionalFormatting>
  <conditionalFormatting sqref="J34">
    <cfRule type="cellIs" dxfId="172" priority="225" operator="equal">
      <formula>"Trên 3R và vô cực"</formula>
    </cfRule>
    <cfRule type="cellIs" dxfId="171" priority="226" operator="equal">
      <formula>"Trên 2R"</formula>
    </cfRule>
    <cfRule type="cellIs" dxfId="170" priority="227" operator="equal">
      <formula>"Dưới 2R"</formula>
    </cfRule>
    <cfRule type="containsText" dxfId="169" priority="228" operator="containsText" text="Không">
      <formula>NOT(ISERROR(SEARCH("Không",J34)))</formula>
    </cfRule>
    <cfRule type="containsText" dxfId="168" priority="229" operator="containsText" text="Có">
      <formula>NOT(ISERROR(SEARCH("Có",J34)))</formula>
    </cfRule>
  </conditionalFormatting>
  <conditionalFormatting sqref="D35:H35">
    <cfRule type="containsText" dxfId="167" priority="223" operator="containsText" text="Không">
      <formula>NOT(ISERROR(SEARCH("Không",D35)))</formula>
    </cfRule>
    <cfRule type="containsText" dxfId="166" priority="224" operator="containsText" text="Có">
      <formula>NOT(ISERROR(SEARCH("Có",D35)))</formula>
    </cfRule>
  </conditionalFormatting>
  <conditionalFormatting sqref="J35">
    <cfRule type="cellIs" dxfId="165" priority="218" operator="equal">
      <formula>"Trên 3R và vô cực"</formula>
    </cfRule>
    <cfRule type="cellIs" dxfId="164" priority="219" operator="equal">
      <formula>"Trên 2R"</formula>
    </cfRule>
    <cfRule type="cellIs" dxfId="163" priority="220" operator="equal">
      <formula>"Dưới 2R"</formula>
    </cfRule>
    <cfRule type="containsText" dxfId="162" priority="221" operator="containsText" text="Không">
      <formula>NOT(ISERROR(SEARCH("Không",J35)))</formula>
    </cfRule>
    <cfRule type="containsText" dxfId="161" priority="222" operator="containsText" text="Có">
      <formula>NOT(ISERROR(SEARCH("Có",J35)))</formula>
    </cfRule>
  </conditionalFormatting>
  <conditionalFormatting sqref="D36:H36">
    <cfRule type="containsText" dxfId="160" priority="216" operator="containsText" text="Không">
      <formula>NOT(ISERROR(SEARCH("Không",D36)))</formula>
    </cfRule>
    <cfRule type="containsText" dxfId="159" priority="217" operator="containsText" text="Có">
      <formula>NOT(ISERROR(SEARCH("Có",D36)))</formula>
    </cfRule>
  </conditionalFormatting>
  <conditionalFormatting sqref="J36">
    <cfRule type="cellIs" dxfId="158" priority="211" operator="equal">
      <formula>"Trên 3R và vô cực"</formula>
    </cfRule>
    <cfRule type="cellIs" dxfId="157" priority="212" operator="equal">
      <formula>"Trên 2R"</formula>
    </cfRule>
    <cfRule type="cellIs" dxfId="156" priority="213" operator="equal">
      <formula>"Dưới 2R"</formula>
    </cfRule>
    <cfRule type="containsText" dxfId="155" priority="214" operator="containsText" text="Không">
      <formula>NOT(ISERROR(SEARCH("Không",J36)))</formula>
    </cfRule>
    <cfRule type="containsText" dxfId="154" priority="215" operator="containsText" text="Có">
      <formula>NOT(ISERROR(SEARCH("Có",J36)))</formula>
    </cfRule>
  </conditionalFormatting>
  <conditionalFormatting sqref="D37:H37">
    <cfRule type="containsText" dxfId="153" priority="209" operator="containsText" text="Không">
      <formula>NOT(ISERROR(SEARCH("Không",D37)))</formula>
    </cfRule>
    <cfRule type="containsText" dxfId="152" priority="210" operator="containsText" text="Có">
      <formula>NOT(ISERROR(SEARCH("Có",D37)))</formula>
    </cfRule>
  </conditionalFormatting>
  <conditionalFormatting sqref="J37">
    <cfRule type="cellIs" dxfId="151" priority="204" operator="equal">
      <formula>"Trên 3R và vô cực"</formula>
    </cfRule>
    <cfRule type="cellIs" dxfId="150" priority="205" operator="equal">
      <formula>"Trên 2R"</formula>
    </cfRule>
    <cfRule type="cellIs" dxfId="149" priority="206" operator="equal">
      <formula>"Dưới 2R"</formula>
    </cfRule>
    <cfRule type="containsText" dxfId="148" priority="207" operator="containsText" text="Không">
      <formula>NOT(ISERROR(SEARCH("Không",J37)))</formula>
    </cfRule>
    <cfRule type="containsText" dxfId="147" priority="208" operator="containsText" text="Có">
      <formula>NOT(ISERROR(SEARCH("Có",J37)))</formula>
    </cfRule>
  </conditionalFormatting>
  <conditionalFormatting sqref="D38:H38">
    <cfRule type="containsText" dxfId="146" priority="195" operator="containsText" text="Không">
      <formula>NOT(ISERROR(SEARCH("Không",D38)))</formula>
    </cfRule>
    <cfRule type="containsText" dxfId="145" priority="196" operator="containsText" text="Có">
      <formula>NOT(ISERROR(SEARCH("Có",D38)))</formula>
    </cfRule>
  </conditionalFormatting>
  <conditionalFormatting sqref="J38">
    <cfRule type="cellIs" dxfId="144" priority="190" operator="equal">
      <formula>"Trên 3R và vô cực"</formula>
    </cfRule>
    <cfRule type="cellIs" dxfId="143" priority="191" operator="equal">
      <formula>"Trên 2R"</formula>
    </cfRule>
    <cfRule type="cellIs" dxfId="142" priority="192" operator="equal">
      <formula>"Dưới 2R"</formula>
    </cfRule>
    <cfRule type="containsText" dxfId="141" priority="193" operator="containsText" text="Không">
      <formula>NOT(ISERROR(SEARCH("Không",J38)))</formula>
    </cfRule>
    <cfRule type="containsText" dxfId="140" priority="194" operator="containsText" text="Có">
      <formula>NOT(ISERROR(SEARCH("Có",J38)))</formula>
    </cfRule>
  </conditionalFormatting>
  <conditionalFormatting sqref="D39:H39">
    <cfRule type="containsText" dxfId="139" priority="174" operator="containsText" text="Không">
      <formula>NOT(ISERROR(SEARCH("Không",D39)))</formula>
    </cfRule>
    <cfRule type="containsText" dxfId="138" priority="175" operator="containsText" text="Có">
      <formula>NOT(ISERROR(SEARCH("Có",D39)))</formula>
    </cfRule>
  </conditionalFormatting>
  <conditionalFormatting sqref="J39">
    <cfRule type="cellIs" dxfId="137" priority="169" operator="equal">
      <formula>"Trên 3R và vô cực"</formula>
    </cfRule>
    <cfRule type="cellIs" dxfId="136" priority="170" operator="equal">
      <formula>"Trên 2R"</formula>
    </cfRule>
    <cfRule type="cellIs" dxfId="135" priority="171" operator="equal">
      <formula>"Dưới 2R"</formula>
    </cfRule>
    <cfRule type="containsText" dxfId="134" priority="172" operator="containsText" text="Không">
      <formula>NOT(ISERROR(SEARCH("Không",J39)))</formula>
    </cfRule>
    <cfRule type="containsText" dxfId="133" priority="173" operator="containsText" text="Có">
      <formula>NOT(ISERROR(SEARCH("Có",J39)))</formula>
    </cfRule>
  </conditionalFormatting>
  <conditionalFormatting sqref="D40:H40">
    <cfRule type="containsText" dxfId="132" priority="167" operator="containsText" text="Không">
      <formula>NOT(ISERROR(SEARCH("Không",D40)))</formula>
    </cfRule>
    <cfRule type="containsText" dxfId="131" priority="168" operator="containsText" text="Có">
      <formula>NOT(ISERROR(SEARCH("Có",D40)))</formula>
    </cfRule>
  </conditionalFormatting>
  <conditionalFormatting sqref="J40">
    <cfRule type="cellIs" dxfId="130" priority="162" operator="equal">
      <formula>"Trên 3R và vô cực"</formula>
    </cfRule>
    <cfRule type="cellIs" dxfId="129" priority="163" operator="equal">
      <formula>"Trên 2R"</formula>
    </cfRule>
    <cfRule type="cellIs" dxfId="128" priority="164" operator="equal">
      <formula>"Dưới 2R"</formula>
    </cfRule>
    <cfRule type="containsText" dxfId="127" priority="165" operator="containsText" text="Không">
      <formula>NOT(ISERROR(SEARCH("Không",J40)))</formula>
    </cfRule>
    <cfRule type="containsText" dxfId="126" priority="166" operator="containsText" text="Có">
      <formula>NOT(ISERROR(SEARCH("Có",J40)))</formula>
    </cfRule>
  </conditionalFormatting>
  <conditionalFormatting sqref="D41:H41">
    <cfRule type="containsText" dxfId="125" priority="160" operator="containsText" text="Không">
      <formula>NOT(ISERROR(SEARCH("Không",D41)))</formula>
    </cfRule>
    <cfRule type="containsText" dxfId="124" priority="161" operator="containsText" text="Có">
      <formula>NOT(ISERROR(SEARCH("Có",D41)))</formula>
    </cfRule>
  </conditionalFormatting>
  <conditionalFormatting sqref="J41">
    <cfRule type="cellIs" dxfId="123" priority="155" operator="equal">
      <formula>"Trên 3R và vô cực"</formula>
    </cfRule>
    <cfRule type="cellIs" dxfId="122" priority="156" operator="equal">
      <formula>"Trên 2R"</formula>
    </cfRule>
    <cfRule type="cellIs" dxfId="121" priority="157" operator="equal">
      <formula>"Dưới 2R"</formula>
    </cfRule>
    <cfRule type="containsText" dxfId="120" priority="158" operator="containsText" text="Không">
      <formula>NOT(ISERROR(SEARCH("Không",J41)))</formula>
    </cfRule>
    <cfRule type="containsText" dxfId="119" priority="159" operator="containsText" text="Có">
      <formula>NOT(ISERROR(SEARCH("Có",J41)))</formula>
    </cfRule>
  </conditionalFormatting>
  <conditionalFormatting sqref="D42:H42">
    <cfRule type="containsText" dxfId="118" priority="153" operator="containsText" text="Không">
      <formula>NOT(ISERROR(SEARCH("Không",D42)))</formula>
    </cfRule>
    <cfRule type="containsText" dxfId="117" priority="154" operator="containsText" text="Có">
      <formula>NOT(ISERROR(SEARCH("Có",D42)))</formula>
    </cfRule>
  </conditionalFormatting>
  <conditionalFormatting sqref="J42">
    <cfRule type="cellIs" dxfId="116" priority="148" operator="equal">
      <formula>"Trên 3R và vô cực"</formula>
    </cfRule>
    <cfRule type="cellIs" dxfId="115" priority="149" operator="equal">
      <formula>"Trên 2R"</formula>
    </cfRule>
    <cfRule type="cellIs" dxfId="114" priority="150" operator="equal">
      <formula>"Dưới 2R"</formula>
    </cfRule>
    <cfRule type="containsText" dxfId="113" priority="151" operator="containsText" text="Không">
      <formula>NOT(ISERROR(SEARCH("Không",J42)))</formula>
    </cfRule>
    <cfRule type="containsText" dxfId="112" priority="152" operator="containsText" text="Có">
      <formula>NOT(ISERROR(SEARCH("Có",J42)))</formula>
    </cfRule>
  </conditionalFormatting>
  <conditionalFormatting sqref="D43:H43">
    <cfRule type="containsText" dxfId="111" priority="146" operator="containsText" text="Không">
      <formula>NOT(ISERROR(SEARCH("Không",D43)))</formula>
    </cfRule>
    <cfRule type="containsText" dxfId="110" priority="147" operator="containsText" text="Có">
      <formula>NOT(ISERROR(SEARCH("Có",D43)))</formula>
    </cfRule>
  </conditionalFormatting>
  <conditionalFormatting sqref="J43">
    <cfRule type="cellIs" dxfId="109" priority="141" operator="equal">
      <formula>"Trên 3R và vô cực"</formula>
    </cfRule>
    <cfRule type="cellIs" dxfId="108" priority="142" operator="equal">
      <formula>"Trên 2R"</formula>
    </cfRule>
    <cfRule type="cellIs" dxfId="107" priority="143" operator="equal">
      <formula>"Dưới 2R"</formula>
    </cfRule>
    <cfRule type="containsText" dxfId="106" priority="144" operator="containsText" text="Không">
      <formula>NOT(ISERROR(SEARCH("Không",J43)))</formula>
    </cfRule>
    <cfRule type="containsText" dxfId="105" priority="145" operator="containsText" text="Có">
      <formula>NOT(ISERROR(SEARCH("Có",J43)))</formula>
    </cfRule>
  </conditionalFormatting>
  <conditionalFormatting sqref="D44:H44">
    <cfRule type="containsText" dxfId="104" priority="139" operator="containsText" text="Không">
      <formula>NOT(ISERROR(SEARCH("Không",D44)))</formula>
    </cfRule>
    <cfRule type="containsText" dxfId="103" priority="140" operator="containsText" text="Có">
      <formula>NOT(ISERROR(SEARCH("Có",D44)))</formula>
    </cfRule>
  </conditionalFormatting>
  <conditionalFormatting sqref="J44">
    <cfRule type="cellIs" dxfId="102" priority="134" operator="equal">
      <formula>"Trên 3R và vô cực"</formula>
    </cfRule>
    <cfRule type="cellIs" dxfId="101" priority="135" operator="equal">
      <formula>"Trên 2R"</formula>
    </cfRule>
    <cfRule type="cellIs" dxfId="100" priority="136" operator="equal">
      <formula>"Dưới 2R"</formula>
    </cfRule>
    <cfRule type="containsText" dxfId="99" priority="137" operator="containsText" text="Không">
      <formula>NOT(ISERROR(SEARCH("Không",J44)))</formula>
    </cfRule>
    <cfRule type="containsText" dxfId="98" priority="138" operator="containsText" text="Có">
      <formula>NOT(ISERROR(SEARCH("Có",J44)))</formula>
    </cfRule>
  </conditionalFormatting>
  <conditionalFormatting sqref="D45:H45">
    <cfRule type="containsText" dxfId="97" priority="132" operator="containsText" text="Không">
      <formula>NOT(ISERROR(SEARCH("Không",D45)))</formula>
    </cfRule>
    <cfRule type="containsText" dxfId="96" priority="133" operator="containsText" text="Có">
      <formula>NOT(ISERROR(SEARCH("Có",D45)))</formula>
    </cfRule>
  </conditionalFormatting>
  <conditionalFormatting sqref="J45">
    <cfRule type="cellIs" dxfId="95" priority="127" operator="equal">
      <formula>"Trên 3R và vô cực"</formula>
    </cfRule>
    <cfRule type="cellIs" dxfId="94" priority="128" operator="equal">
      <formula>"Trên 2R"</formula>
    </cfRule>
    <cfRule type="cellIs" dxfId="93" priority="129" operator="equal">
      <formula>"Dưới 2R"</formula>
    </cfRule>
    <cfRule type="containsText" dxfId="92" priority="130" operator="containsText" text="Không">
      <formula>NOT(ISERROR(SEARCH("Không",J45)))</formula>
    </cfRule>
    <cfRule type="containsText" dxfId="91" priority="131" operator="containsText" text="Có">
      <formula>NOT(ISERROR(SEARCH("Có",J45)))</formula>
    </cfRule>
  </conditionalFormatting>
  <conditionalFormatting sqref="D46:H46">
    <cfRule type="containsText" dxfId="90" priority="125" operator="containsText" text="Không">
      <formula>NOT(ISERROR(SEARCH("Không",D46)))</formula>
    </cfRule>
    <cfRule type="containsText" dxfId="89" priority="126" operator="containsText" text="Có">
      <formula>NOT(ISERROR(SEARCH("Có",D46)))</formula>
    </cfRule>
  </conditionalFormatting>
  <conditionalFormatting sqref="J46">
    <cfRule type="cellIs" dxfId="88" priority="120" operator="equal">
      <formula>"Trên 3R và vô cực"</formula>
    </cfRule>
    <cfRule type="cellIs" dxfId="87" priority="121" operator="equal">
      <formula>"Trên 2R"</formula>
    </cfRule>
    <cfRule type="cellIs" dxfId="86" priority="122" operator="equal">
      <formula>"Dưới 2R"</formula>
    </cfRule>
    <cfRule type="containsText" dxfId="85" priority="123" operator="containsText" text="Không">
      <formula>NOT(ISERROR(SEARCH("Không",J46)))</formula>
    </cfRule>
    <cfRule type="containsText" dxfId="84" priority="124" operator="containsText" text="Có">
      <formula>NOT(ISERROR(SEARCH("Có",J46)))</formula>
    </cfRule>
  </conditionalFormatting>
  <conditionalFormatting sqref="D47:H47">
    <cfRule type="containsText" dxfId="83" priority="111" operator="containsText" text="Không">
      <formula>NOT(ISERROR(SEARCH("Không",D47)))</formula>
    </cfRule>
    <cfRule type="containsText" dxfId="82" priority="112" operator="containsText" text="Có">
      <formula>NOT(ISERROR(SEARCH("Có",D47)))</formula>
    </cfRule>
  </conditionalFormatting>
  <conditionalFormatting sqref="J47">
    <cfRule type="cellIs" dxfId="81" priority="106" operator="equal">
      <formula>"Trên 3R và vô cực"</formula>
    </cfRule>
    <cfRule type="cellIs" dxfId="80" priority="107" operator="equal">
      <formula>"Trên 2R"</formula>
    </cfRule>
    <cfRule type="cellIs" dxfId="79" priority="108" operator="equal">
      <formula>"Dưới 2R"</formula>
    </cfRule>
    <cfRule type="containsText" dxfId="78" priority="109" operator="containsText" text="Không">
      <formula>NOT(ISERROR(SEARCH("Không",J47)))</formula>
    </cfRule>
    <cfRule type="containsText" dxfId="77" priority="110" operator="containsText" text="Có">
      <formula>NOT(ISERROR(SEARCH("Có",J47)))</formula>
    </cfRule>
  </conditionalFormatting>
  <conditionalFormatting sqref="D48:H48">
    <cfRule type="containsText" dxfId="76" priority="104" operator="containsText" text="Không">
      <formula>NOT(ISERROR(SEARCH("Không",D48)))</formula>
    </cfRule>
    <cfRule type="containsText" dxfId="75" priority="105" operator="containsText" text="Có">
      <formula>NOT(ISERROR(SEARCH("Có",D48)))</formula>
    </cfRule>
  </conditionalFormatting>
  <conditionalFormatting sqref="J48">
    <cfRule type="cellIs" dxfId="74" priority="99" operator="equal">
      <formula>"Trên 3R và vô cực"</formula>
    </cfRule>
    <cfRule type="cellIs" dxfId="73" priority="100" operator="equal">
      <formula>"Trên 2R"</formula>
    </cfRule>
    <cfRule type="cellIs" dxfId="72" priority="101" operator="equal">
      <formula>"Dưới 2R"</formula>
    </cfRule>
    <cfRule type="containsText" dxfId="71" priority="102" operator="containsText" text="Không">
      <formula>NOT(ISERROR(SEARCH("Không",J48)))</formula>
    </cfRule>
    <cfRule type="containsText" dxfId="70" priority="103" operator="containsText" text="Có">
      <formula>NOT(ISERROR(SEARCH("Có",J48)))</formula>
    </cfRule>
  </conditionalFormatting>
  <conditionalFormatting sqref="D49:H49">
    <cfRule type="containsText" dxfId="69" priority="97" operator="containsText" text="Không">
      <formula>NOT(ISERROR(SEARCH("Không",D49)))</formula>
    </cfRule>
    <cfRule type="containsText" dxfId="68" priority="98" operator="containsText" text="Có">
      <formula>NOT(ISERROR(SEARCH("Có",D49)))</formula>
    </cfRule>
  </conditionalFormatting>
  <conditionalFormatting sqref="J49">
    <cfRule type="cellIs" dxfId="67" priority="92" operator="equal">
      <formula>"Trên 3R và vô cực"</formula>
    </cfRule>
    <cfRule type="cellIs" dxfId="66" priority="93" operator="equal">
      <formula>"Trên 2R"</formula>
    </cfRule>
    <cfRule type="cellIs" dxfId="65" priority="94" operator="equal">
      <formula>"Dưới 2R"</formula>
    </cfRule>
    <cfRule type="containsText" dxfId="64" priority="95" operator="containsText" text="Không">
      <formula>NOT(ISERROR(SEARCH("Không",J49)))</formula>
    </cfRule>
    <cfRule type="containsText" dxfId="63" priority="96" operator="containsText" text="Có">
      <formula>NOT(ISERROR(SEARCH("Có",J49)))</formula>
    </cfRule>
  </conditionalFormatting>
  <conditionalFormatting sqref="D50:H50">
    <cfRule type="containsText" dxfId="62" priority="83" operator="containsText" text="Không">
      <formula>NOT(ISERROR(SEARCH("Không",D50)))</formula>
    </cfRule>
    <cfRule type="containsText" dxfId="61" priority="84" operator="containsText" text="Có">
      <formula>NOT(ISERROR(SEARCH("Có",D50)))</formula>
    </cfRule>
  </conditionalFormatting>
  <conditionalFormatting sqref="J50">
    <cfRule type="cellIs" dxfId="60" priority="78" operator="equal">
      <formula>"Trên 3R và vô cực"</formula>
    </cfRule>
    <cfRule type="cellIs" dxfId="59" priority="79" operator="equal">
      <formula>"Trên 2R"</formula>
    </cfRule>
    <cfRule type="cellIs" dxfId="58" priority="80" operator="equal">
      <formula>"Dưới 2R"</formula>
    </cfRule>
    <cfRule type="containsText" dxfId="57" priority="81" operator="containsText" text="Không">
      <formula>NOT(ISERROR(SEARCH("Không",J50)))</formula>
    </cfRule>
    <cfRule type="containsText" dxfId="56" priority="82" operator="containsText" text="Có">
      <formula>NOT(ISERROR(SEARCH("Có",J50)))</formula>
    </cfRule>
  </conditionalFormatting>
  <conditionalFormatting sqref="D51:H51">
    <cfRule type="containsText" dxfId="55" priority="76" operator="containsText" text="Không">
      <formula>NOT(ISERROR(SEARCH("Không",D51)))</formula>
    </cfRule>
    <cfRule type="containsText" dxfId="54" priority="77" operator="containsText" text="Có">
      <formula>NOT(ISERROR(SEARCH("Có",D51)))</formula>
    </cfRule>
  </conditionalFormatting>
  <conditionalFormatting sqref="J51">
    <cfRule type="cellIs" dxfId="53" priority="71" operator="equal">
      <formula>"Trên 3R và vô cực"</formula>
    </cfRule>
    <cfRule type="cellIs" dxfId="52" priority="72" operator="equal">
      <formula>"Trên 2R"</formula>
    </cfRule>
    <cfRule type="cellIs" dxfId="51" priority="73" operator="equal">
      <formula>"Dưới 2R"</formula>
    </cfRule>
    <cfRule type="containsText" dxfId="50" priority="74" operator="containsText" text="Không">
      <formula>NOT(ISERROR(SEARCH("Không",J51)))</formula>
    </cfRule>
    <cfRule type="containsText" dxfId="49" priority="75" operator="containsText" text="Có">
      <formula>NOT(ISERROR(SEARCH("Có",J51)))</formula>
    </cfRule>
  </conditionalFormatting>
  <conditionalFormatting sqref="D52:H52">
    <cfRule type="containsText" dxfId="48" priority="69" operator="containsText" text="Không">
      <formula>NOT(ISERROR(SEARCH("Không",D52)))</formula>
    </cfRule>
    <cfRule type="containsText" dxfId="47" priority="70" operator="containsText" text="Có">
      <formula>NOT(ISERROR(SEARCH("Có",D52)))</formula>
    </cfRule>
  </conditionalFormatting>
  <conditionalFormatting sqref="J52">
    <cfRule type="cellIs" dxfId="46" priority="64" operator="equal">
      <formula>"Trên 3R và vô cực"</formula>
    </cfRule>
    <cfRule type="cellIs" dxfId="45" priority="65" operator="equal">
      <formula>"Trên 2R"</formula>
    </cfRule>
    <cfRule type="cellIs" dxfId="44" priority="66" operator="equal">
      <formula>"Dưới 2R"</formula>
    </cfRule>
    <cfRule type="containsText" dxfId="43" priority="67" operator="containsText" text="Không">
      <formula>NOT(ISERROR(SEARCH("Không",J52)))</formula>
    </cfRule>
    <cfRule type="containsText" dxfId="42" priority="68" operator="containsText" text="Có">
      <formula>NOT(ISERROR(SEARCH("Có",J52)))</formula>
    </cfRule>
  </conditionalFormatting>
  <conditionalFormatting sqref="D53:H53">
    <cfRule type="containsText" dxfId="41" priority="62" operator="containsText" text="Không">
      <formula>NOT(ISERROR(SEARCH("Không",D53)))</formula>
    </cfRule>
    <cfRule type="containsText" dxfId="40" priority="63" operator="containsText" text="Có">
      <formula>NOT(ISERROR(SEARCH("Có",D53)))</formula>
    </cfRule>
  </conditionalFormatting>
  <conditionalFormatting sqref="J53">
    <cfRule type="cellIs" dxfId="39" priority="57" operator="equal">
      <formula>"Trên 3R và vô cực"</formula>
    </cfRule>
    <cfRule type="cellIs" dxfId="38" priority="58" operator="equal">
      <formula>"Trên 2R"</formula>
    </cfRule>
    <cfRule type="cellIs" dxfId="37" priority="59" operator="equal">
      <formula>"Dưới 2R"</formula>
    </cfRule>
    <cfRule type="containsText" dxfId="36" priority="60" operator="containsText" text="Không">
      <formula>NOT(ISERROR(SEARCH("Không",J53)))</formula>
    </cfRule>
    <cfRule type="containsText" dxfId="35" priority="61" operator="containsText" text="Có">
      <formula>NOT(ISERROR(SEARCH("Có",J53)))</formula>
    </cfRule>
  </conditionalFormatting>
  <conditionalFormatting sqref="D54:H54">
    <cfRule type="containsText" dxfId="34" priority="48" operator="containsText" text="Không">
      <formula>NOT(ISERROR(SEARCH("Không",D54)))</formula>
    </cfRule>
    <cfRule type="containsText" dxfId="33" priority="49" operator="containsText" text="Có">
      <formula>NOT(ISERROR(SEARCH("Có",D54)))</formula>
    </cfRule>
  </conditionalFormatting>
  <conditionalFormatting sqref="J54">
    <cfRule type="cellIs" dxfId="32" priority="43" operator="equal">
      <formula>"Trên 3R và vô cực"</formula>
    </cfRule>
    <cfRule type="cellIs" dxfId="31" priority="44" operator="equal">
      <formula>"Trên 2R"</formula>
    </cfRule>
    <cfRule type="cellIs" dxfId="30" priority="45" operator="equal">
      <formula>"Dưới 2R"</formula>
    </cfRule>
    <cfRule type="containsText" dxfId="29" priority="46" operator="containsText" text="Không">
      <formula>NOT(ISERROR(SEARCH("Không",J54)))</formula>
    </cfRule>
    <cfRule type="containsText" dxfId="28" priority="47" operator="containsText" text="Có">
      <formula>NOT(ISERROR(SEARCH("Có",J54)))</formula>
    </cfRule>
  </conditionalFormatting>
  <conditionalFormatting sqref="D55:H55">
    <cfRule type="containsText" dxfId="27" priority="41" operator="containsText" text="Không">
      <formula>NOT(ISERROR(SEARCH("Không",D55)))</formula>
    </cfRule>
    <cfRule type="containsText" dxfId="26" priority="42" operator="containsText" text="Có">
      <formula>NOT(ISERROR(SEARCH("Có",D55)))</formula>
    </cfRule>
  </conditionalFormatting>
  <conditionalFormatting sqref="J55">
    <cfRule type="cellIs" dxfId="25" priority="36" operator="equal">
      <formula>"Trên 3R và vô cực"</formula>
    </cfRule>
    <cfRule type="cellIs" dxfId="24" priority="37" operator="equal">
      <formula>"Trên 2R"</formula>
    </cfRule>
    <cfRule type="cellIs" dxfId="23" priority="38" operator="equal">
      <formula>"Dưới 2R"</formula>
    </cfRule>
    <cfRule type="containsText" dxfId="22" priority="39" operator="containsText" text="Không">
      <formula>NOT(ISERROR(SEARCH("Không",J55)))</formula>
    </cfRule>
    <cfRule type="containsText" dxfId="21" priority="40" operator="containsText" text="Có">
      <formula>NOT(ISERROR(SEARCH("Có",J55)))</formula>
    </cfRule>
  </conditionalFormatting>
  <conditionalFormatting sqref="D56:H56">
    <cfRule type="containsText" dxfId="20" priority="34" operator="containsText" text="Không">
      <formula>NOT(ISERROR(SEARCH("Không",D56)))</formula>
    </cfRule>
    <cfRule type="containsText" dxfId="19" priority="35" operator="containsText" text="Có">
      <formula>NOT(ISERROR(SEARCH("Có",D56)))</formula>
    </cfRule>
  </conditionalFormatting>
  <conditionalFormatting sqref="J56">
    <cfRule type="cellIs" dxfId="18" priority="29" operator="equal">
      <formula>"Trên 3R và vô cực"</formula>
    </cfRule>
    <cfRule type="cellIs" dxfId="17" priority="30" operator="equal">
      <formula>"Trên 2R"</formula>
    </cfRule>
    <cfRule type="cellIs" dxfId="16" priority="31" operator="equal">
      <formula>"Dưới 2R"</formula>
    </cfRule>
    <cfRule type="containsText" dxfId="15" priority="32" operator="containsText" text="Không">
      <formula>NOT(ISERROR(SEARCH("Không",J56)))</formula>
    </cfRule>
    <cfRule type="containsText" dxfId="14" priority="33" operator="containsText" text="Có">
      <formula>NOT(ISERROR(SEARCH("Có",J56)))</formula>
    </cfRule>
  </conditionalFormatting>
  <conditionalFormatting sqref="D57:H57">
    <cfRule type="containsText" dxfId="13" priority="27" operator="containsText" text="Không">
      <formula>NOT(ISERROR(SEARCH("Không",D57)))</formula>
    </cfRule>
    <cfRule type="containsText" dxfId="12" priority="28" operator="containsText" text="Có">
      <formula>NOT(ISERROR(SEARCH("Có",D57)))</formula>
    </cfRule>
  </conditionalFormatting>
  <conditionalFormatting sqref="J57">
    <cfRule type="cellIs" dxfId="11" priority="22" operator="equal">
      <formula>"Trên 3R và vô cực"</formula>
    </cfRule>
    <cfRule type="cellIs" dxfId="10" priority="23" operator="equal">
      <formula>"Trên 2R"</formula>
    </cfRule>
    <cfRule type="cellIs" dxfId="9" priority="24" operator="equal">
      <formula>"Dưới 2R"</formula>
    </cfRule>
    <cfRule type="containsText" dxfId="8" priority="25" operator="containsText" text="Không">
      <formula>NOT(ISERROR(SEARCH("Không",J57)))</formula>
    </cfRule>
    <cfRule type="containsText" dxfId="7" priority="26" operator="containsText" text="Có">
      <formula>NOT(ISERROR(SEARCH("Có",J57)))</formula>
    </cfRule>
  </conditionalFormatting>
  <conditionalFormatting sqref="D58:H58">
    <cfRule type="containsText" dxfId="6" priority="20" operator="containsText" text="Không">
      <formula>NOT(ISERROR(SEARCH("Không",D58)))</formula>
    </cfRule>
    <cfRule type="containsText" dxfId="5" priority="21" operator="containsText" text="Có">
      <formula>NOT(ISERROR(SEARCH("Có",D58)))</formula>
    </cfRule>
  </conditionalFormatting>
  <conditionalFormatting sqref="J58">
    <cfRule type="cellIs" dxfId="4" priority="15" operator="equal">
      <formula>"Trên 3R và vô cực"</formula>
    </cfRule>
    <cfRule type="cellIs" dxfId="3" priority="16" operator="equal">
      <formula>"Trên 2R"</formula>
    </cfRule>
    <cfRule type="cellIs" dxfId="2" priority="17" operator="equal">
      <formula>"Dưới 2R"</formula>
    </cfRule>
    <cfRule type="containsText" dxfId="1" priority="18" operator="containsText" text="Không">
      <formula>NOT(ISERROR(SEARCH("Không",J58)))</formula>
    </cfRule>
    <cfRule type="containsText" dxfId="0" priority="19" operator="containsText" text="Có">
      <formula>NOT(ISERROR(SEARCH("Có",J58)))</formula>
    </cfRule>
  </conditionalFormatting>
  <dataValidations count="2">
    <dataValidation type="list" allowBlank="1" showInputMessage="1" showErrorMessage="1" sqref="J4:J58" xr:uid="{2F825C6C-4DFA-41E1-AF69-8929838E0DC1}">
      <formula1>"Dưới 2R, Trên 2R, Trên 3R và vô cực"</formula1>
    </dataValidation>
    <dataValidation type="list" operator="equal" allowBlank="1" showInputMessage="1" showErrorMessage="1" sqref="D4:H58" xr:uid="{EF258F54-8828-4C89-95AB-A30F846EE769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1D76-FF13-464E-AB5D-8B3153DB7FF0}">
  <dimension ref="F7:S30"/>
  <sheetViews>
    <sheetView workbookViewId="0">
      <selection activeCell="J25" sqref="J25"/>
    </sheetView>
  </sheetViews>
  <sheetFormatPr defaultRowHeight="15" x14ac:dyDescent="0.25"/>
  <cols>
    <col min="7" max="7" width="19.28515625" customWidth="1"/>
    <col min="8" max="8" width="11.42578125" customWidth="1"/>
    <col min="9" max="10" width="13.28515625" customWidth="1"/>
    <col min="14" max="14" width="24" customWidth="1"/>
    <col min="15" max="15" width="11.28515625" customWidth="1"/>
    <col min="16" max="16" width="12" customWidth="1"/>
    <col min="17" max="17" width="13.7109375" customWidth="1"/>
    <col min="18" max="18" width="20.28515625" customWidth="1"/>
    <col min="19" max="19" width="27.5703125" customWidth="1"/>
  </cols>
  <sheetData>
    <row r="7" spans="7:18" x14ac:dyDescent="0.25">
      <c r="G7" s="11"/>
      <c r="H7" s="11"/>
      <c r="I7" s="11"/>
    </row>
    <row r="8" spans="7:18" x14ac:dyDescent="0.25">
      <c r="G8" s="13" t="s">
        <v>18</v>
      </c>
      <c r="H8" s="13" t="s">
        <v>48</v>
      </c>
      <c r="I8" s="13" t="s">
        <v>16</v>
      </c>
      <c r="J8" s="13" t="s">
        <v>49</v>
      </c>
    </row>
    <row r="9" spans="7:18" x14ac:dyDescent="0.25">
      <c r="G9">
        <v>1</v>
      </c>
      <c r="H9">
        <f>COUNTIF(Data!I:I, "1/5")</f>
        <v>3</v>
      </c>
      <c r="I9">
        <f>COUNTIFS(Data!I:I, "1/5", Data!J:J, "Dưới 2R")</f>
        <v>3</v>
      </c>
      <c r="J9">
        <f>100 - ((I9/H9)*100)</f>
        <v>0</v>
      </c>
      <c r="N9" s="17" t="s">
        <v>55</v>
      </c>
      <c r="O9" s="16"/>
      <c r="P9" s="17" t="s">
        <v>54</v>
      </c>
      <c r="Q9" s="17" t="s">
        <v>56</v>
      </c>
      <c r="R9" s="17" t="s">
        <v>51</v>
      </c>
    </row>
    <row r="10" spans="7:18" x14ac:dyDescent="0.25">
      <c r="G10">
        <v>2</v>
      </c>
      <c r="H10">
        <f>COUNTIF(Data!I:I, "2/5")</f>
        <v>14</v>
      </c>
      <c r="I10">
        <f>COUNTIFS(Data!I:I, "2/5", Data!J:J, "Dưới 2R")</f>
        <v>7</v>
      </c>
      <c r="J10">
        <f>100 - ((I10/H10)*100)</f>
        <v>50</v>
      </c>
      <c r="N10" s="18" t="s">
        <v>28</v>
      </c>
      <c r="P10" s="16">
        <f>(COUNTIFS(Data!D:D, "Có", Data!J:J, "Dưới 2R"))</f>
        <v>8</v>
      </c>
      <c r="Q10">
        <f>COUNTIFS(Data!D:D, "Có")</f>
        <v>48</v>
      </c>
      <c r="R10" s="15">
        <f xml:space="preserve"> 100*(P10/Q10)</f>
        <v>16.666666666666664</v>
      </c>
    </row>
    <row r="11" spans="7:18" x14ac:dyDescent="0.25">
      <c r="G11">
        <v>3</v>
      </c>
      <c r="H11">
        <f>COUNTIF(Data!I:I, "3/5")</f>
        <v>16</v>
      </c>
      <c r="I11">
        <f>COUNTIFS(Data!I:I, "3/5", Data!J:J, "Dưới 2R")</f>
        <v>1</v>
      </c>
      <c r="J11" s="14">
        <f>100 - ((I11/H11)*100)</f>
        <v>93.75</v>
      </c>
      <c r="N11" s="18" t="s">
        <v>14</v>
      </c>
      <c r="P11" s="16">
        <f>COUNTIFS(Data!E:E, "Có", Data!J:J, "Dưới 2R")</f>
        <v>2</v>
      </c>
      <c r="Q11">
        <f>COUNTIFS(Data!E:E, "Có")</f>
        <v>17</v>
      </c>
      <c r="R11" s="15">
        <f t="shared" ref="R11:R14" si="0" xml:space="preserve"> 100*(P11/Q11)</f>
        <v>11.76470588235294</v>
      </c>
    </row>
    <row r="12" spans="7:18" x14ac:dyDescent="0.25">
      <c r="G12">
        <v>4</v>
      </c>
      <c r="H12">
        <f>COUNTIF(Data!I:I, "4/5")</f>
        <v>17</v>
      </c>
      <c r="I12">
        <f>COUNTIFS(Data!I:I, "4/5", Data!J:J, "Dưới 2R")</f>
        <v>2</v>
      </c>
      <c r="J12" s="14">
        <f>100 - ((I12/H12)*100)</f>
        <v>88.235294117647058</v>
      </c>
      <c r="N12" s="19" t="s">
        <v>12</v>
      </c>
      <c r="P12" s="16">
        <f>COUNTIFS(Data!F:F, "Có", Data!J:J, "Dưới 2R")</f>
        <v>5</v>
      </c>
      <c r="Q12">
        <f>COUNTIFS(Data!F:F, "Có")</f>
        <v>29</v>
      </c>
      <c r="R12" s="15">
        <f xml:space="preserve"> 100*(P12/Q12)</f>
        <v>17.241379310344829</v>
      </c>
    </row>
    <row r="13" spans="7:18" x14ac:dyDescent="0.25">
      <c r="G13">
        <v>5</v>
      </c>
      <c r="H13">
        <f>COUNTIF(Data!I:I, "5/5")</f>
        <v>5</v>
      </c>
      <c r="I13">
        <f>COUNTIFS(Data!I:I, "5/5", Data!J:J, "Dưới 2R")</f>
        <v>0</v>
      </c>
      <c r="J13">
        <f>100 - ((I13/H13)*100)</f>
        <v>100</v>
      </c>
      <c r="N13" s="19" t="s">
        <v>11</v>
      </c>
      <c r="P13" s="16">
        <f>COUNTIFS(Data!G:G, "Có", Data!J:J, "Dưới 2R")</f>
        <v>5</v>
      </c>
      <c r="Q13">
        <f>COUNTIFS(Data!G:G, "Có")</f>
        <v>44</v>
      </c>
      <c r="R13" s="15">
        <f t="shared" si="0"/>
        <v>11.363636363636363</v>
      </c>
    </row>
    <row r="14" spans="7:18" x14ac:dyDescent="0.25">
      <c r="N14" s="19" t="s">
        <v>7</v>
      </c>
      <c r="P14" s="16">
        <f>COUNTIFS(Data!H:H, "Có", Data!J:J, "Dưới 2R")</f>
        <v>8</v>
      </c>
      <c r="Q14">
        <f>COUNTIFS(Data!H:H, "Có")</f>
        <v>34</v>
      </c>
      <c r="R14" s="15">
        <f t="shared" si="0"/>
        <v>23.52941176470588</v>
      </c>
    </row>
    <row r="16" spans="7:18" x14ac:dyDescent="0.25">
      <c r="N16" s="12" t="s">
        <v>53</v>
      </c>
      <c r="O16" s="16">
        <f xml:space="preserve"> COUNTIF(Data!A:A,"&gt;0")</f>
        <v>55</v>
      </c>
    </row>
    <row r="20" spans="6:19" x14ac:dyDescent="0.25">
      <c r="G20" s="12" t="s">
        <v>65</v>
      </c>
    </row>
    <row r="21" spans="6:19" x14ac:dyDescent="0.25">
      <c r="F21" s="20" t="s">
        <v>59</v>
      </c>
      <c r="G21" t="s">
        <v>52</v>
      </c>
    </row>
    <row r="22" spans="6:19" x14ac:dyDescent="0.25">
      <c r="G22" t="s">
        <v>58</v>
      </c>
      <c r="S22" t="s">
        <v>57</v>
      </c>
    </row>
    <row r="23" spans="6:19" ht="30" x14ac:dyDescent="0.25">
      <c r="F23" s="20"/>
      <c r="G23" s="19" t="s">
        <v>11</v>
      </c>
    </row>
    <row r="24" spans="6:19" x14ac:dyDescent="0.25">
      <c r="F24" s="12" t="s">
        <v>60</v>
      </c>
      <c r="G24" s="19"/>
    </row>
    <row r="25" spans="6:19" x14ac:dyDescent="0.25">
      <c r="G25" t="s">
        <v>12</v>
      </c>
    </row>
    <row r="26" spans="6:19" x14ac:dyDescent="0.25">
      <c r="G26" t="s">
        <v>61</v>
      </c>
    </row>
    <row r="27" spans="6:19" x14ac:dyDescent="0.25">
      <c r="G27" t="s">
        <v>14</v>
      </c>
    </row>
    <row r="28" spans="6:19" x14ac:dyDescent="0.25">
      <c r="F28" s="12" t="s">
        <v>62</v>
      </c>
    </row>
    <row r="29" spans="6:19" x14ac:dyDescent="0.25">
      <c r="G29" t="s">
        <v>63</v>
      </c>
    </row>
    <row r="30" spans="6:19" x14ac:dyDescent="0.25">
      <c r="G30" t="s">
        <v>64</v>
      </c>
    </row>
  </sheetData>
  <conditionalFormatting sqref="R10:R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6A0F-A096-4CF7-8D08-669E85CE1D22}">
  <dimension ref="C4:S29"/>
  <sheetViews>
    <sheetView tabSelected="1" workbookViewId="0">
      <selection activeCell="Q19" sqref="Q19"/>
    </sheetView>
  </sheetViews>
  <sheetFormatPr defaultRowHeight="15" x14ac:dyDescent="0.25"/>
  <cols>
    <col min="5" max="5" width="13.5703125" customWidth="1"/>
    <col min="6" max="6" width="13.42578125" customWidth="1"/>
    <col min="11" max="11" width="8.7109375" bestFit="1" customWidth="1"/>
    <col min="12" max="12" width="9.7109375" bestFit="1" customWidth="1"/>
    <col min="17" max="17" width="9.140625" customWidth="1"/>
  </cols>
  <sheetData>
    <row r="4" spans="3:19" x14ac:dyDescent="0.25">
      <c r="C4" t="s">
        <v>70</v>
      </c>
      <c r="D4" t="s">
        <v>65</v>
      </c>
    </row>
    <row r="5" spans="3:19" x14ac:dyDescent="0.25">
      <c r="C5" t="s">
        <v>71</v>
      </c>
      <c r="D5">
        <v>1000</v>
      </c>
    </row>
    <row r="6" spans="3:19" x14ac:dyDescent="0.25">
      <c r="C6" t="s">
        <v>72</v>
      </c>
      <c r="D6">
        <v>50</v>
      </c>
    </row>
    <row r="9" spans="3:19" x14ac:dyDescent="0.25">
      <c r="C9" s="12" t="s">
        <v>67</v>
      </c>
      <c r="E9" s="12" t="s">
        <v>68</v>
      </c>
      <c r="F9" s="12" t="s">
        <v>69</v>
      </c>
      <c r="G9" s="12" t="s">
        <v>80</v>
      </c>
      <c r="I9" s="12" t="s">
        <v>67</v>
      </c>
      <c r="K9" s="12" t="s">
        <v>68</v>
      </c>
      <c r="L9" s="12" t="s">
        <v>69</v>
      </c>
      <c r="M9" s="12" t="s">
        <v>80</v>
      </c>
    </row>
    <row r="10" spans="3:19" x14ac:dyDescent="0.25">
      <c r="C10" t="s">
        <v>66</v>
      </c>
      <c r="E10" s="25">
        <v>43831</v>
      </c>
      <c r="F10" s="26" t="s">
        <v>77</v>
      </c>
      <c r="G10">
        <v>1</v>
      </c>
      <c r="I10" t="s">
        <v>66</v>
      </c>
      <c r="K10" s="25">
        <v>43832</v>
      </c>
      <c r="L10" s="26" t="s">
        <v>85</v>
      </c>
      <c r="M10">
        <v>2</v>
      </c>
    </row>
    <row r="11" spans="3:19" x14ac:dyDescent="0.25">
      <c r="C11" t="s">
        <v>73</v>
      </c>
      <c r="E11" s="25">
        <v>43831</v>
      </c>
      <c r="F11" s="26" t="s">
        <v>77</v>
      </c>
      <c r="G11">
        <v>3</v>
      </c>
      <c r="I11" t="s">
        <v>86</v>
      </c>
      <c r="K11" s="25">
        <v>43832</v>
      </c>
      <c r="L11" s="26" t="s">
        <v>85</v>
      </c>
      <c r="M11">
        <v>0</v>
      </c>
    </row>
    <row r="12" spans="3:19" x14ac:dyDescent="0.25">
      <c r="C12" t="s">
        <v>74</v>
      </c>
      <c r="E12" s="25">
        <v>43831</v>
      </c>
      <c r="F12" s="26" t="s">
        <v>77</v>
      </c>
      <c r="G12">
        <v>1</v>
      </c>
      <c r="I12" t="s">
        <v>87</v>
      </c>
      <c r="K12" s="25">
        <v>43832</v>
      </c>
      <c r="L12" s="26" t="s">
        <v>85</v>
      </c>
      <c r="M12">
        <v>0</v>
      </c>
      <c r="R12">
        <v>2000</v>
      </c>
      <c r="S12">
        <f xml:space="preserve"> 5%*R12</f>
        <v>100</v>
      </c>
    </row>
    <row r="13" spans="3:19" x14ac:dyDescent="0.25">
      <c r="C13" t="s">
        <v>75</v>
      </c>
      <c r="E13" s="25">
        <v>43831</v>
      </c>
      <c r="F13" s="26" t="s">
        <v>77</v>
      </c>
      <c r="G13">
        <v>3</v>
      </c>
      <c r="I13" t="s">
        <v>83</v>
      </c>
      <c r="K13" s="25">
        <v>43832</v>
      </c>
      <c r="L13" s="26" t="s">
        <v>85</v>
      </c>
      <c r="M13">
        <v>3</v>
      </c>
      <c r="R13">
        <f xml:space="preserve"> S12 * 10 + R12</f>
        <v>3000</v>
      </c>
      <c r="S13">
        <f xml:space="preserve"> 5%*R13</f>
        <v>150</v>
      </c>
    </row>
    <row r="14" spans="3:19" x14ac:dyDescent="0.25">
      <c r="C14" t="s">
        <v>76</v>
      </c>
      <c r="E14" s="25">
        <v>43831</v>
      </c>
      <c r="F14" s="26" t="s">
        <v>77</v>
      </c>
      <c r="G14">
        <v>-2</v>
      </c>
      <c r="I14" t="s">
        <v>88</v>
      </c>
      <c r="K14" s="25">
        <v>43832</v>
      </c>
      <c r="L14" s="26" t="s">
        <v>85</v>
      </c>
      <c r="M14">
        <v>1</v>
      </c>
      <c r="R14">
        <f xml:space="preserve"> S13 * 10 + R13 + R12</f>
        <v>6500</v>
      </c>
      <c r="S14">
        <f xml:space="preserve"> 5%*R14</f>
        <v>325</v>
      </c>
    </row>
    <row r="15" spans="3:19" x14ac:dyDescent="0.25">
      <c r="C15" t="s">
        <v>83</v>
      </c>
      <c r="E15" s="25">
        <v>43831</v>
      </c>
      <c r="F15" s="26" t="s">
        <v>77</v>
      </c>
      <c r="G15">
        <v>0</v>
      </c>
      <c r="I15" t="s">
        <v>73</v>
      </c>
      <c r="K15" s="25">
        <v>43832</v>
      </c>
      <c r="L15" s="26" t="s">
        <v>85</v>
      </c>
      <c r="M15">
        <v>-1</v>
      </c>
      <c r="R15">
        <f xml:space="preserve"> S14 * 10 + R14 + R13 + R12</f>
        <v>14750</v>
      </c>
      <c r="S15">
        <f xml:space="preserve"> 5%*R15</f>
        <v>737.5</v>
      </c>
    </row>
    <row r="16" spans="3:19" x14ac:dyDescent="0.25">
      <c r="C16" t="s">
        <v>84</v>
      </c>
      <c r="E16" s="25">
        <v>43831</v>
      </c>
      <c r="F16" s="26" t="s">
        <v>77</v>
      </c>
      <c r="G16">
        <v>-1</v>
      </c>
      <c r="I16" t="s">
        <v>89</v>
      </c>
      <c r="K16" s="25">
        <v>43832</v>
      </c>
      <c r="L16" s="26" t="s">
        <v>85</v>
      </c>
      <c r="M16">
        <v>2</v>
      </c>
      <c r="R16">
        <f xml:space="preserve"> S15 * 10 + R15 + R14 + R13 + R12</f>
        <v>33625</v>
      </c>
      <c r="S16">
        <f xml:space="preserve"> 5%*R16</f>
        <v>1681.25</v>
      </c>
    </row>
    <row r="17" spans="7:13" x14ac:dyDescent="0.25">
      <c r="G17">
        <f>SUM(G10:G16)</f>
        <v>5</v>
      </c>
      <c r="I17" t="s">
        <v>90</v>
      </c>
      <c r="K17" s="25">
        <v>43832</v>
      </c>
      <c r="L17" s="26" t="s">
        <v>85</v>
      </c>
      <c r="M17">
        <v>0</v>
      </c>
    </row>
    <row r="18" spans="7:13" x14ac:dyDescent="0.25">
      <c r="I18" t="s">
        <v>74</v>
      </c>
      <c r="K18" s="25">
        <v>43832</v>
      </c>
      <c r="L18" s="26" t="s">
        <v>85</v>
      </c>
      <c r="M18">
        <v>0</v>
      </c>
    </row>
    <row r="19" spans="7:13" x14ac:dyDescent="0.25">
      <c r="I19" t="s">
        <v>91</v>
      </c>
      <c r="K19" s="25">
        <v>43832</v>
      </c>
      <c r="L19" s="26" t="s">
        <v>85</v>
      </c>
      <c r="M19">
        <v>0</v>
      </c>
    </row>
    <row r="20" spans="7:13" x14ac:dyDescent="0.25">
      <c r="I20" t="s">
        <v>84</v>
      </c>
      <c r="K20" s="25">
        <v>43832</v>
      </c>
      <c r="L20" s="26" t="s">
        <v>85</v>
      </c>
      <c r="M20">
        <v>2</v>
      </c>
    </row>
    <row r="21" spans="7:13" x14ac:dyDescent="0.25">
      <c r="I21" t="s">
        <v>92</v>
      </c>
      <c r="K21" s="25">
        <v>43832</v>
      </c>
      <c r="L21" s="26" t="s">
        <v>85</v>
      </c>
      <c r="M21">
        <v>1</v>
      </c>
    </row>
    <row r="22" spans="7:13" x14ac:dyDescent="0.25">
      <c r="I22" t="s">
        <v>93</v>
      </c>
      <c r="K22" s="25">
        <v>43832</v>
      </c>
      <c r="L22" s="26" t="s">
        <v>85</v>
      </c>
      <c r="M22">
        <v>2</v>
      </c>
    </row>
    <row r="23" spans="7:13" x14ac:dyDescent="0.25">
      <c r="I23" t="s">
        <v>94</v>
      </c>
      <c r="K23" s="25">
        <v>43832</v>
      </c>
      <c r="L23" s="26" t="s">
        <v>85</v>
      </c>
      <c r="M23">
        <v>-2</v>
      </c>
    </row>
    <row r="24" spans="7:13" x14ac:dyDescent="0.25">
      <c r="I24" t="s">
        <v>95</v>
      </c>
      <c r="K24" s="25">
        <v>43832</v>
      </c>
      <c r="L24" s="26" t="s">
        <v>85</v>
      </c>
      <c r="M24">
        <v>2</v>
      </c>
    </row>
    <row r="25" spans="7:13" x14ac:dyDescent="0.25">
      <c r="I25" t="s">
        <v>96</v>
      </c>
      <c r="K25" s="25">
        <v>43832</v>
      </c>
      <c r="L25" s="26" t="s">
        <v>85</v>
      </c>
      <c r="M25">
        <v>0</v>
      </c>
    </row>
    <row r="26" spans="7:13" x14ac:dyDescent="0.25">
      <c r="I26" t="s">
        <v>75</v>
      </c>
      <c r="K26" s="25">
        <v>43832</v>
      </c>
      <c r="L26" s="26" t="s">
        <v>85</v>
      </c>
      <c r="M26">
        <v>0</v>
      </c>
    </row>
    <row r="27" spans="7:13" x14ac:dyDescent="0.25">
      <c r="I27" t="s">
        <v>76</v>
      </c>
      <c r="K27" s="25">
        <v>43832</v>
      </c>
      <c r="L27" s="26" t="s">
        <v>85</v>
      </c>
      <c r="M27">
        <v>4</v>
      </c>
    </row>
    <row r="29" spans="7:13" x14ac:dyDescent="0.25">
      <c r="I29" s="21" t="s">
        <v>97</v>
      </c>
      <c r="J29" s="21"/>
      <c r="K29" s="21"/>
      <c r="L29" s="21"/>
      <c r="M29">
        <f>SUM(M10:M27)</f>
        <v>16</v>
      </c>
    </row>
  </sheetData>
  <mergeCells count="1">
    <mergeCell ref="I29:L2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BackTest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 Quang</dc:creator>
  <cp:lastModifiedBy>Hoàng Minh Quang</cp:lastModifiedBy>
  <dcterms:created xsi:type="dcterms:W3CDTF">2015-06-05T18:17:20Z</dcterms:created>
  <dcterms:modified xsi:type="dcterms:W3CDTF">2021-09-08T03:18:17Z</dcterms:modified>
</cp:coreProperties>
</file>