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7ea3247dd72295/Desktop/"/>
    </mc:Choice>
  </mc:AlternateContent>
  <xr:revisionPtr revIDLastSave="17" documentId="13_ncr:1_{1BDA0354-C8F2-47F1-ADB2-C135A2F612A0}" xr6:coauthVersionLast="47" xr6:coauthVersionMax="47" xr10:uidLastSave="{B6AB96F5-13FB-49FE-9907-2097B367FD48}"/>
  <bookViews>
    <workbookView xWindow="-120" yWindow="-120" windowWidth="24240" windowHeight="13020" activeTab="5" xr2:uid="{C0C2E5E1-8CB5-4452-989C-095CCFB02D8A}"/>
  </bookViews>
  <sheets>
    <sheet name="Player Stats" sheetId="2" r:id="rId1"/>
    <sheet name="Team Stats" sheetId="3" r:id="rId2"/>
    <sheet name="Team ID" sheetId="1" r:id="rId3"/>
    <sheet name="Player Working" sheetId="5" r:id="rId4"/>
    <sheet name="Simulations" sheetId="6" r:id="rId5"/>
    <sheet name="Results" sheetId="4" r:id="rId6"/>
    <sheet name="Accuracy" sheetId="8" state="hidden" r:id="rId7"/>
  </sheets>
  <definedNames>
    <definedName name="_xlnm._FilterDatabase" localSheetId="6" hidden="1">Accuracy!$A$2:$Y$2</definedName>
    <definedName name="ExternalData_1" localSheetId="0" hidden="1">'Player Stats'!$A$1:$AD$579</definedName>
    <definedName name="ExternalData_1" localSheetId="1" hidden="1">'Team Stats'!$A$2:$O$32</definedName>
    <definedName name="team_id">'Team ID'!$A$2:$A$31</definedName>
    <definedName name="teams">'Team ID'!$B$2:$B$31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15" i="8" l="1" a="1"/>
  <c r="V15" i="8" s="1"/>
  <c r="Y15" i="8" s="1" a="1"/>
  <c r="Y15" i="8" s="1"/>
  <c r="S15" i="8" a="1"/>
  <c r="S15" i="8"/>
  <c r="U15" i="8"/>
  <c r="V14" i="8" a="1"/>
  <c r="V14" i="8"/>
  <c r="Y14" i="8" a="1"/>
  <c r="Y14" i="8" s="1"/>
  <c r="S14" i="8" a="1"/>
  <c r="S14" i="8" s="1"/>
  <c r="U14" i="8"/>
  <c r="V13" i="8" a="1"/>
  <c r="V13" i="8" s="1"/>
  <c r="Y13" i="8" s="1" a="1"/>
  <c r="Y13" i="8" s="1"/>
  <c r="S13" i="8" a="1"/>
  <c r="S13" i="8" s="1"/>
  <c r="U13" i="8"/>
  <c r="Q12" i="8" a="1"/>
  <c r="Q12" i="8" s="1"/>
  <c r="R12" i="8" s="1" a="1"/>
  <c r="R12" i="8" s="1"/>
  <c r="V12" i="8" a="1"/>
  <c r="V12" i="8" s="1"/>
  <c r="S12" i="8" a="1"/>
  <c r="S12" i="8" s="1"/>
  <c r="U12" i="8"/>
  <c r="Q10" i="8" a="1"/>
  <c r="Q10" i="8" s="1"/>
  <c r="R10" i="8" s="1" a="1"/>
  <c r="R10" i="8" s="1"/>
  <c r="V11" i="8" a="1"/>
  <c r="V11" i="8" s="1"/>
  <c r="Y11" i="8" s="1" a="1"/>
  <c r="Y11" i="8" s="1"/>
  <c r="S11" i="8" a="1"/>
  <c r="S11" i="8" s="1"/>
  <c r="U11" i="8"/>
  <c r="S10" i="8" a="1"/>
  <c r="S10" i="8" s="1"/>
  <c r="V10" i="8" a="1"/>
  <c r="V10" i="8" s="1"/>
  <c r="U10" i="8"/>
  <c r="J14" i="8"/>
  <c r="O14" i="8" s="1"/>
  <c r="Q14" i="8" a="1"/>
  <c r="Q14" i="8" s="1"/>
  <c r="R14" i="8" s="1" a="1"/>
  <c r="R14" i="8" s="1"/>
  <c r="M14" i="8" a="1"/>
  <c r="M14" i="8" s="1"/>
  <c r="N14" i="8" s="1" a="1"/>
  <c r="N14" i="8" s="1"/>
  <c r="Q13" i="8" a="1"/>
  <c r="Q13" i="8" s="1"/>
  <c r="R13" i="8" s="1" a="1"/>
  <c r="R13" i="8" s="1"/>
  <c r="P13" i="8" a="1"/>
  <c r="P13" i="8" s="1"/>
  <c r="J13" i="8"/>
  <c r="O13" i="8" s="1"/>
  <c r="M13" i="8" a="1"/>
  <c r="M13" i="8" s="1"/>
  <c r="N13" i="8" s="1" a="1"/>
  <c r="N13" i="8" s="1"/>
  <c r="M15" i="8" a="1"/>
  <c r="M15" i="8" s="1"/>
  <c r="N15" i="8" s="1" a="1"/>
  <c r="N15" i="8" s="1"/>
  <c r="Q15" i="8" a="1"/>
  <c r="Q15" i="8" s="1"/>
  <c r="R15" i="8" s="1" a="1"/>
  <c r="R15" i="8" s="1"/>
  <c r="M16" i="8" a="1"/>
  <c r="M16" i="8" s="1"/>
  <c r="N16" i="8" s="1" a="1"/>
  <c r="N16" i="8" s="1"/>
  <c r="Q16" i="8" a="1"/>
  <c r="Q16" i="8"/>
  <c r="R16" i="8" a="1"/>
  <c r="R16" i="8" s="1"/>
  <c r="J15" i="8"/>
  <c r="O15" i="8" s="1"/>
  <c r="J16" i="8"/>
  <c r="O16" i="8" s="1"/>
  <c r="Q11" i="8" a="1"/>
  <c r="Q11" i="8" s="1"/>
  <c r="R11" i="8" s="1" a="1"/>
  <c r="R11" i="8" s="1"/>
  <c r="M11" i="8" a="1"/>
  <c r="M11" i="8" s="1"/>
  <c r="N11" i="8" s="1" a="1"/>
  <c r="N11" i="8" s="1"/>
  <c r="J11" i="8"/>
  <c r="O11" i="8" s="1"/>
  <c r="M12" i="8" a="1"/>
  <c r="M12" i="8" s="1"/>
  <c r="N12" i="8" s="1" a="1"/>
  <c r="N12" i="8" s="1"/>
  <c r="J12" i="8"/>
  <c r="O12" i="8" s="1"/>
  <c r="J10" i="8"/>
  <c r="O10" i="8" s="1"/>
  <c r="M10" i="8" a="1"/>
  <c r="M10" i="8" s="1"/>
  <c r="N10" i="8" s="1" a="1"/>
  <c r="N10" i="8" s="1"/>
  <c r="K24" i="5"/>
  <c r="G16" i="8"/>
  <c r="G15" i="8"/>
  <c r="G14" i="8"/>
  <c r="G13" i="8"/>
  <c r="G12" i="8"/>
  <c r="G11" i="8"/>
  <c r="G10" i="8"/>
  <c r="E12" i="8"/>
  <c r="P12" i="8" s="1" a="1"/>
  <c r="P12" i="8" s="1"/>
  <c r="E13" i="8"/>
  <c r="E14" i="8"/>
  <c r="E15" i="8"/>
  <c r="E16" i="8"/>
  <c r="E11" i="8"/>
  <c r="E10" i="8"/>
  <c r="V9" i="8" a="1"/>
  <c r="V9" i="8" s="1"/>
  <c r="U9" i="8"/>
  <c r="Q7" i="8" a="1"/>
  <c r="Q7" i="8" s="1"/>
  <c r="R7" i="8" s="1" a="1"/>
  <c r="R7" i="8" s="1"/>
  <c r="V8" i="8" a="1"/>
  <c r="V8" i="8" s="1"/>
  <c r="U8" i="8"/>
  <c r="V7" i="8" a="1"/>
  <c r="V7" i="8" s="1"/>
  <c r="Y7" i="8" s="1" a="1"/>
  <c r="Y7" i="8" s="1"/>
  <c r="U7" i="8"/>
  <c r="U6" i="8"/>
  <c r="V6" i="8" a="1"/>
  <c r="V6" i="8" s="1"/>
  <c r="V5" i="8" a="1"/>
  <c r="V5" i="8" s="1"/>
  <c r="U5" i="8"/>
  <c r="K54" i="5"/>
  <c r="V4" i="8" a="1"/>
  <c r="V4" i="8" s="1"/>
  <c r="U4" i="8"/>
  <c r="G4" i="8"/>
  <c r="G7" i="8"/>
  <c r="G8" i="8"/>
  <c r="G5" i="8"/>
  <c r="G3" i="8"/>
  <c r="G6" i="8"/>
  <c r="G9" i="8"/>
  <c r="S4" i="8" a="1"/>
  <c r="S4" i="8" s="1"/>
  <c r="S5" i="8" a="1"/>
  <c r="S5" i="8" s="1"/>
  <c r="S7" i="8" a="1"/>
  <c r="S7" i="8" s="1"/>
  <c r="S9" i="8" a="1"/>
  <c r="S9" i="8" s="1"/>
  <c r="S8" i="8" a="1"/>
  <c r="S8" i="8" s="1"/>
  <c r="S6" i="8" a="1"/>
  <c r="S6" i="8" s="1"/>
  <c r="V3" i="8" a="1"/>
  <c r="V3" i="8" s="1"/>
  <c r="U3" i="8"/>
  <c r="Q6" i="8" a="1"/>
  <c r="Q6" i="8" s="1"/>
  <c r="R6" i="8" s="1" a="1"/>
  <c r="R6" i="8" s="1"/>
  <c r="J6" i="8"/>
  <c r="O6" i="8" s="1"/>
  <c r="M6" i="8" a="1"/>
  <c r="M6" i="8" s="1"/>
  <c r="N6" i="8" s="1" a="1"/>
  <c r="N6" i="8" s="1"/>
  <c r="Q8" i="8" a="1"/>
  <c r="Q8" i="8" s="1"/>
  <c r="R8" i="8" s="1" a="1"/>
  <c r="R8" i="8" s="1"/>
  <c r="J8" i="8"/>
  <c r="M8" i="8" a="1"/>
  <c r="M8" i="8" s="1"/>
  <c r="N8" i="8" s="1" a="1"/>
  <c r="N8" i="8" s="1"/>
  <c r="Q9" i="8" a="1"/>
  <c r="Q9" i="8" s="1"/>
  <c r="R9" i="8" s="1" a="1"/>
  <c r="R9" i="8" s="1"/>
  <c r="J9" i="8"/>
  <c r="O9" i="8" s="1"/>
  <c r="M9" i="8" a="1"/>
  <c r="M9" i="8" s="1"/>
  <c r="N9" i="8" s="1" a="1"/>
  <c r="N9" i="8" s="1"/>
  <c r="J7" i="8"/>
  <c r="O7" i="8" s="1"/>
  <c r="M7" i="8" a="1"/>
  <c r="M7" i="8" s="1"/>
  <c r="N7" i="8" s="1" a="1"/>
  <c r="N7" i="8" s="1"/>
  <c r="Q5" i="8" a="1"/>
  <c r="Q5" i="8" s="1"/>
  <c r="R5" i="8" s="1" a="1"/>
  <c r="R5" i="8" s="1"/>
  <c r="J5" i="8"/>
  <c r="O5" i="8" s="1"/>
  <c r="M5" i="8" a="1"/>
  <c r="M5" i="8" s="1"/>
  <c r="N5" i="8" s="1" a="1"/>
  <c r="N5" i="8" s="1"/>
  <c r="S3" i="8" a="1"/>
  <c r="S3" i="8" s="1"/>
  <c r="Q4" i="8" a="1"/>
  <c r="Q4" i="8" s="1"/>
  <c r="R4" i="8" s="1" a="1"/>
  <c r="R4" i="8" s="1"/>
  <c r="J4" i="8"/>
  <c r="O4" i="8" s="1"/>
  <c r="M4" i="8" a="1"/>
  <c r="M4" i="8" s="1"/>
  <c r="N4" i="8" s="1" a="1"/>
  <c r="N4" i="8" s="1"/>
  <c r="Q3" i="8" a="1"/>
  <c r="Q3" i="8" s="1"/>
  <c r="R3" i="8" s="1" a="1"/>
  <c r="R3" i="8" s="1"/>
  <c r="J3" i="8"/>
  <c r="O3" i="8" s="1"/>
  <c r="M3" i="8" a="1"/>
  <c r="M3" i="8" s="1"/>
  <c r="N3" i="8" s="1" a="1"/>
  <c r="N3" i="8" s="1"/>
  <c r="E4" i="8"/>
  <c r="E5" i="8"/>
  <c r="E7" i="8"/>
  <c r="E9" i="8"/>
  <c r="E8" i="8"/>
  <c r="E6" i="8"/>
  <c r="E3" i="8"/>
  <c r="K55" i="5"/>
  <c r="K56" i="5"/>
  <c r="K57" i="5"/>
  <c r="K58" i="5"/>
  <c r="K59" i="5"/>
  <c r="K60" i="5"/>
  <c r="K25" i="5"/>
  <c r="K26" i="5"/>
  <c r="K27" i="5"/>
  <c r="K28" i="5"/>
  <c r="K29" i="5"/>
  <c r="K30" i="5"/>
  <c r="Y12" i="8" l="1" a="1"/>
  <c r="Y12" i="8" s="1"/>
  <c r="Y10" i="8" a="1"/>
  <c r="Y10" i="8" s="1"/>
  <c r="X5" i="8" a="1"/>
  <c r="X5" i="8" s="1"/>
  <c r="P14" i="8" a="1"/>
  <c r="P14" i="8" s="1"/>
  <c r="Y6" i="8" a="1"/>
  <c r="Y6" i="8" s="1"/>
  <c r="P11" i="8" a="1"/>
  <c r="P11" i="8" s="1"/>
  <c r="Y9" i="8" a="1"/>
  <c r="Y9" i="8" s="1"/>
  <c r="P10" i="8" a="1"/>
  <c r="P10" i="8" s="1"/>
  <c r="Y8" i="8" a="1"/>
  <c r="Y8" i="8" s="1"/>
  <c r="P15" i="8" a="1"/>
  <c r="P15" i="8" s="1"/>
  <c r="P16" i="8" a="1"/>
  <c r="P16" i="8" s="1"/>
  <c r="Y4" i="8" a="1"/>
  <c r="Y4" i="8" s="1"/>
  <c r="Y5" i="8" a="1"/>
  <c r="Y5" i="8" s="1"/>
  <c r="X3" i="8" a="1"/>
  <c r="X3" i="8" s="1"/>
  <c r="X4" i="8" a="1"/>
  <c r="X4" i="8" s="1"/>
  <c r="P8" i="8" a="1"/>
  <c r="P8" i="8" s="1"/>
  <c r="O8" i="8"/>
  <c r="Y3" i="8" a="1"/>
  <c r="Y3" i="8" s="1"/>
  <c r="P6" i="8" a="1"/>
  <c r="P6" i="8" s="1"/>
  <c r="P5" i="8" a="1"/>
  <c r="P5" i="8" s="1"/>
  <c r="P9" i="8" a="1"/>
  <c r="P9" i="8" s="1"/>
  <c r="P3" i="8" a="1"/>
  <c r="P3" i="8" s="1"/>
  <c r="P7" i="8" a="1"/>
  <c r="P7" i="8" s="1"/>
  <c r="P4" i="8" a="1"/>
  <c r="P4" i="8" s="1"/>
  <c r="L5" i="4" a="1"/>
  <c r="L5" i="4" s="1"/>
  <c r="L2" i="4" a="1"/>
  <c r="L2" i="4" s="1"/>
  <c r="AH537" i="2"/>
  <c r="AH538" i="2"/>
  <c r="AH539" i="2"/>
  <c r="AH540" i="2"/>
  <c r="AH541" i="2"/>
  <c r="AH542" i="2"/>
  <c r="AH543" i="2"/>
  <c r="AH544" i="2"/>
  <c r="AH545" i="2"/>
  <c r="AH546" i="2"/>
  <c r="AH547" i="2"/>
  <c r="AH548" i="2"/>
  <c r="AH549" i="2"/>
  <c r="AH550" i="2"/>
  <c r="AH551" i="2"/>
  <c r="AH552" i="2"/>
  <c r="AH553" i="2"/>
  <c r="AH554" i="2"/>
  <c r="AH555" i="2"/>
  <c r="AH556" i="2"/>
  <c r="AH557" i="2"/>
  <c r="AH558" i="2"/>
  <c r="AH559" i="2"/>
  <c r="AH560" i="2"/>
  <c r="AH561" i="2"/>
  <c r="AH562" i="2"/>
  <c r="AH563" i="2"/>
  <c r="AH564" i="2"/>
  <c r="AH565" i="2"/>
  <c r="AH566" i="2"/>
  <c r="AH567" i="2"/>
  <c r="AH568" i="2"/>
  <c r="AH569" i="2"/>
  <c r="AH570" i="2"/>
  <c r="AH571" i="2"/>
  <c r="AH572" i="2"/>
  <c r="AH573" i="2"/>
  <c r="AH574" i="2"/>
  <c r="AH575" i="2"/>
  <c r="AH576" i="2"/>
  <c r="AH577" i="2"/>
  <c r="AH578" i="2"/>
  <c r="AH579" i="2"/>
  <c r="AH580" i="2"/>
  <c r="AH581" i="2"/>
  <c r="AH582" i="2"/>
  <c r="AH583" i="2"/>
  <c r="AH584" i="2"/>
  <c r="AH585" i="2"/>
  <c r="AH586" i="2"/>
  <c r="AH587" i="2"/>
  <c r="AH588" i="2"/>
  <c r="AH589" i="2"/>
  <c r="AH590" i="2"/>
  <c r="AH591" i="2"/>
  <c r="AH592" i="2"/>
  <c r="AH593" i="2"/>
  <c r="AH594" i="2"/>
  <c r="AH595" i="2"/>
  <c r="AH596" i="2"/>
  <c r="AH597" i="2"/>
  <c r="AH598" i="2"/>
  <c r="AH599" i="2"/>
  <c r="AH600" i="2"/>
  <c r="AH601" i="2"/>
  <c r="AH602" i="2"/>
  <c r="AH603" i="2"/>
  <c r="AH604" i="2"/>
  <c r="AH605" i="2"/>
  <c r="AH606" i="2"/>
  <c r="AH607" i="2"/>
  <c r="AH608" i="2"/>
  <c r="AH609" i="2"/>
  <c r="AH610" i="2"/>
  <c r="AH611" i="2"/>
  <c r="AH612" i="2"/>
  <c r="AH613" i="2"/>
  <c r="AH614" i="2"/>
  <c r="AH615" i="2"/>
  <c r="AH616" i="2"/>
  <c r="AH617" i="2"/>
  <c r="AH618" i="2"/>
  <c r="AH619" i="2"/>
  <c r="AH620" i="2"/>
  <c r="AH621" i="2"/>
  <c r="AH622" i="2"/>
  <c r="AH623" i="2"/>
  <c r="AH624" i="2"/>
  <c r="AH625" i="2"/>
  <c r="AH626" i="2"/>
  <c r="AH627" i="2"/>
  <c r="AH628" i="2"/>
  <c r="AH629" i="2"/>
  <c r="AH630" i="2"/>
  <c r="AH631" i="2"/>
  <c r="AH632" i="2"/>
  <c r="AH633" i="2"/>
  <c r="AH634" i="2"/>
  <c r="AH635" i="2"/>
  <c r="AH636" i="2"/>
  <c r="AH637" i="2"/>
  <c r="AH638" i="2"/>
  <c r="AH639" i="2"/>
  <c r="AH640" i="2"/>
  <c r="AH641" i="2"/>
  <c r="AH642" i="2"/>
  <c r="AH643" i="2"/>
  <c r="AH644" i="2"/>
  <c r="AH645" i="2"/>
  <c r="AH646" i="2"/>
  <c r="AH647" i="2"/>
  <c r="AH648" i="2"/>
  <c r="AH649" i="2"/>
  <c r="AH650" i="2"/>
  <c r="AH651" i="2"/>
  <c r="AH652" i="2"/>
  <c r="AH653" i="2"/>
  <c r="AH654" i="2"/>
  <c r="AH655" i="2"/>
  <c r="AH656" i="2"/>
  <c r="AH657" i="2"/>
  <c r="AH658" i="2"/>
  <c r="AH659" i="2"/>
  <c r="AH660" i="2"/>
  <c r="AH661" i="2"/>
  <c r="AH662" i="2"/>
  <c r="AH663" i="2"/>
  <c r="AH664" i="2"/>
  <c r="AH665" i="2"/>
  <c r="AH666" i="2"/>
  <c r="AH667" i="2"/>
  <c r="AH668" i="2"/>
  <c r="AH669" i="2"/>
  <c r="AH670" i="2"/>
  <c r="AH671" i="2"/>
  <c r="AH672" i="2"/>
  <c r="AH673" i="2"/>
  <c r="AH674" i="2"/>
  <c r="AH675" i="2"/>
  <c r="AH676" i="2"/>
  <c r="AH677" i="2"/>
  <c r="AH678" i="2"/>
  <c r="AH679" i="2"/>
  <c r="AH680" i="2"/>
  <c r="AH681" i="2"/>
  <c r="AH682" i="2"/>
  <c r="AH683" i="2"/>
  <c r="AH684" i="2"/>
  <c r="AH685" i="2"/>
  <c r="AH686" i="2"/>
  <c r="AH687" i="2"/>
  <c r="AH688" i="2"/>
  <c r="AH689" i="2"/>
  <c r="AH690" i="2"/>
  <c r="AH691" i="2"/>
  <c r="AH692" i="2"/>
  <c r="AH693" i="2"/>
  <c r="AH694" i="2"/>
  <c r="AH695" i="2"/>
  <c r="AH696" i="2"/>
  <c r="AH697" i="2"/>
  <c r="AH698" i="2"/>
  <c r="AH699" i="2"/>
  <c r="AH700" i="2"/>
  <c r="AH701" i="2"/>
  <c r="AH702" i="2"/>
  <c r="AH703" i="2"/>
  <c r="AH704" i="2"/>
  <c r="AH705" i="2"/>
  <c r="AH706" i="2"/>
  <c r="AH707" i="2"/>
  <c r="AH708" i="2"/>
  <c r="AH709" i="2"/>
  <c r="AH710" i="2"/>
  <c r="AH711" i="2"/>
  <c r="AH712" i="2"/>
  <c r="AH713" i="2"/>
  <c r="AH714" i="2"/>
  <c r="AH715" i="2"/>
  <c r="AH716" i="2"/>
  <c r="AH717" i="2"/>
  <c r="AH718" i="2"/>
  <c r="AH719" i="2"/>
  <c r="AH720" i="2"/>
  <c r="AH721" i="2"/>
  <c r="AH722" i="2"/>
  <c r="AH723" i="2"/>
  <c r="AH724" i="2"/>
  <c r="AH725" i="2"/>
  <c r="AH726" i="2"/>
  <c r="AH727" i="2"/>
  <c r="AH728" i="2"/>
  <c r="AH729" i="2"/>
  <c r="AH730" i="2"/>
  <c r="AH731" i="2"/>
  <c r="AH732" i="2"/>
  <c r="AH733" i="2"/>
  <c r="AH734" i="2"/>
  <c r="AH735" i="2"/>
  <c r="AH736" i="2"/>
  <c r="AH737" i="2"/>
  <c r="AH738" i="2"/>
  <c r="AH739" i="2"/>
  <c r="AH740" i="2"/>
  <c r="AH741" i="2"/>
  <c r="AH742" i="2"/>
  <c r="AH743" i="2"/>
  <c r="AH744" i="2"/>
  <c r="AH745" i="2"/>
  <c r="AH746" i="2"/>
  <c r="AH747" i="2"/>
  <c r="AH748" i="2"/>
  <c r="AH749" i="2"/>
  <c r="AH750" i="2"/>
  <c r="AH751" i="2"/>
  <c r="AH752" i="2"/>
  <c r="AH753" i="2"/>
  <c r="AH754" i="2"/>
  <c r="AH755" i="2"/>
  <c r="AH756" i="2"/>
  <c r="AH757" i="2"/>
  <c r="AH758" i="2"/>
  <c r="AH759" i="2"/>
  <c r="AH760" i="2"/>
  <c r="AH761" i="2"/>
  <c r="AH762" i="2"/>
  <c r="AH763" i="2"/>
  <c r="AH764" i="2"/>
  <c r="AH765" i="2"/>
  <c r="AH766" i="2"/>
  <c r="AH767" i="2"/>
  <c r="AH768" i="2"/>
  <c r="AH769" i="2"/>
  <c r="AH770" i="2"/>
  <c r="AH771" i="2"/>
  <c r="AH772" i="2"/>
  <c r="AH773" i="2"/>
  <c r="AH774" i="2"/>
  <c r="AH775" i="2"/>
  <c r="AH776" i="2"/>
  <c r="AH777" i="2"/>
  <c r="AH778" i="2"/>
  <c r="AH779" i="2"/>
  <c r="AH780" i="2"/>
  <c r="AH781" i="2"/>
  <c r="AH782" i="2"/>
  <c r="AH783" i="2"/>
  <c r="AH784" i="2"/>
  <c r="AH785" i="2"/>
  <c r="AH786" i="2"/>
  <c r="AH787" i="2"/>
  <c r="AH788" i="2"/>
  <c r="AH789" i="2"/>
  <c r="AH790" i="2"/>
  <c r="AH791" i="2"/>
  <c r="AH792" i="2"/>
  <c r="AH793" i="2"/>
  <c r="AH794" i="2"/>
  <c r="AH795" i="2"/>
  <c r="AH796" i="2"/>
  <c r="AH797" i="2"/>
  <c r="AH798" i="2"/>
  <c r="AH799" i="2"/>
  <c r="AH800" i="2"/>
  <c r="AH801" i="2"/>
  <c r="AH802" i="2"/>
  <c r="AH803" i="2"/>
  <c r="AH804" i="2"/>
  <c r="AH805" i="2"/>
  <c r="AH806" i="2"/>
  <c r="AH807" i="2"/>
  <c r="AH808" i="2"/>
  <c r="AH809" i="2"/>
  <c r="AH810" i="2"/>
  <c r="AH811" i="2"/>
  <c r="AH812" i="2"/>
  <c r="AH813" i="2"/>
  <c r="AH814" i="2"/>
  <c r="AH815" i="2"/>
  <c r="AH816" i="2"/>
  <c r="AH817" i="2"/>
  <c r="AH818" i="2"/>
  <c r="AH819" i="2"/>
  <c r="AH820" i="2"/>
  <c r="AH821" i="2"/>
  <c r="AH822" i="2"/>
  <c r="AH823" i="2"/>
  <c r="AH824" i="2"/>
  <c r="AH825" i="2"/>
  <c r="AH826" i="2"/>
  <c r="AH827" i="2"/>
  <c r="AH828" i="2"/>
  <c r="AH829" i="2"/>
  <c r="AH830" i="2"/>
  <c r="AH831" i="2"/>
  <c r="AH832" i="2"/>
  <c r="AH833" i="2"/>
  <c r="AH834" i="2"/>
  <c r="AH835" i="2"/>
  <c r="AH836" i="2"/>
  <c r="AH837" i="2"/>
  <c r="AH838" i="2"/>
  <c r="AH839" i="2"/>
  <c r="AH840" i="2"/>
  <c r="AH841" i="2"/>
  <c r="AH842" i="2"/>
  <c r="AH843" i="2"/>
  <c r="AH844" i="2"/>
  <c r="AH845" i="2"/>
  <c r="AH846" i="2"/>
  <c r="AH847" i="2"/>
  <c r="AH848" i="2"/>
  <c r="AH849" i="2"/>
  <c r="AH850" i="2"/>
  <c r="AH851" i="2"/>
  <c r="AH852" i="2"/>
  <c r="AH853" i="2"/>
  <c r="AH854" i="2"/>
  <c r="AH855" i="2"/>
  <c r="AH856" i="2"/>
  <c r="AH857" i="2"/>
  <c r="AH858" i="2"/>
  <c r="AH859" i="2"/>
  <c r="AH860" i="2"/>
  <c r="AH861" i="2"/>
  <c r="AH862" i="2"/>
  <c r="AH863" i="2"/>
  <c r="AH864" i="2"/>
  <c r="AH865" i="2"/>
  <c r="AH866" i="2"/>
  <c r="AH867" i="2"/>
  <c r="AH868" i="2"/>
  <c r="AH869" i="2"/>
  <c r="AH870" i="2"/>
  <c r="AH871" i="2"/>
  <c r="AH872" i="2"/>
  <c r="AH873" i="2"/>
  <c r="AH874" i="2"/>
  <c r="AH875" i="2"/>
  <c r="AH876" i="2"/>
  <c r="AH877" i="2"/>
  <c r="AH878" i="2"/>
  <c r="AH879" i="2"/>
  <c r="AH880" i="2"/>
  <c r="AH881" i="2"/>
  <c r="AH882" i="2"/>
  <c r="AH883" i="2"/>
  <c r="AH884" i="2"/>
  <c r="AH885" i="2"/>
  <c r="AH886" i="2"/>
  <c r="AH887" i="2"/>
  <c r="AH888" i="2"/>
  <c r="AH889" i="2"/>
  <c r="AH890" i="2"/>
  <c r="AH891" i="2"/>
  <c r="AH892" i="2"/>
  <c r="AH893" i="2"/>
  <c r="AH894" i="2"/>
  <c r="AH895" i="2"/>
  <c r="AH896" i="2"/>
  <c r="AH897" i="2"/>
  <c r="AH898" i="2"/>
  <c r="AH899" i="2"/>
  <c r="AH900" i="2"/>
  <c r="AH901" i="2"/>
  <c r="AH902" i="2"/>
  <c r="AH903" i="2"/>
  <c r="AH904" i="2"/>
  <c r="AH905" i="2"/>
  <c r="AH906" i="2"/>
  <c r="AH907" i="2"/>
  <c r="AH908" i="2"/>
  <c r="AH909" i="2"/>
  <c r="AH910" i="2"/>
  <c r="AH911" i="2"/>
  <c r="AH912" i="2"/>
  <c r="AH913" i="2"/>
  <c r="AH914" i="2"/>
  <c r="AH915" i="2"/>
  <c r="AH916" i="2"/>
  <c r="AH917" i="2"/>
  <c r="AH918" i="2"/>
  <c r="AH919" i="2"/>
  <c r="AH920" i="2"/>
  <c r="AH921" i="2"/>
  <c r="AH922" i="2"/>
  <c r="AH923" i="2"/>
  <c r="AH924" i="2"/>
  <c r="AH925" i="2"/>
  <c r="AH926" i="2"/>
  <c r="AH927" i="2"/>
  <c r="AH928" i="2"/>
  <c r="AH929" i="2"/>
  <c r="AH930" i="2"/>
  <c r="AH931" i="2"/>
  <c r="AH932" i="2"/>
  <c r="AH933" i="2"/>
  <c r="AH934" i="2"/>
  <c r="AH935" i="2"/>
  <c r="AH936" i="2"/>
  <c r="AH937" i="2"/>
  <c r="AH938" i="2"/>
  <c r="AH939" i="2"/>
  <c r="AH940" i="2"/>
  <c r="AH941" i="2"/>
  <c r="AH942" i="2"/>
  <c r="AH943" i="2"/>
  <c r="AH944" i="2"/>
  <c r="AH945" i="2"/>
  <c r="AH946" i="2"/>
  <c r="AH947" i="2"/>
  <c r="AH948" i="2"/>
  <c r="AH949" i="2"/>
  <c r="AH950" i="2"/>
  <c r="AH951" i="2"/>
  <c r="AH952" i="2"/>
  <c r="AH953" i="2"/>
  <c r="AH954" i="2"/>
  <c r="AH955" i="2"/>
  <c r="AH956" i="2"/>
  <c r="AH957" i="2"/>
  <c r="AH958" i="2"/>
  <c r="AH959" i="2"/>
  <c r="AH960" i="2"/>
  <c r="AH961" i="2"/>
  <c r="AH962" i="2"/>
  <c r="AH963" i="2"/>
  <c r="AH964" i="2"/>
  <c r="AH965" i="2"/>
  <c r="AH966" i="2"/>
  <c r="AH967" i="2"/>
  <c r="AH968" i="2"/>
  <c r="AH969" i="2"/>
  <c r="AH970" i="2"/>
  <c r="AH971" i="2"/>
  <c r="AH972" i="2"/>
  <c r="AH973" i="2"/>
  <c r="AH974" i="2"/>
  <c r="AH975" i="2"/>
  <c r="AH976" i="2"/>
  <c r="AH977" i="2"/>
  <c r="AH978" i="2"/>
  <c r="AH979" i="2"/>
  <c r="AH980" i="2"/>
  <c r="AH981" i="2"/>
  <c r="AH982" i="2"/>
  <c r="AH983" i="2"/>
  <c r="AH984" i="2"/>
  <c r="AH985" i="2"/>
  <c r="AH986" i="2"/>
  <c r="AH987" i="2"/>
  <c r="AH988" i="2"/>
  <c r="AH989" i="2"/>
  <c r="AH990" i="2"/>
  <c r="AH991" i="2"/>
  <c r="AH992" i="2"/>
  <c r="AH993" i="2"/>
  <c r="AH994" i="2"/>
  <c r="AH995" i="2"/>
  <c r="AH996" i="2"/>
  <c r="AH997" i="2"/>
  <c r="AH998" i="2"/>
  <c r="AH999" i="2"/>
  <c r="AH1000" i="2"/>
  <c r="AG2" i="2" a="1"/>
  <c r="AH24" i="2" s="1"/>
  <c r="N5" i="4"/>
  <c r="N2" i="4"/>
  <c r="A3" i="6" a="1"/>
  <c r="A3" i="6" s="1"/>
  <c r="C1" i="6"/>
  <c r="B1" i="6"/>
  <c r="B27" i="4"/>
  <c r="B9" i="4"/>
  <c r="A32" i="5"/>
  <c r="A2" i="5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2" i="1"/>
  <c r="AH536" i="2" l="1"/>
  <c r="R4" i="4"/>
  <c r="R3" i="4"/>
  <c r="T3" i="4"/>
  <c r="AH533" i="2"/>
  <c r="AH507" i="2"/>
  <c r="AH481" i="2"/>
  <c r="AH455" i="2"/>
  <c r="AH426" i="2"/>
  <c r="AH398" i="2"/>
  <c r="AH368" i="2"/>
  <c r="AH340" i="2"/>
  <c r="AH312" i="2"/>
  <c r="AH282" i="2"/>
  <c r="AH254" i="2"/>
  <c r="AH224" i="2"/>
  <c r="AH196" i="2"/>
  <c r="AH165" i="2"/>
  <c r="AH126" i="2"/>
  <c r="AH96" i="2"/>
  <c r="AH64" i="2"/>
  <c r="AH25" i="2"/>
  <c r="AH534" i="2"/>
  <c r="AH456" i="2"/>
  <c r="AH369" i="2"/>
  <c r="AH283" i="2"/>
  <c r="AH197" i="2"/>
  <c r="AH168" i="2"/>
  <c r="AH65" i="2"/>
  <c r="AH532" i="2"/>
  <c r="AH506" i="2"/>
  <c r="AH480" i="2"/>
  <c r="AH453" i="2"/>
  <c r="AH425" i="2"/>
  <c r="AH397" i="2"/>
  <c r="AH367" i="2"/>
  <c r="AH339" i="2"/>
  <c r="AH309" i="2"/>
  <c r="AH281" i="2"/>
  <c r="AH253" i="2"/>
  <c r="AH223" i="2"/>
  <c r="AH195" i="2"/>
  <c r="AH164" i="2"/>
  <c r="AH125" i="2"/>
  <c r="AH93" i="2"/>
  <c r="AH54" i="2"/>
  <c r="AG2" i="2"/>
  <c r="AH2" i="2" s="1"/>
  <c r="AH10" i="2"/>
  <c r="AH22" i="2"/>
  <c r="AH34" i="2"/>
  <c r="AH46" i="2"/>
  <c r="AH58" i="2"/>
  <c r="AH70" i="2"/>
  <c r="AH82" i="2"/>
  <c r="AH94" i="2"/>
  <c r="AH106" i="2"/>
  <c r="AH118" i="2"/>
  <c r="AH130" i="2"/>
  <c r="AH142" i="2"/>
  <c r="AH154" i="2"/>
  <c r="AH166" i="2"/>
  <c r="AH178" i="2"/>
  <c r="AH190" i="2"/>
  <c r="AH202" i="2"/>
  <c r="AH214" i="2"/>
  <c r="AH226" i="2"/>
  <c r="AH238" i="2"/>
  <c r="AH250" i="2"/>
  <c r="AH262" i="2"/>
  <c r="AH274" i="2"/>
  <c r="AH286" i="2"/>
  <c r="AH298" i="2"/>
  <c r="AH310" i="2"/>
  <c r="AH322" i="2"/>
  <c r="AH334" i="2"/>
  <c r="AH346" i="2"/>
  <c r="AH358" i="2"/>
  <c r="AH370" i="2"/>
  <c r="AH382" i="2"/>
  <c r="AH394" i="2"/>
  <c r="AH406" i="2"/>
  <c r="AH418" i="2"/>
  <c r="AH430" i="2"/>
  <c r="AH442" i="2"/>
  <c r="AH454" i="2"/>
  <c r="AH466" i="2"/>
  <c r="AH478" i="2"/>
  <c r="AH490" i="2"/>
  <c r="AH502" i="2"/>
  <c r="AH514" i="2"/>
  <c r="AH526" i="2"/>
  <c r="AH11" i="2"/>
  <c r="AH23" i="2"/>
  <c r="AH35" i="2"/>
  <c r="AH47" i="2"/>
  <c r="AH59" i="2"/>
  <c r="AH71" i="2"/>
  <c r="AH83" i="2"/>
  <c r="AH95" i="2"/>
  <c r="AH107" i="2"/>
  <c r="AH119" i="2"/>
  <c r="AH131" i="2"/>
  <c r="AH143" i="2"/>
  <c r="AH155" i="2"/>
  <c r="AH167" i="2"/>
  <c r="AH179" i="2"/>
  <c r="AH191" i="2"/>
  <c r="AH203" i="2"/>
  <c r="AH215" i="2"/>
  <c r="AH227" i="2"/>
  <c r="AH239" i="2"/>
  <c r="AH251" i="2"/>
  <c r="AH263" i="2"/>
  <c r="AH275" i="2"/>
  <c r="AH287" i="2"/>
  <c r="AH299" i="2"/>
  <c r="AH323" i="2"/>
  <c r="AH335" i="2"/>
  <c r="AH347" i="2"/>
  <c r="AH359" i="2"/>
  <c r="AH371" i="2"/>
  <c r="AH383" i="2"/>
  <c r="AH395" i="2"/>
  <c r="AH407" i="2"/>
  <c r="AH419" i="2"/>
  <c r="AH431" i="2"/>
  <c r="AH443" i="2"/>
  <c r="AH311" i="2"/>
  <c r="AH13" i="2"/>
  <c r="AH27" i="2"/>
  <c r="AH41" i="2"/>
  <c r="AH55" i="2"/>
  <c r="AH69" i="2"/>
  <c r="AH85" i="2"/>
  <c r="AH99" i="2"/>
  <c r="AH113" i="2"/>
  <c r="AH127" i="2"/>
  <c r="AH141" i="2"/>
  <c r="AH157" i="2"/>
  <c r="AH171" i="2"/>
  <c r="AH185" i="2"/>
  <c r="AH199" i="2"/>
  <c r="AH213" i="2"/>
  <c r="AH229" i="2"/>
  <c r="AH243" i="2"/>
  <c r="AH257" i="2"/>
  <c r="AH271" i="2"/>
  <c r="AH285" i="2"/>
  <c r="AH301" i="2"/>
  <c r="AH315" i="2"/>
  <c r="AH329" i="2"/>
  <c r="AH343" i="2"/>
  <c r="AH357" i="2"/>
  <c r="AH373" i="2"/>
  <c r="AH387" i="2"/>
  <c r="AH401" i="2"/>
  <c r="AH415" i="2"/>
  <c r="AH429" i="2"/>
  <c r="AH445" i="2"/>
  <c r="AH458" i="2"/>
  <c r="AH471" i="2"/>
  <c r="AH484" i="2"/>
  <c r="AH497" i="2"/>
  <c r="AH510" i="2"/>
  <c r="AH523" i="2"/>
  <c r="AH529" i="2"/>
  <c r="AH14" i="2"/>
  <c r="AH28" i="2"/>
  <c r="AH42" i="2"/>
  <c r="AH56" i="2"/>
  <c r="AH72" i="2"/>
  <c r="AH86" i="2"/>
  <c r="AH100" i="2"/>
  <c r="AH114" i="2"/>
  <c r="AH128" i="2"/>
  <c r="AH144" i="2"/>
  <c r="AH158" i="2"/>
  <c r="AH172" i="2"/>
  <c r="AH186" i="2"/>
  <c r="AH200" i="2"/>
  <c r="AH216" i="2"/>
  <c r="AH230" i="2"/>
  <c r="AH244" i="2"/>
  <c r="AH258" i="2"/>
  <c r="AH272" i="2"/>
  <c r="AH288" i="2"/>
  <c r="AH302" i="2"/>
  <c r="AH316" i="2"/>
  <c r="AH330" i="2"/>
  <c r="AH344" i="2"/>
  <c r="AH360" i="2"/>
  <c r="AH374" i="2"/>
  <c r="AH388" i="2"/>
  <c r="AH402" i="2"/>
  <c r="AH416" i="2"/>
  <c r="AH432" i="2"/>
  <c r="AH446" i="2"/>
  <c r="AH459" i="2"/>
  <c r="AH472" i="2"/>
  <c r="AH485" i="2"/>
  <c r="AH498" i="2"/>
  <c r="AH511" i="2"/>
  <c r="AH524" i="2"/>
  <c r="AH15" i="2"/>
  <c r="AH29" i="2"/>
  <c r="AH43" i="2"/>
  <c r="AH57" i="2"/>
  <c r="AH73" i="2"/>
  <c r="AH87" i="2"/>
  <c r="AH101" i="2"/>
  <c r="AH115" i="2"/>
  <c r="AH129" i="2"/>
  <c r="AH145" i="2"/>
  <c r="AH159" i="2"/>
  <c r="AH173" i="2"/>
  <c r="AH187" i="2"/>
  <c r="AH201" i="2"/>
  <c r="AH217" i="2"/>
  <c r="AH231" i="2"/>
  <c r="AH245" i="2"/>
  <c r="AH259" i="2"/>
  <c r="AH273" i="2"/>
  <c r="AH289" i="2"/>
  <c r="AH303" i="2"/>
  <c r="AH317" i="2"/>
  <c r="AH331" i="2"/>
  <c r="AH345" i="2"/>
  <c r="AH361" i="2"/>
  <c r="AH375" i="2"/>
  <c r="AH389" i="2"/>
  <c r="AH403" i="2"/>
  <c r="AH417" i="2"/>
  <c r="AH433" i="2"/>
  <c r="AH447" i="2"/>
  <c r="AH460" i="2"/>
  <c r="AH473" i="2"/>
  <c r="AH486" i="2"/>
  <c r="AH499" i="2"/>
  <c r="AH512" i="2"/>
  <c r="AH525" i="2"/>
  <c r="AH16" i="2"/>
  <c r="AH30" i="2"/>
  <c r="AH44" i="2"/>
  <c r="AH60" i="2"/>
  <c r="AH74" i="2"/>
  <c r="AH88" i="2"/>
  <c r="AH102" i="2"/>
  <c r="AH116" i="2"/>
  <c r="AH132" i="2"/>
  <c r="AH146" i="2"/>
  <c r="AH160" i="2"/>
  <c r="AH174" i="2"/>
  <c r="AH188" i="2"/>
  <c r="AH204" i="2"/>
  <c r="AH218" i="2"/>
  <c r="AH232" i="2"/>
  <c r="AH246" i="2"/>
  <c r="AH260" i="2"/>
  <c r="AH276" i="2"/>
  <c r="AH290" i="2"/>
  <c r="AH304" i="2"/>
  <c r="AH318" i="2"/>
  <c r="AH332" i="2"/>
  <c r="AH348" i="2"/>
  <c r="AH362" i="2"/>
  <c r="AH376" i="2"/>
  <c r="AH390" i="2"/>
  <c r="AH404" i="2"/>
  <c r="AH420" i="2"/>
  <c r="AH434" i="2"/>
  <c r="AH448" i="2"/>
  <c r="AH461" i="2"/>
  <c r="AH474" i="2"/>
  <c r="AH487" i="2"/>
  <c r="AH500" i="2"/>
  <c r="AH513" i="2"/>
  <c r="AH527" i="2"/>
  <c r="AH4" i="2"/>
  <c r="AH18" i="2"/>
  <c r="AH32" i="2"/>
  <c r="AH48" i="2"/>
  <c r="AH62" i="2"/>
  <c r="AH76" i="2"/>
  <c r="AH90" i="2"/>
  <c r="AH104" i="2"/>
  <c r="AH120" i="2"/>
  <c r="AH134" i="2"/>
  <c r="AH148" i="2"/>
  <c r="AH162" i="2"/>
  <c r="AH176" i="2"/>
  <c r="AH192" i="2"/>
  <c r="AH206" i="2"/>
  <c r="AH220" i="2"/>
  <c r="AH234" i="2"/>
  <c r="AH248" i="2"/>
  <c r="AH264" i="2"/>
  <c r="AH278" i="2"/>
  <c r="AH292" i="2"/>
  <c r="AH306" i="2"/>
  <c r="AH320" i="2"/>
  <c r="AH336" i="2"/>
  <c r="AH350" i="2"/>
  <c r="AH364" i="2"/>
  <c r="AH378" i="2"/>
  <c r="AH392" i="2"/>
  <c r="AH408" i="2"/>
  <c r="AH422" i="2"/>
  <c r="AH436" i="2"/>
  <c r="AH450" i="2"/>
  <c r="AH463" i="2"/>
  <c r="AH476" i="2"/>
  <c r="AH489" i="2"/>
  <c r="AH503" i="2"/>
  <c r="AH516" i="2"/>
  <c r="AH19" i="2"/>
  <c r="AH33" i="2"/>
  <c r="AH49" i="2"/>
  <c r="AH63" i="2"/>
  <c r="AH91" i="2"/>
  <c r="AH105" i="2"/>
  <c r="AH135" i="2"/>
  <c r="AH149" i="2"/>
  <c r="AH3" i="2"/>
  <c r="AH17" i="2"/>
  <c r="AH31" i="2"/>
  <c r="AH45" i="2"/>
  <c r="AH61" i="2"/>
  <c r="AH75" i="2"/>
  <c r="AH89" i="2"/>
  <c r="AH103" i="2"/>
  <c r="AH117" i="2"/>
  <c r="AH133" i="2"/>
  <c r="AH147" i="2"/>
  <c r="AH161" i="2"/>
  <c r="AH175" i="2"/>
  <c r="AH189" i="2"/>
  <c r="AH205" i="2"/>
  <c r="AH219" i="2"/>
  <c r="AH233" i="2"/>
  <c r="AH247" i="2"/>
  <c r="AH261" i="2"/>
  <c r="AH277" i="2"/>
  <c r="AH291" i="2"/>
  <c r="AH305" i="2"/>
  <c r="AH319" i="2"/>
  <c r="AH333" i="2"/>
  <c r="AH349" i="2"/>
  <c r="AH363" i="2"/>
  <c r="AH377" i="2"/>
  <c r="AH391" i="2"/>
  <c r="AH405" i="2"/>
  <c r="AH421" i="2"/>
  <c r="AH435" i="2"/>
  <c r="AH449" i="2"/>
  <c r="AH462" i="2"/>
  <c r="AH475" i="2"/>
  <c r="AH488" i="2"/>
  <c r="AH501" i="2"/>
  <c r="AH515" i="2"/>
  <c r="AH528" i="2"/>
  <c r="AH5" i="2"/>
  <c r="AH77" i="2"/>
  <c r="AH121" i="2"/>
  <c r="AH163" i="2"/>
  <c r="AH193" i="2"/>
  <c r="AH482" i="2"/>
  <c r="AH399" i="2"/>
  <c r="AH313" i="2"/>
  <c r="AH225" i="2"/>
  <c r="AH136" i="2"/>
  <c r="AH26" i="2"/>
  <c r="AH531" i="2"/>
  <c r="AH505" i="2"/>
  <c r="AH479" i="2"/>
  <c r="AH452" i="2"/>
  <c r="AH424" i="2"/>
  <c r="AH396" i="2"/>
  <c r="AH366" i="2"/>
  <c r="AH338" i="2"/>
  <c r="AH308" i="2"/>
  <c r="AH280" i="2"/>
  <c r="AH252" i="2"/>
  <c r="AH222" i="2"/>
  <c r="AH194" i="2"/>
  <c r="AH156" i="2"/>
  <c r="AH124" i="2"/>
  <c r="AH92" i="2"/>
  <c r="AH53" i="2"/>
  <c r="AH21" i="2"/>
  <c r="AH522" i="2"/>
  <c r="AH496" i="2"/>
  <c r="AH470" i="2"/>
  <c r="AH444" i="2"/>
  <c r="AH414" i="2"/>
  <c r="AH386" i="2"/>
  <c r="AH356" i="2"/>
  <c r="AH328" i="2"/>
  <c r="AH300" i="2"/>
  <c r="AH270" i="2"/>
  <c r="AH242" i="2"/>
  <c r="AH212" i="2"/>
  <c r="AH183" i="2"/>
  <c r="AH152" i="2"/>
  <c r="AH122" i="2"/>
  <c r="AH81" i="2"/>
  <c r="AH51" i="2"/>
  <c r="AH12" i="2"/>
  <c r="AH519" i="2"/>
  <c r="AH493" i="2"/>
  <c r="AH467" i="2"/>
  <c r="AH439" i="2"/>
  <c r="AH411" i="2"/>
  <c r="AH381" i="2"/>
  <c r="AH353" i="2"/>
  <c r="AH325" i="2"/>
  <c r="AH295" i="2"/>
  <c r="AH267" i="2"/>
  <c r="AH237" i="2"/>
  <c r="AH209" i="2"/>
  <c r="AH180" i="2"/>
  <c r="AH140" i="2"/>
  <c r="AH110" i="2"/>
  <c r="AH78" i="2"/>
  <c r="AH39" i="2"/>
  <c r="AH7" i="2"/>
  <c r="AH518" i="2"/>
  <c r="AH492" i="2"/>
  <c r="AH465" i="2"/>
  <c r="AH438" i="2"/>
  <c r="AH410" i="2"/>
  <c r="AH380" i="2"/>
  <c r="AH352" i="2"/>
  <c r="AH324" i="2"/>
  <c r="AH294" i="2"/>
  <c r="AH266" i="2"/>
  <c r="AH236" i="2"/>
  <c r="AH208" i="2"/>
  <c r="AH177" i="2"/>
  <c r="AH139" i="2"/>
  <c r="AH109" i="2"/>
  <c r="AH68" i="2"/>
  <c r="AH38" i="2"/>
  <c r="AH6" i="2"/>
  <c r="AH517" i="2"/>
  <c r="AH491" i="2"/>
  <c r="AH464" i="2"/>
  <c r="AH437" i="2"/>
  <c r="AH409" i="2"/>
  <c r="AH379" i="2"/>
  <c r="AH351" i="2"/>
  <c r="AH321" i="2"/>
  <c r="AH293" i="2"/>
  <c r="AH265" i="2"/>
  <c r="AH235" i="2"/>
  <c r="AH207" i="2"/>
  <c r="AH170" i="2"/>
  <c r="AH138" i="2"/>
  <c r="AH108" i="2"/>
  <c r="AH67" i="2"/>
  <c r="AH37" i="2"/>
  <c r="AH535" i="2"/>
  <c r="AH509" i="2"/>
  <c r="AH483" i="2"/>
  <c r="AH457" i="2"/>
  <c r="AH428" i="2"/>
  <c r="AH400" i="2"/>
  <c r="AH372" i="2"/>
  <c r="AH342" i="2"/>
  <c r="AH314" i="2"/>
  <c r="AH284" i="2"/>
  <c r="AH256" i="2"/>
  <c r="AH228" i="2"/>
  <c r="AH198" i="2"/>
  <c r="AH169" i="2"/>
  <c r="AH137" i="2"/>
  <c r="AH98" i="2"/>
  <c r="AH66" i="2"/>
  <c r="AH36" i="2"/>
  <c r="AH508" i="2"/>
  <c r="AH427" i="2"/>
  <c r="AH341" i="2"/>
  <c r="AH255" i="2"/>
  <c r="AH97" i="2"/>
  <c r="AH530" i="2"/>
  <c r="AH504" i="2"/>
  <c r="AH477" i="2"/>
  <c r="AH451" i="2"/>
  <c r="AH423" i="2"/>
  <c r="AH393" i="2"/>
  <c r="AH365" i="2"/>
  <c r="AH337" i="2"/>
  <c r="AH307" i="2"/>
  <c r="AH279" i="2"/>
  <c r="AH249" i="2"/>
  <c r="AH221" i="2"/>
  <c r="AH184" i="2"/>
  <c r="AH153" i="2"/>
  <c r="AH123" i="2"/>
  <c r="AH84" i="2"/>
  <c r="AH52" i="2"/>
  <c r="AH20" i="2"/>
  <c r="AH521" i="2"/>
  <c r="AH495" i="2"/>
  <c r="AH469" i="2"/>
  <c r="AH441" i="2"/>
  <c r="AH413" i="2"/>
  <c r="AH385" i="2"/>
  <c r="AH355" i="2"/>
  <c r="AH327" i="2"/>
  <c r="AH297" i="2"/>
  <c r="AH269" i="2"/>
  <c r="AH241" i="2"/>
  <c r="AH211" i="2"/>
  <c r="AH182" i="2"/>
  <c r="AH151" i="2"/>
  <c r="AH112" i="2"/>
  <c r="AH80" i="2"/>
  <c r="AH50" i="2"/>
  <c r="AH9" i="2"/>
  <c r="AH520" i="2"/>
  <c r="AH494" i="2"/>
  <c r="AH468" i="2"/>
  <c r="AH440" i="2"/>
  <c r="AH412" i="2"/>
  <c r="AH384" i="2"/>
  <c r="AH354" i="2"/>
  <c r="AH326" i="2"/>
  <c r="AH296" i="2"/>
  <c r="AH268" i="2"/>
  <c r="AH240" i="2"/>
  <c r="AH210" i="2"/>
  <c r="AH181" i="2"/>
  <c r="AH150" i="2"/>
  <c r="AH111" i="2"/>
  <c r="AH79" i="2"/>
  <c r="AH40" i="2"/>
  <c r="AH8" i="2"/>
  <c r="D34" i="1"/>
  <c r="E29" i="1" s="1"/>
  <c r="A57" i="5" l="1" a="1"/>
  <c r="A57" i="5" s="1"/>
  <c r="B57" i="5" s="1"/>
  <c r="A27" i="5" a="1"/>
  <c r="A27" i="5" s="1"/>
  <c r="A58" i="5" a="1"/>
  <c r="A58" i="5" s="1"/>
  <c r="B58" i="5" s="1"/>
  <c r="A26" i="5" a="1"/>
  <c r="A26" i="5" s="1"/>
  <c r="A30" i="5" a="1"/>
  <c r="A30" i="5" s="1"/>
  <c r="A59" i="5" a="1"/>
  <c r="A59" i="5" s="1"/>
  <c r="B59" i="5" s="1"/>
  <c r="A25" i="5" a="1"/>
  <c r="A25" i="5" s="1"/>
  <c r="A28" i="5" a="1"/>
  <c r="A28" i="5" s="1"/>
  <c r="A60" i="5" a="1"/>
  <c r="A60" i="5" s="1"/>
  <c r="B60" i="5" s="1"/>
  <c r="A24" i="5" a="1"/>
  <c r="A24" i="5" s="1"/>
  <c r="B24" i="5" s="1"/>
  <c r="A53" i="5" a="1"/>
  <c r="A53" i="5" s="1"/>
  <c r="B53" i="5" s="1"/>
  <c r="A54" i="5" a="1"/>
  <c r="A54" i="5" s="1"/>
  <c r="B54" i="5" s="1"/>
  <c r="A29" i="5" a="1"/>
  <c r="A29" i="5" s="1"/>
  <c r="A55" i="5" a="1"/>
  <c r="A55" i="5" s="1"/>
  <c r="B55" i="5" s="1"/>
  <c r="A56" i="5" a="1"/>
  <c r="A56" i="5" s="1"/>
  <c r="B56" i="5" s="1"/>
  <c r="A31" i="5" a="1"/>
  <c r="A31" i="5" s="1"/>
  <c r="E7" i="1"/>
  <c r="E18" i="1"/>
  <c r="E4" i="1"/>
  <c r="A36" i="5" a="1"/>
  <c r="A36" i="5" s="1"/>
  <c r="B36" i="5" s="1"/>
  <c r="A48" i="5" a="1"/>
  <c r="A48" i="5" s="1"/>
  <c r="B48" i="5" s="1"/>
  <c r="A37" i="5" a="1"/>
  <c r="A37" i="5" s="1"/>
  <c r="B37" i="5" s="1"/>
  <c r="A49" i="5" a="1"/>
  <c r="A49" i="5" s="1"/>
  <c r="B49" i="5" s="1"/>
  <c r="A35" i="5" a="1"/>
  <c r="A35" i="5" s="1"/>
  <c r="B35" i="5" s="1"/>
  <c r="A15" i="5" a="1"/>
  <c r="A15" i="5" s="1"/>
  <c r="B15" i="5" s="1"/>
  <c r="A38" i="5" a="1"/>
  <c r="A38" i="5" s="1"/>
  <c r="B38" i="5" s="1"/>
  <c r="A50" i="5" a="1"/>
  <c r="A50" i="5" s="1"/>
  <c r="B50" i="5" s="1"/>
  <c r="A5" i="5" a="1"/>
  <c r="A5" i="5" s="1"/>
  <c r="B5" i="5" s="1"/>
  <c r="A16" i="5" a="1"/>
  <c r="A16" i="5" s="1"/>
  <c r="B16" i="5" s="1"/>
  <c r="A39" i="5" a="1"/>
  <c r="A39" i="5" s="1"/>
  <c r="B39" i="5" s="1"/>
  <c r="A51" i="5" a="1"/>
  <c r="A51" i="5" s="1"/>
  <c r="B51" i="5" s="1"/>
  <c r="A6" i="5" a="1"/>
  <c r="A6" i="5" s="1"/>
  <c r="B6" i="5" s="1"/>
  <c r="A17" i="5" a="1"/>
  <c r="A17" i="5" s="1"/>
  <c r="B17" i="5" s="1"/>
  <c r="A40" i="5" a="1"/>
  <c r="A40" i="5" s="1"/>
  <c r="B40" i="5" s="1"/>
  <c r="A52" i="5" a="1"/>
  <c r="A52" i="5" s="1"/>
  <c r="B52" i="5" s="1"/>
  <c r="A42" i="5" a="1"/>
  <c r="A42" i="5" s="1"/>
  <c r="B42" i="5" s="1"/>
  <c r="A41" i="5" a="1"/>
  <c r="A41" i="5" s="1"/>
  <c r="B41" i="5" s="1"/>
  <c r="A43" i="5" a="1"/>
  <c r="A43" i="5" s="1"/>
  <c r="B43" i="5" s="1"/>
  <c r="A8" i="5" a="1"/>
  <c r="A8" i="5" s="1"/>
  <c r="B8" i="5" s="1"/>
  <c r="A23" i="5" a="1"/>
  <c r="A23" i="5" s="1"/>
  <c r="B23" i="5" s="1"/>
  <c r="A14" i="5" a="1"/>
  <c r="A14" i="5" s="1"/>
  <c r="B14" i="5" s="1"/>
  <c r="A44" i="5" a="1"/>
  <c r="A44" i="5" s="1"/>
  <c r="B44" i="5" s="1"/>
  <c r="A9" i="5" a="1"/>
  <c r="A9" i="5" s="1"/>
  <c r="B9" i="5" s="1"/>
  <c r="A13" i="5" a="1"/>
  <c r="A13" i="5" s="1"/>
  <c r="B13" i="5" s="1"/>
  <c r="A45" i="5" a="1"/>
  <c r="A45" i="5" s="1"/>
  <c r="B45" i="5" s="1"/>
  <c r="A10" i="5" a="1"/>
  <c r="A10" i="5" s="1"/>
  <c r="B10" i="5" s="1"/>
  <c r="A46" i="5" a="1"/>
  <c r="A46" i="5" s="1"/>
  <c r="B46" i="5" s="1"/>
  <c r="A11" i="5" a="1"/>
  <c r="A11" i="5" s="1"/>
  <c r="B11" i="5" s="1"/>
  <c r="A47" i="5" a="1"/>
  <c r="A47" i="5" s="1"/>
  <c r="B47" i="5" s="1"/>
  <c r="A12" i="5" a="1"/>
  <c r="A12" i="5" s="1"/>
  <c r="B12" i="5" s="1"/>
  <c r="A22" i="5" a="1"/>
  <c r="A22" i="5" s="1"/>
  <c r="B22" i="5" s="1"/>
  <c r="A7" i="5" a="1"/>
  <c r="A7" i="5" s="1"/>
  <c r="B7" i="5" s="1"/>
  <c r="A18" i="5" a="1"/>
  <c r="A18" i="5" s="1"/>
  <c r="B18" i="5" s="1"/>
  <c r="A21" i="5" a="1"/>
  <c r="A21" i="5" s="1"/>
  <c r="B21" i="5" s="1"/>
  <c r="A19" i="5" a="1"/>
  <c r="A19" i="5" s="1"/>
  <c r="B19" i="5" s="1"/>
  <c r="A20" i="5" a="1"/>
  <c r="A20" i="5" s="1"/>
  <c r="B20" i="5" s="1"/>
  <c r="E16" i="1"/>
  <c r="E27" i="1"/>
  <c r="E28" i="1"/>
  <c r="E26" i="1"/>
  <c r="E14" i="1"/>
  <c r="E3" i="1"/>
  <c r="E13" i="1"/>
  <c r="E31" i="1"/>
  <c r="E25" i="1"/>
  <c r="E30" i="1"/>
  <c r="E23" i="1"/>
  <c r="E22" i="1"/>
  <c r="E9" i="1"/>
  <c r="E12" i="1"/>
  <c r="E8" i="1"/>
  <c r="E24" i="1"/>
  <c r="E6" i="1"/>
  <c r="E15" i="1"/>
  <c r="E11" i="1"/>
  <c r="E21" i="1"/>
  <c r="E5" i="1"/>
  <c r="E10" i="1"/>
  <c r="E2" i="1"/>
  <c r="E17" i="1"/>
  <c r="E20" i="1"/>
  <c r="E19" i="1"/>
  <c r="D54" i="5" l="1"/>
  <c r="B25" i="5"/>
  <c r="D25" i="5"/>
  <c r="D59" i="5"/>
  <c r="D24" i="5"/>
  <c r="D60" i="5"/>
  <c r="D28" i="5"/>
  <c r="B28" i="5"/>
  <c r="D30" i="5"/>
  <c r="B30" i="5"/>
  <c r="B26" i="5"/>
  <c r="D26" i="5"/>
  <c r="D56" i="5"/>
  <c r="D58" i="5"/>
  <c r="D53" i="5"/>
  <c r="D55" i="5"/>
  <c r="D27" i="5"/>
  <c r="B27" i="5"/>
  <c r="D29" i="5"/>
  <c r="B29" i="5"/>
  <c r="D57" i="5"/>
  <c r="B31" i="5"/>
  <c r="D31" i="5"/>
  <c r="D41" i="5"/>
  <c r="D52" i="5"/>
  <c r="D35" i="5"/>
  <c r="D7" i="5"/>
  <c r="D9" i="5"/>
  <c r="D49" i="5"/>
  <c r="D22" i="5"/>
  <c r="D42" i="5"/>
  <c r="D40" i="5"/>
  <c r="D17" i="5"/>
  <c r="D12" i="5"/>
  <c r="D44" i="5"/>
  <c r="D6" i="5"/>
  <c r="D37" i="5"/>
  <c r="D38" i="5"/>
  <c r="D13" i="5"/>
  <c r="D20" i="5"/>
  <c r="D47" i="5"/>
  <c r="D14" i="5"/>
  <c r="D51" i="5"/>
  <c r="D23" i="5"/>
  <c r="D39" i="5"/>
  <c r="D5" i="5"/>
  <c r="D10" i="5"/>
  <c r="D19" i="5"/>
  <c r="D21" i="5"/>
  <c r="D11" i="5"/>
  <c r="D8" i="5"/>
  <c r="D48" i="5"/>
  <c r="D50" i="5"/>
  <c r="D45" i="5"/>
  <c r="D15" i="5"/>
  <c r="D18" i="5"/>
  <c r="D46" i="5"/>
  <c r="D43" i="5"/>
  <c r="D16" i="5"/>
  <c r="D36" i="5"/>
  <c r="C35" i="5" l="1"/>
  <c r="C5" i="5"/>
  <c r="H5" i="5" l="1" a="1"/>
  <c r="H5" i="5" s="1"/>
  <c r="I5" i="5" a="1"/>
  <c r="K6" i="5" s="1"/>
  <c r="I35" i="5" a="1"/>
  <c r="H35" i="5" a="1"/>
  <c r="H35" i="5" s="1"/>
  <c r="K7" i="5" l="1"/>
  <c r="K22" i="5"/>
  <c r="K23" i="5"/>
  <c r="K52" i="5"/>
  <c r="K53" i="5"/>
  <c r="K36" i="5"/>
  <c r="K48" i="5"/>
  <c r="K42" i="5"/>
  <c r="K43" i="5"/>
  <c r="K45" i="5"/>
  <c r="K47" i="5"/>
  <c r="K37" i="5"/>
  <c r="K49" i="5"/>
  <c r="K38" i="5"/>
  <c r="K50" i="5"/>
  <c r="K39" i="5"/>
  <c r="K51" i="5"/>
  <c r="K40" i="5"/>
  <c r="K41" i="5"/>
  <c r="K44" i="5"/>
  <c r="K46" i="5"/>
  <c r="K18" i="5"/>
  <c r="K15" i="5"/>
  <c r="K16" i="5"/>
  <c r="K19" i="5"/>
  <c r="K8" i="5"/>
  <c r="K20" i="5"/>
  <c r="K9" i="5"/>
  <c r="K21" i="5"/>
  <c r="K10" i="5"/>
  <c r="K11" i="5"/>
  <c r="K12" i="5"/>
  <c r="K13" i="5"/>
  <c r="K14" i="5"/>
  <c r="K17" i="5"/>
  <c r="I35" i="5"/>
  <c r="K35" i="5" s="1"/>
  <c r="I5" i="5"/>
  <c r="K5" i="5" s="1"/>
  <c r="B12" i="4" l="1"/>
  <c r="B14" i="4"/>
  <c r="B13" i="4"/>
  <c r="B15" i="4"/>
  <c r="B16" i="4"/>
  <c r="B34" i="4"/>
  <c r="B30" i="4"/>
  <c r="B31" i="4"/>
  <c r="B32" i="4"/>
  <c r="B33" i="4"/>
  <c r="M32" i="4" l="1"/>
  <c r="L32" i="4"/>
  <c r="G32" i="4"/>
  <c r="K32" i="4"/>
  <c r="H32" i="4"/>
  <c r="J32" i="4"/>
  <c r="I32" i="4"/>
  <c r="C32" i="4"/>
  <c r="G15" i="4"/>
  <c r="K15" i="4"/>
  <c r="I15" i="4"/>
  <c r="H15" i="4"/>
  <c r="J15" i="4"/>
  <c r="C15" i="4"/>
  <c r="L15" i="4"/>
  <c r="M15" i="4"/>
  <c r="M31" i="4"/>
  <c r="K31" i="4"/>
  <c r="G31" i="4"/>
  <c r="L31" i="4"/>
  <c r="J31" i="4"/>
  <c r="H31" i="4"/>
  <c r="C31" i="4"/>
  <c r="I31" i="4"/>
  <c r="M16" i="4"/>
  <c r="C16" i="4"/>
  <c r="L16" i="4"/>
  <c r="G16" i="4"/>
  <c r="J16" i="4"/>
  <c r="I16" i="4"/>
  <c r="H16" i="4"/>
  <c r="K16" i="4"/>
  <c r="M33" i="4"/>
  <c r="G33" i="4"/>
  <c r="C33" i="4"/>
  <c r="L33" i="4"/>
  <c r="J33" i="4"/>
  <c r="I33" i="4"/>
  <c r="K33" i="4"/>
  <c r="H33" i="4"/>
  <c r="M30" i="4"/>
  <c r="I30" i="4"/>
  <c r="H30" i="4"/>
  <c r="J30" i="4"/>
  <c r="G30" i="4"/>
  <c r="C30" i="4"/>
  <c r="K30" i="4"/>
  <c r="L30" i="4"/>
  <c r="I13" i="4"/>
  <c r="K13" i="4"/>
  <c r="J13" i="4"/>
  <c r="H13" i="4"/>
  <c r="C13" i="4"/>
  <c r="M13" i="4"/>
  <c r="L13" i="4"/>
  <c r="G13" i="4"/>
  <c r="M34" i="4"/>
  <c r="K34" i="4"/>
  <c r="G34" i="4"/>
  <c r="H34" i="4"/>
  <c r="C34" i="4"/>
  <c r="I34" i="4"/>
  <c r="J34" i="4"/>
  <c r="L34" i="4"/>
  <c r="C14" i="4"/>
  <c r="K14" i="4"/>
  <c r="M14" i="4"/>
  <c r="H14" i="4"/>
  <c r="I14" i="4"/>
  <c r="G14" i="4"/>
  <c r="L14" i="4"/>
  <c r="J14" i="4"/>
  <c r="L12" i="4"/>
  <c r="G12" i="4"/>
  <c r="K12" i="4"/>
  <c r="M12" i="4"/>
  <c r="I12" i="4"/>
  <c r="C12" i="4"/>
  <c r="H12" i="4"/>
  <c r="J12" i="4"/>
  <c r="D32" i="4" l="1"/>
  <c r="D34" i="4"/>
  <c r="D33" i="4"/>
  <c r="D31" i="4"/>
  <c r="D30" i="4"/>
  <c r="D15" i="4"/>
  <c r="D13" i="4"/>
  <c r="D14" i="4"/>
  <c r="M18" i="4" a="1"/>
  <c r="M18" i="4" s="1"/>
  <c r="D12" i="4"/>
  <c r="M36" i="4" a="1"/>
  <c r="M36" i="4" s="1"/>
  <c r="D16" i="4"/>
  <c r="M37" i="4" l="1" a="1"/>
  <c r="M37" i="4" s="1"/>
  <c r="B37" i="4" s="1"/>
  <c r="E31" i="4"/>
  <c r="F31" i="4" s="1"/>
  <c r="E32" i="4"/>
  <c r="F32" i="4" s="1"/>
  <c r="E33" i="4"/>
  <c r="F33" i="4" s="1"/>
  <c r="E30" i="4"/>
  <c r="F30" i="4" s="1"/>
  <c r="E13" i="4"/>
  <c r="F13" i="4" s="1"/>
  <c r="E15" i="4"/>
  <c r="F15" i="4" s="1"/>
  <c r="E16" i="4"/>
  <c r="F16" i="4" s="1"/>
  <c r="E14" i="4"/>
  <c r="F14" i="4" s="1"/>
  <c r="E12" i="4"/>
  <c r="F12" i="4" s="1"/>
  <c r="N12" i="4" s="1"/>
  <c r="M19" i="4" a="1"/>
  <c r="M19" i="4" s="1"/>
  <c r="B18" i="4"/>
  <c r="B36" i="4"/>
  <c r="E34" i="4"/>
  <c r="F34" i="4" s="1"/>
  <c r="M38" i="4" l="1" a="1"/>
  <c r="M38" i="4" s="1"/>
  <c r="B38" i="4" s="1"/>
  <c r="N31" i="4"/>
  <c r="N30" i="4"/>
  <c r="N32" i="4"/>
  <c r="N34" i="4"/>
  <c r="N33" i="4"/>
  <c r="N15" i="4"/>
  <c r="N16" i="4"/>
  <c r="N14" i="4"/>
  <c r="N13" i="4"/>
  <c r="C36" i="4"/>
  <c r="D36" i="4" s="1"/>
  <c r="G36" i="4"/>
  <c r="L36" i="4"/>
  <c r="J36" i="4"/>
  <c r="I36" i="4"/>
  <c r="H36" i="4"/>
  <c r="K36" i="4"/>
  <c r="B19" i="4"/>
  <c r="M20" i="4" a="1"/>
  <c r="M20" i="4" s="1"/>
  <c r="M21" i="4" s="1" a="1"/>
  <c r="M21" i="4" s="1"/>
  <c r="B21" i="4" s="1"/>
  <c r="K18" i="4"/>
  <c r="G18" i="4"/>
  <c r="I18" i="4"/>
  <c r="L18" i="4"/>
  <c r="H18" i="4"/>
  <c r="J18" i="4"/>
  <c r="C18" i="4"/>
  <c r="D18" i="4" s="1"/>
  <c r="M39" i="4" l="1" a="1"/>
  <c r="M39" i="4" s="1"/>
  <c r="B39" i="4" s="1"/>
  <c r="E36" i="4"/>
  <c r="F36" i="4" s="1"/>
  <c r="E18" i="4"/>
  <c r="F18" i="4" s="1"/>
  <c r="K21" i="4"/>
  <c r="H21" i="4"/>
  <c r="C21" i="4"/>
  <c r="D21" i="4" s="1"/>
  <c r="K19" i="4"/>
  <c r="I19" i="4"/>
  <c r="J19" i="4"/>
  <c r="L19" i="4"/>
  <c r="C19" i="4"/>
  <c r="D19" i="4" s="1"/>
  <c r="H19" i="4"/>
  <c r="G19" i="4"/>
  <c r="L21" i="4"/>
  <c r="G21" i="4"/>
  <c r="I21" i="4"/>
  <c r="J21" i="4"/>
  <c r="B20" i="4"/>
  <c r="M22" i="4" a="1"/>
  <c r="M22" i="4" s="1"/>
  <c r="B22" i="4" s="1"/>
  <c r="K22" i="4" s="1"/>
  <c r="M40" i="4" l="1" a="1"/>
  <c r="M40" i="4" s="1"/>
  <c r="M41" i="4" s="1" a="1"/>
  <c r="M41" i="4" s="1"/>
  <c r="N36" i="4"/>
  <c r="N18" i="4"/>
  <c r="E21" i="4"/>
  <c r="F21" i="4" s="1"/>
  <c r="H22" i="4"/>
  <c r="C22" i="4"/>
  <c r="D22" i="4" s="1"/>
  <c r="L22" i="4"/>
  <c r="E19" i="4"/>
  <c r="F19" i="4" s="1"/>
  <c r="I22" i="4"/>
  <c r="K20" i="4"/>
  <c r="C20" i="4"/>
  <c r="D20" i="4" s="1"/>
  <c r="H20" i="4"/>
  <c r="G20" i="4"/>
  <c r="J20" i="4"/>
  <c r="I20" i="4"/>
  <c r="L20" i="4"/>
  <c r="M23" i="4" a="1"/>
  <c r="M23" i="4" s="1"/>
  <c r="J22" i="4"/>
  <c r="G22" i="4"/>
  <c r="B40" i="4" l="1"/>
  <c r="N21" i="4"/>
  <c r="E20" i="4"/>
  <c r="F20" i="4" s="1"/>
  <c r="E22" i="4"/>
  <c r="F22" i="4" s="1"/>
  <c r="N19" i="4"/>
  <c r="B41" i="4"/>
  <c r="M42" i="4" a="1"/>
  <c r="M42" i="4" s="1"/>
  <c r="M24" i="4" a="1"/>
  <c r="M24" i="4" s="1"/>
  <c r="B23" i="4"/>
  <c r="N20" i="4" l="1"/>
  <c r="N22" i="4"/>
  <c r="B42" i="4"/>
  <c r="M43" i="4" a="1"/>
  <c r="M43" i="4" s="1"/>
  <c r="K23" i="4"/>
  <c r="I23" i="4"/>
  <c r="L23" i="4"/>
  <c r="J23" i="4"/>
  <c r="C23" i="4"/>
  <c r="D23" i="4" s="1"/>
  <c r="G23" i="4"/>
  <c r="H23" i="4"/>
  <c r="B24" i="4"/>
  <c r="M25" i="4" a="1"/>
  <c r="M25" i="4" s="1"/>
  <c r="B25" i="4" s="1"/>
  <c r="K25" i="4" s="1"/>
  <c r="L37" i="4"/>
  <c r="G37" i="4"/>
  <c r="C37" i="4"/>
  <c r="D37" i="4" s="1"/>
  <c r="K37" i="4"/>
  <c r="J37" i="4"/>
  <c r="I37" i="4"/>
  <c r="H37" i="4"/>
  <c r="B43" i="4" l="1"/>
  <c r="E23" i="4"/>
  <c r="F23" i="4" s="1"/>
  <c r="K24" i="4"/>
  <c r="C24" i="4"/>
  <c r="D24" i="4" s="1"/>
  <c r="G24" i="4"/>
  <c r="I24" i="4"/>
  <c r="J24" i="4"/>
  <c r="L24" i="4"/>
  <c r="H24" i="4"/>
  <c r="G25" i="4"/>
  <c r="H25" i="4"/>
  <c r="C25" i="4"/>
  <c r="D25" i="4" s="1"/>
  <c r="L25" i="4"/>
  <c r="J25" i="4"/>
  <c r="I25" i="4"/>
  <c r="E37" i="4"/>
  <c r="F37" i="4" s="1"/>
  <c r="L38" i="4"/>
  <c r="K38" i="4"/>
  <c r="J38" i="4"/>
  <c r="C38" i="4"/>
  <c r="D38" i="4" s="1"/>
  <c r="I38" i="4"/>
  <c r="H38" i="4"/>
  <c r="G38" i="4"/>
  <c r="N23" i="4" l="1"/>
  <c r="E25" i="4"/>
  <c r="F25" i="4" s="1"/>
  <c r="E24" i="4"/>
  <c r="F24" i="4" s="1"/>
  <c r="N37" i="4"/>
  <c r="E38" i="4"/>
  <c r="F38" i="4" s="1"/>
  <c r="K39" i="4"/>
  <c r="J39" i="4"/>
  <c r="I39" i="4"/>
  <c r="H39" i="4"/>
  <c r="C39" i="4"/>
  <c r="D39" i="4" s="1"/>
  <c r="G39" i="4"/>
  <c r="L39" i="4"/>
  <c r="N24" i="4" l="1"/>
  <c r="N25" i="4"/>
  <c r="N38" i="4"/>
  <c r="I40" i="4"/>
  <c r="H40" i="4"/>
  <c r="G40" i="4"/>
  <c r="K40" i="4"/>
  <c r="C40" i="4"/>
  <c r="D40" i="4" s="1"/>
  <c r="L40" i="4"/>
  <c r="J40" i="4"/>
  <c r="E39" i="4"/>
  <c r="F39" i="4" s="1"/>
  <c r="E40" i="4" l="1"/>
  <c r="F40" i="4" s="1"/>
  <c r="G41" i="4"/>
  <c r="H41" i="4"/>
  <c r="C41" i="4"/>
  <c r="D41" i="4" s="1"/>
  <c r="L41" i="4"/>
  <c r="K41" i="4"/>
  <c r="J41" i="4"/>
  <c r="I41" i="4"/>
  <c r="N39" i="4" l="1"/>
  <c r="E41" i="4"/>
  <c r="F41" i="4" s="1"/>
  <c r="C42" i="4"/>
  <c r="D42" i="4" s="1"/>
  <c r="J42" i="4"/>
  <c r="I42" i="4"/>
  <c r="H42" i="4"/>
  <c r="G42" i="4"/>
  <c r="L42" i="4"/>
  <c r="K42" i="4"/>
  <c r="N40" i="4" l="1"/>
  <c r="E42" i="4"/>
  <c r="F42" i="4" s="1"/>
  <c r="C43" i="4"/>
  <c r="D43" i="4" s="1"/>
  <c r="L43" i="4"/>
  <c r="K43" i="4"/>
  <c r="J43" i="4"/>
  <c r="I43" i="4"/>
  <c r="H43" i="4"/>
  <c r="G43" i="4"/>
  <c r="N41" i="4" l="1"/>
  <c r="N42" i="4" l="1"/>
  <c r="E43" i="4"/>
  <c r="F43" i="4" s="1"/>
  <c r="N43" i="4" l="1"/>
  <c r="O39" i="4" l="1"/>
  <c r="O31" i="4"/>
  <c r="O22" i="4"/>
  <c r="O40" i="4"/>
  <c r="O15" i="4"/>
  <c r="O32" i="4"/>
  <c r="O19" i="4"/>
  <c r="O37" i="4"/>
  <c r="O36" i="4"/>
  <c r="O33" i="4"/>
  <c r="O21" i="4"/>
  <c r="O38" i="4"/>
  <c r="O13" i="4"/>
  <c r="O34" i="4"/>
  <c r="O24" i="4"/>
  <c r="O23" i="4"/>
  <c r="O43" i="4"/>
  <c r="O41" i="4"/>
  <c r="O42" i="4"/>
  <c r="O20" i="4"/>
  <c r="O14" i="4"/>
  <c r="O25" i="4"/>
  <c r="O18" i="4"/>
  <c r="O30" i="4"/>
  <c r="O12" i="4"/>
  <c r="O16" i="4"/>
  <c r="P16" i="4" l="1"/>
  <c r="O29" i="4"/>
  <c r="O11" i="4"/>
  <c r="P33" i="4"/>
  <c r="P23" i="4"/>
  <c r="P19" i="4"/>
  <c r="P43" i="4"/>
  <c r="P25" i="4"/>
  <c r="P12" i="4"/>
  <c r="P11" i="4" s="1"/>
  <c r="P31" i="4"/>
  <c r="P13" i="4"/>
  <c r="P38" i="4"/>
  <c r="P32" i="4"/>
  <c r="P21" i="4"/>
  <c r="P18" i="4"/>
  <c r="P42" i="4"/>
  <c r="P40" i="4"/>
  <c r="P34" i="4"/>
  <c r="P20" i="4"/>
  <c r="P36" i="4"/>
  <c r="P14" i="4"/>
  <c r="P39" i="4"/>
  <c r="P30" i="4"/>
  <c r="P29" i="4" s="1"/>
  <c r="P24" i="4"/>
  <c r="P15" i="4"/>
  <c r="P41" i="4"/>
  <c r="P22" i="4"/>
  <c r="P37" i="4"/>
  <c r="Q37" i="4" l="1"/>
  <c r="Q23" i="4"/>
  <c r="Q30" i="4"/>
  <c r="Q29" i="4" s="1"/>
  <c r="Q15" i="4"/>
  <c r="Q38" i="4"/>
  <c r="Q14" i="4"/>
  <c r="Q32" i="4"/>
  <c r="Q41" i="4"/>
  <c r="Q34" i="4"/>
  <c r="Q22" i="4"/>
  <c r="Q43" i="4"/>
  <c r="Q20" i="4"/>
  <c r="Q33" i="4"/>
  <c r="Q39" i="4"/>
  <c r="Q13" i="4"/>
  <c r="Q18" i="4"/>
  <c r="Q21" i="4"/>
  <c r="Q36" i="4"/>
  <c r="Q19" i="4"/>
  <c r="Q12" i="4"/>
  <c r="Q11" i="4" s="1"/>
  <c r="Q42" i="4"/>
  <c r="Q16" i="4"/>
  <c r="Q31" i="4"/>
  <c r="Q24" i="4"/>
  <c r="Q40" i="4"/>
  <c r="Q25" i="4"/>
  <c r="C2" i="6" l="1"/>
  <c r="B2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6B348F-4589-44EF-B9CC-A489FF4F892F}" keepAlive="1" name="Query - Player Per Game Table" description="Connection to the 'Player Per Game Table' query in the workbook." type="5" refreshedVersion="8" background="1" refreshOnLoad="1" saveData="1">
    <dbPr connection="Provider=Microsoft.Mashup.OleDb.1;Data Source=$Workbook$;Location=&quot;Player Per Game Table&quot;;Extended Properties=&quot;&quot;" command="SELECT * FROM [Player Per Game Table]"/>
  </connection>
  <connection id="2" xr16:uid="{C91944B9-39FE-4223-B443-204BE8A9DD85}" keepAlive="1" name="Query - Table 0" description="Connection to the 'Table 0' query in the workbook." type="5" refreshedVersion="0" background="1" saveData="1">
    <dbPr connection="Provider=Microsoft.Mashup.OleDb.1;Data Source=$Workbook$;Location=&quot;Table 0&quot;;Extended Properties=&quot;&quot;" command="SELECT * FROM [Table 0]"/>
  </connection>
  <connection id="3" xr16:uid="{CDF6E413-2DC2-4796-B01E-3B333E3B0138}" keepAlive="1" name="Query - Team Def" description="Connection to the 'Team Def' query in the workbook." type="5" refreshedVersion="0" background="1" saveData="1">
    <dbPr connection="Provider=Microsoft.Mashup.OleDb.1;Data Source=$Workbook$;Location=&quot;Team Def&quot;;Extended Properties=&quot;&quot;" command="SELECT * FROM [Team Def]"/>
  </connection>
  <connection id="4" xr16:uid="{A9B6B61E-AAE8-4F16-A7C2-1D58675570EF}" keepAlive="1" name="Query - Team Ratings Table" description="Connection to the 'Team Ratings Table' query in the workbook." type="5" refreshedVersion="8" background="1" refreshOnLoad="1" saveData="1">
    <dbPr connection="Provider=Microsoft.Mashup.OleDb.1;Data Source=$Workbook$;Location=&quot;Team Ratings Table&quot;;Extended Properties=&quot;&quot;" command="SELECT * FROM [Team Ratings Table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<sst xmlns="http://schemas.openxmlformats.org/spreadsheetml/2006/main" count="2102" uniqueCount="751">
  <si>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</si>
  <si>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</si>
  <si>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</si>
  <si>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</si>
  <si>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</si>
  <si>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</si>
  <si>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</si>
  <si>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</si>
  <si>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</si>
  <si>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</si>
  <si>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</si>
  <si>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</si>
  <si>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</si>
  <si>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</si>
  <si>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</si>
  <si>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</si>
  <si>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</si>
  <si>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</si>
  <si>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</si>
  <si>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</si>
  <si>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</si>
  <si>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</si>
  <si>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</si>
  <si>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</si>
  <si>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</si>
  <si>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</si>
  <si>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</si>
  <si>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</si>
  <si>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</si>
  <si>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</si>
  <si>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Precious Achiuwa</t>
  </si>
  <si>
    <t>C-PF</t>
  </si>
  <si>
    <t>TOT</t>
  </si>
  <si>
    <t>C</t>
  </si>
  <si>
    <t>TOR</t>
  </si>
  <si>
    <t>NYK</t>
  </si>
  <si>
    <t>Bam Adebayo</t>
  </si>
  <si>
    <t>MIA</t>
  </si>
  <si>
    <t>Ochai Agbaji</t>
  </si>
  <si>
    <t>SG</t>
  </si>
  <si>
    <t>UTA</t>
  </si>
  <si>
    <t>Santi Aldama</t>
  </si>
  <si>
    <t>MEM</t>
  </si>
  <si>
    <t>Nickeil Alexander-Walker</t>
  </si>
  <si>
    <t>MIN</t>
  </si>
  <si>
    <t>Grayson Allen</t>
  </si>
  <si>
    <t>PHO</t>
  </si>
  <si>
    <t>Jarrett Allen</t>
  </si>
  <si>
    <t>CLE</t>
  </si>
  <si>
    <t>Jose Alvarado</t>
  </si>
  <si>
    <t>PG</t>
  </si>
  <si>
    <t>NOP</t>
  </si>
  <si>
    <t>Kyle Anderson</t>
  </si>
  <si>
    <t>Giannis Antetokounmpo</t>
  </si>
  <si>
    <t>MIL</t>
  </si>
  <si>
    <t>Thanasis Antetokounmpo</t>
  </si>
  <si>
    <t>Cole Anthony</t>
  </si>
  <si>
    <t>ORL</t>
  </si>
  <si>
    <t>OG Anunoby</t>
  </si>
  <si>
    <t>SF</t>
  </si>
  <si>
    <t>Ryan Arcidiacono</t>
  </si>
  <si>
    <t>Deni Avdija</t>
  </si>
  <si>
    <t>WAS</t>
  </si>
  <si>
    <t>Deandre Ayton</t>
  </si>
  <si>
    <t>POR</t>
  </si>
  <si>
    <t>Udoka Azubuike</t>
  </si>
  <si>
    <t>Ibou Badji</t>
  </si>
  <si>
    <t>Marvin Bagley III</t>
  </si>
  <si>
    <t>DET</t>
  </si>
  <si>
    <t>Amari Bailey</t>
  </si>
  <si>
    <t>CHO</t>
  </si>
  <si>
    <t>Patrick Baldwin Jr.</t>
  </si>
  <si>
    <t>LaMelo Ball</t>
  </si>
  <si>
    <t>Mo Bamba</t>
  </si>
  <si>
    <t>PHI</t>
  </si>
  <si>
    <t>Paolo Banchero</t>
  </si>
  <si>
    <t>Desmond Bane</t>
  </si>
  <si>
    <t>Dalano Banton</t>
  </si>
  <si>
    <t>BOS</t>
  </si>
  <si>
    <t>Dominick Barlow</t>
  </si>
  <si>
    <t>SAS</t>
  </si>
  <si>
    <t>Harrison Barnes</t>
  </si>
  <si>
    <t>SAC</t>
  </si>
  <si>
    <t>Scottie Barnes</t>
  </si>
  <si>
    <t>RJ Barrett</t>
  </si>
  <si>
    <t>Charles Bassey</t>
  </si>
  <si>
    <t>Emoni Bates</t>
  </si>
  <si>
    <t>Keita Bates-Diop</t>
  </si>
  <si>
    <t>Nicolas Batum</t>
  </si>
  <si>
    <t>LAC</t>
  </si>
  <si>
    <t>Bradley Beal</t>
  </si>
  <si>
    <t>Malik Beasley</t>
  </si>
  <si>
    <t>MarJon Beauchamp</t>
  </si>
  <si>
    <t>Jules Bernard</t>
  </si>
  <si>
    <t>Dāvis Bertāns</t>
  </si>
  <si>
    <t>OKC</t>
  </si>
  <si>
    <t>Patrick Beverley</t>
  </si>
  <si>
    <t>Saddiq Bey</t>
  </si>
  <si>
    <t>ATL</t>
  </si>
  <si>
    <t>Goga Bitadze</t>
  </si>
  <si>
    <t>Onuralp Bitim</t>
  </si>
  <si>
    <t>CHI</t>
  </si>
  <si>
    <t>Bismack Biyombo</t>
  </si>
  <si>
    <t>Anthony Black</t>
  </si>
  <si>
    <t>Leaky Black</t>
  </si>
  <si>
    <t>Bogdan Bogdanović</t>
  </si>
  <si>
    <t>Bojan Bogdanović</t>
  </si>
  <si>
    <t>Bol Bol</t>
  </si>
  <si>
    <t>Marques Bolden</t>
  </si>
  <si>
    <t>Devin Booker</t>
  </si>
  <si>
    <t>Brandon Boston Jr.</t>
  </si>
  <si>
    <t>Chris Boucher</t>
  </si>
  <si>
    <t>James Bouknight</t>
  </si>
  <si>
    <t>Jamaree Bouyea</t>
  </si>
  <si>
    <t>Malaki Branham</t>
  </si>
  <si>
    <t>Christian Braun</t>
  </si>
  <si>
    <t>DEN</t>
  </si>
  <si>
    <t>Mikal Bridges</t>
  </si>
  <si>
    <t>BRK</t>
  </si>
  <si>
    <t>Miles Bridges</t>
  </si>
  <si>
    <t>Oshae Brissett</t>
  </si>
  <si>
    <t>Malcolm Brogdon</t>
  </si>
  <si>
    <t>Armoni Brooks</t>
  </si>
  <si>
    <t>Dillon Brooks</t>
  </si>
  <si>
    <t>HOU</t>
  </si>
  <si>
    <t>Bruce Brown</t>
  </si>
  <si>
    <t>SG-PG</t>
  </si>
  <si>
    <t>IND</t>
  </si>
  <si>
    <t>Charlie Brown Jr.</t>
  </si>
  <si>
    <t>Greg Brown III</t>
  </si>
  <si>
    <t>DAL</t>
  </si>
  <si>
    <t>Jaylen Brown</t>
  </si>
  <si>
    <t>Kendall Brown</t>
  </si>
  <si>
    <t>Kobe Brown</t>
  </si>
  <si>
    <t>Moses Brown</t>
  </si>
  <si>
    <t>Troy Brown Jr.</t>
  </si>
  <si>
    <t>Jalen Brunson</t>
  </si>
  <si>
    <t>Thomas Bryant</t>
  </si>
  <si>
    <t>Kobe Bufkin</t>
  </si>
  <si>
    <t>Reggie Bullock</t>
  </si>
  <si>
    <t>Alec Burks</t>
  </si>
  <si>
    <t>Jared Butler</t>
  </si>
  <si>
    <t>Jimmy Butler</t>
  </si>
  <si>
    <t>Jamal Cain</t>
  </si>
  <si>
    <t>Kentavious Caldwell-Pope</t>
  </si>
  <si>
    <t>Toumani Camara</t>
  </si>
  <si>
    <t>Clint Capela</t>
  </si>
  <si>
    <t>Jevon Carter</t>
  </si>
  <si>
    <t>Wendell Carter Jr.</t>
  </si>
  <si>
    <t>Alex Caruso</t>
  </si>
  <si>
    <t>Colin Castleton</t>
  </si>
  <si>
    <t>LAL</t>
  </si>
  <si>
    <t>Malcolm Cazalon</t>
  </si>
  <si>
    <t>Julian Champagnie</t>
  </si>
  <si>
    <t>Max Christie</t>
  </si>
  <si>
    <t>Sidy Cissoko</t>
  </si>
  <si>
    <t>Jordan Clarkson</t>
  </si>
  <si>
    <t>Nic Claxton</t>
  </si>
  <si>
    <t>Noah Clowney</t>
  </si>
  <si>
    <t>Amir Coffey</t>
  </si>
  <si>
    <t>John Collins</t>
  </si>
  <si>
    <t>Zach Collins</t>
  </si>
  <si>
    <t>Mike Conley</t>
  </si>
  <si>
    <t>Pat Connaughton</t>
  </si>
  <si>
    <t>Bilal Coulibaly</t>
  </si>
  <si>
    <t>Ricky Council IV</t>
  </si>
  <si>
    <t>Robert Covington</t>
  </si>
  <si>
    <t>SF-PF</t>
  </si>
  <si>
    <t>Torrey Craig</t>
  </si>
  <si>
    <t>Jae Crowder</t>
  </si>
  <si>
    <t>Cade Cunningham</t>
  </si>
  <si>
    <t>Seth Curry</t>
  </si>
  <si>
    <t>Stephen Curry</t>
  </si>
  <si>
    <t>GSW</t>
  </si>
  <si>
    <t>Dyson Daniels</t>
  </si>
  <si>
    <t>Anthony Davis</t>
  </si>
  <si>
    <t>Johnny Davis</t>
  </si>
  <si>
    <t>JD Davison</t>
  </si>
  <si>
    <t>Dexter Dennis</t>
  </si>
  <si>
    <t>DeMar DeRozan</t>
  </si>
  <si>
    <t>Moussa Diabaté</t>
  </si>
  <si>
    <t>Mamadi Diakite</t>
  </si>
  <si>
    <t>Hamidou Diallo</t>
  </si>
  <si>
    <t>Gradey Dick</t>
  </si>
  <si>
    <t>Ousmane Dieng</t>
  </si>
  <si>
    <t>Spencer Dinwiddie</t>
  </si>
  <si>
    <t>Donte DiVincenzo</t>
  </si>
  <si>
    <t>Luka Dončić</t>
  </si>
  <si>
    <t>Luguentz Dort</t>
  </si>
  <si>
    <t>Ayo Dosunmu</t>
  </si>
  <si>
    <t>Andre Drummond</t>
  </si>
  <si>
    <t>Chris Duarte</t>
  </si>
  <si>
    <t>Kris Dunn</t>
  </si>
  <si>
    <t>Kevin Durant</t>
  </si>
  <si>
    <t>Jalen Duren</t>
  </si>
  <si>
    <t>Tari Eason</t>
  </si>
  <si>
    <t>Anthony Edwards</t>
  </si>
  <si>
    <t>Kessler Edwards</t>
  </si>
  <si>
    <t>Keon Ellis</t>
  </si>
  <si>
    <t>Joel Embiid</t>
  </si>
  <si>
    <t>Drew Eubanks</t>
  </si>
  <si>
    <t>Dante Exum</t>
  </si>
  <si>
    <t>Bruno Fernando</t>
  </si>
  <si>
    <t>Dorian Finney-Smith</t>
  </si>
  <si>
    <t>Malachi Flynn</t>
  </si>
  <si>
    <t>Simone Fontecchio</t>
  </si>
  <si>
    <t>Jordan Ford</t>
  </si>
  <si>
    <t>Trent Forrest</t>
  </si>
  <si>
    <t>Evan Fournier</t>
  </si>
  <si>
    <t>De'Aaron Fox</t>
  </si>
  <si>
    <t>Javon Freeman-Liberty</t>
  </si>
  <si>
    <t>Alex Fudge</t>
  </si>
  <si>
    <t>Markelle Fultz</t>
  </si>
  <si>
    <t>Daniel Gafford</t>
  </si>
  <si>
    <t>Danilo Gallinari</t>
  </si>
  <si>
    <t>PF-SF</t>
  </si>
  <si>
    <t>Darius Garland</t>
  </si>
  <si>
    <t>Usman Garuba</t>
  </si>
  <si>
    <t>Luka Garza</t>
  </si>
  <si>
    <t>Kaiser Gates</t>
  </si>
  <si>
    <t>Keyonte George</t>
  </si>
  <si>
    <t>Paul George</t>
  </si>
  <si>
    <t>Taj Gibson</t>
  </si>
  <si>
    <t>Josh Giddey</t>
  </si>
  <si>
    <t>Harry Giles</t>
  </si>
  <si>
    <t>Shai Gilgeous-Alexander</t>
  </si>
  <si>
    <t>Anthony Gill</t>
  </si>
  <si>
    <t>Collin Gillespie</t>
  </si>
  <si>
    <t>Jacob Gilyard</t>
  </si>
  <si>
    <t>Rudy Gobert</t>
  </si>
  <si>
    <t>Jordan Goodwin</t>
  </si>
  <si>
    <t>Aaron Gordon</t>
  </si>
  <si>
    <t>Eric Gordon</t>
  </si>
  <si>
    <t>Devonte' Graham</t>
  </si>
  <si>
    <t>Jerami Grant</t>
  </si>
  <si>
    <t>A.J. Green</t>
  </si>
  <si>
    <t>Danny Green</t>
  </si>
  <si>
    <t>Draymond Green</t>
  </si>
  <si>
    <t>Jalen Green</t>
  </si>
  <si>
    <t>Jeff Green</t>
  </si>
  <si>
    <t>Josh Green</t>
  </si>
  <si>
    <t>AJ Griffin</t>
  </si>
  <si>
    <t>Quentin Grimes</t>
  </si>
  <si>
    <t>Mouhamed Gueye</t>
  </si>
  <si>
    <t>Rui Hachimura</t>
  </si>
  <si>
    <t>Tyrese Haliburton</t>
  </si>
  <si>
    <t>R.J. Hampton</t>
  </si>
  <si>
    <t>Tim Hardaway Jr.</t>
  </si>
  <si>
    <t>James Harden</t>
  </si>
  <si>
    <t>Jaden Hardy</t>
  </si>
  <si>
    <t>Ron Harper Jr.</t>
  </si>
  <si>
    <t>Gary Harris</t>
  </si>
  <si>
    <t>Joe Harris</t>
  </si>
  <si>
    <t>Kevon Harris</t>
  </si>
  <si>
    <t>Tobias Harris</t>
  </si>
  <si>
    <t>Shaquille Harrison</t>
  </si>
  <si>
    <t>Josh Hart</t>
  </si>
  <si>
    <t>Isaiah Hartenstein</t>
  </si>
  <si>
    <t>Sam Hauser</t>
  </si>
  <si>
    <t>Jordan Hawkins</t>
  </si>
  <si>
    <t>Jaxson Hayes</t>
  </si>
  <si>
    <t>Killian Hayes</t>
  </si>
  <si>
    <t>Gordon Hayward</t>
  </si>
  <si>
    <t>Scoot Henderson</t>
  </si>
  <si>
    <t>Taylor Hendricks</t>
  </si>
  <si>
    <t>Tyler Herro</t>
  </si>
  <si>
    <t>Buddy Hield</t>
  </si>
  <si>
    <t>Haywood Highsmith</t>
  </si>
  <si>
    <t>Nate Hinton</t>
  </si>
  <si>
    <t>D'Moi Hodge</t>
  </si>
  <si>
    <t>Aaron Holiday</t>
  </si>
  <si>
    <t>Jrue Holiday</t>
  </si>
  <si>
    <t>Justin Holiday</t>
  </si>
  <si>
    <t>Richaun Holmes</t>
  </si>
  <si>
    <t>Chet Holmgren</t>
  </si>
  <si>
    <t>Jalen Hood-Schifino</t>
  </si>
  <si>
    <t>Al Horford</t>
  </si>
  <si>
    <t>Talen Horton-Tucker</t>
  </si>
  <si>
    <t>Danuel House Jr.</t>
  </si>
  <si>
    <t>Caleb Houstan</t>
  </si>
  <si>
    <t>Jett Howard</t>
  </si>
  <si>
    <t>Kevin Huerter</t>
  </si>
  <si>
    <t>Jay Huff</t>
  </si>
  <si>
    <t>De'Andre Hunter</t>
  </si>
  <si>
    <t>Bones Hyland</t>
  </si>
  <si>
    <t>Joe Ingles</t>
  </si>
  <si>
    <t>Brandon Ingram</t>
  </si>
  <si>
    <t>Kyrie Irving</t>
  </si>
  <si>
    <t>Jonathan Isaac</t>
  </si>
  <si>
    <t>Jaden Ivey</t>
  </si>
  <si>
    <t>Andre Jackson Jr.</t>
  </si>
  <si>
    <t>Gregory Jackson II</t>
  </si>
  <si>
    <t>Isaiah Jackson</t>
  </si>
  <si>
    <t>Jaren Jackson Jr.</t>
  </si>
  <si>
    <t>Reggie Jackson</t>
  </si>
  <si>
    <t>Trayce Jackson-Davis</t>
  </si>
  <si>
    <t>LeBron James</t>
  </si>
  <si>
    <t>Jaime Jaquez Jr.</t>
  </si>
  <si>
    <t>DaQuan Jeffries</t>
  </si>
  <si>
    <t>Ty Jerome</t>
  </si>
  <si>
    <t>Isaiah Joe</t>
  </si>
  <si>
    <t>Cameron Johnson</t>
  </si>
  <si>
    <t>Jalen Johnson</t>
  </si>
  <si>
    <t>James Johnson</t>
  </si>
  <si>
    <t>Keldon Johnson</t>
  </si>
  <si>
    <t>Keon Johnson</t>
  </si>
  <si>
    <t>Keyontae Johnson</t>
  </si>
  <si>
    <t>Nikola Jokić</t>
  </si>
  <si>
    <t>Colby Jones</t>
  </si>
  <si>
    <t>Damian Jones</t>
  </si>
  <si>
    <t>Derrick Jones Jr.</t>
  </si>
  <si>
    <t>Herbert Jones</t>
  </si>
  <si>
    <t>Tre Jones</t>
  </si>
  <si>
    <t>Tyus Jones</t>
  </si>
  <si>
    <t>DeAndre Jordan</t>
  </si>
  <si>
    <t>Cory Joseph</t>
  </si>
  <si>
    <t>Nikola Jović</t>
  </si>
  <si>
    <t>Johnny Juzang</t>
  </si>
  <si>
    <t>Luke Kennard</t>
  </si>
  <si>
    <t>Walker Kessler</t>
  </si>
  <si>
    <t>Braxton Key</t>
  </si>
  <si>
    <t>Corey Kispert</t>
  </si>
  <si>
    <t>Maxi Kleber</t>
  </si>
  <si>
    <t>Kevin Knox</t>
  </si>
  <si>
    <t>John Konchar</t>
  </si>
  <si>
    <t>Furkan Korkmaz</t>
  </si>
  <si>
    <t>Luke Kornet</t>
  </si>
  <si>
    <t>Jonathan Kuminga</t>
  </si>
  <si>
    <t>Kyle Kuzma</t>
  </si>
  <si>
    <t>Jock Landale</t>
  </si>
  <si>
    <t>Jake LaRavia</t>
  </si>
  <si>
    <t>Zach LaVine</t>
  </si>
  <si>
    <t>A.J. Lawson</t>
  </si>
  <si>
    <t>Saben Lee</t>
  </si>
  <si>
    <t>Alex Len</t>
  </si>
  <si>
    <t>Kawhi Leonard</t>
  </si>
  <si>
    <t>Caris LeVert</t>
  </si>
  <si>
    <t>Kira Lewis Jr.</t>
  </si>
  <si>
    <t>Maxwell Lewis</t>
  </si>
  <si>
    <t>E.J. Liddell</t>
  </si>
  <si>
    <t>Damian Lillard</t>
  </si>
  <si>
    <t>Nassir Little</t>
  </si>
  <si>
    <t>Dereck Lively II</t>
  </si>
  <si>
    <t>Isaiah Livers</t>
  </si>
  <si>
    <t>Chris Livingston</t>
  </si>
  <si>
    <t>Kenneth Lofton Jr.</t>
  </si>
  <si>
    <t>Kevon Looney</t>
  </si>
  <si>
    <t>Brook Lopez</t>
  </si>
  <si>
    <t>Robin Lopez</t>
  </si>
  <si>
    <t>Kevin Love</t>
  </si>
  <si>
    <t>Kyle Lowry</t>
  </si>
  <si>
    <t>Seth Lundy</t>
  </si>
  <si>
    <t>Trey Lyles</t>
  </si>
  <si>
    <t>Théo Maledon</t>
  </si>
  <si>
    <t>Sandro Mamukelashvili</t>
  </si>
  <si>
    <t>Terance Mann</t>
  </si>
  <si>
    <t>Tre Mann</t>
  </si>
  <si>
    <t>Boban Marjanović</t>
  </si>
  <si>
    <t>Lauri Markkanen</t>
  </si>
  <si>
    <t>Naji Marshall</t>
  </si>
  <si>
    <t>Caleb Martin</t>
  </si>
  <si>
    <t>Cody Martin</t>
  </si>
  <si>
    <t>KJ Martin</t>
  </si>
  <si>
    <t>Garrison Mathews</t>
  </si>
  <si>
    <t>Bennedict Mathurin</t>
  </si>
  <si>
    <t>Wesley Matthews</t>
  </si>
  <si>
    <t>Tyrese Maxey</t>
  </si>
  <si>
    <t>Skylar Mays</t>
  </si>
  <si>
    <t>PG-SG</t>
  </si>
  <si>
    <t>Miles McBride</t>
  </si>
  <si>
    <t>CJ McCollum</t>
  </si>
  <si>
    <t>T.J. McConnell</t>
  </si>
  <si>
    <t>Jaden McDaniels</t>
  </si>
  <si>
    <t>Jalen McDaniels</t>
  </si>
  <si>
    <t>Doug McDermott</t>
  </si>
  <si>
    <t>JaVale McGee</t>
  </si>
  <si>
    <t>Bryce McGowens</t>
  </si>
  <si>
    <t>Jordan McLaughlin</t>
  </si>
  <si>
    <t>De'Anthony Melton</t>
  </si>
  <si>
    <t>Nathan Mensah</t>
  </si>
  <si>
    <t>Sam Merrill</t>
  </si>
  <si>
    <t>Chimezie Metu</t>
  </si>
  <si>
    <t>Vasilije Micić</t>
  </si>
  <si>
    <t>Khris Middleton</t>
  </si>
  <si>
    <t>Brandon Miller</t>
  </si>
  <si>
    <t>Jordan Miller</t>
  </si>
  <si>
    <t>Leonard Miller</t>
  </si>
  <si>
    <t>Dariq Whitehead</t>
  </si>
  <si>
    <t>Patty Mills</t>
  </si>
  <si>
    <t>Shake Milton</t>
  </si>
  <si>
    <t>Justin Minaya</t>
  </si>
  <si>
    <t>Josh Minott</t>
  </si>
  <si>
    <t>Davion Mitchell</t>
  </si>
  <si>
    <t>Donovan Mitchell</t>
  </si>
  <si>
    <t>Evan Mobley</t>
  </si>
  <si>
    <t>Isaiah Mobley</t>
  </si>
  <si>
    <t>Malik Monk</t>
  </si>
  <si>
    <t>Moses Moody</t>
  </si>
  <si>
    <t>Xavier Moon</t>
  </si>
  <si>
    <t>Taze Moore</t>
  </si>
  <si>
    <t>Wendell Moore Jr.</t>
  </si>
  <si>
    <t>Ja Morant</t>
  </si>
  <si>
    <t>Marcus Morris</t>
  </si>
  <si>
    <t>Markieff Morris</t>
  </si>
  <si>
    <t>Trey Murphy III</t>
  </si>
  <si>
    <t>Dejounte Murray</t>
  </si>
  <si>
    <t>Jamal Murray</t>
  </si>
  <si>
    <t>Keegan Murray</t>
  </si>
  <si>
    <t>Kris Murray</t>
  </si>
  <si>
    <t>Mike Muscala</t>
  </si>
  <si>
    <t>Svi Mykhailiuk</t>
  </si>
  <si>
    <t>Larry Nance Jr.</t>
  </si>
  <si>
    <t>Pete Nance</t>
  </si>
  <si>
    <t>Andrew Nembhard</t>
  </si>
  <si>
    <t>Aaron Nesmith</t>
  </si>
  <si>
    <t>Georges Niang</t>
  </si>
  <si>
    <t>Daishen Nix</t>
  </si>
  <si>
    <t>Zeke Nnaji</t>
  </si>
  <si>
    <t>Jaylen Nowell</t>
  </si>
  <si>
    <t>Markquis Nowell</t>
  </si>
  <si>
    <t>Frank Ntilikina</t>
  </si>
  <si>
    <t>Jusuf Nurkić</t>
  </si>
  <si>
    <t>Jordan Nwora</t>
  </si>
  <si>
    <t>Royce O'Neale</t>
  </si>
  <si>
    <t>Chuma Okeke</t>
  </si>
  <si>
    <t>Josh Okogie</t>
  </si>
  <si>
    <t>Onyeka Okongwu</t>
  </si>
  <si>
    <t>Isaac Okoro</t>
  </si>
  <si>
    <t>Kelly Olynyk</t>
  </si>
  <si>
    <t>Eugene Omoruyi</t>
  </si>
  <si>
    <t>Cedi Osman</t>
  </si>
  <si>
    <t>Kelly Oubre Jr.</t>
  </si>
  <si>
    <t>Chris Paul</t>
  </si>
  <si>
    <t>Cameron Payne</t>
  </si>
  <si>
    <t>Gary Payton II</t>
  </si>
  <si>
    <t>Drew Peterson</t>
  </si>
  <si>
    <t>Filip Petrušev</t>
  </si>
  <si>
    <t>Julian Phillips</t>
  </si>
  <si>
    <t>Jalen Pickett</t>
  </si>
  <si>
    <t>Scotty Pippen Jr.</t>
  </si>
  <si>
    <t>Mason Plumlee</t>
  </si>
  <si>
    <t>Brandin Podziemski</t>
  </si>
  <si>
    <t>Jakob Poeltl</t>
  </si>
  <si>
    <t>Aleksej Pokusevski</t>
  </si>
  <si>
    <t>Jordan Poole</t>
  </si>
  <si>
    <t>Craig Porter Jr.</t>
  </si>
  <si>
    <t>Jontay Porter</t>
  </si>
  <si>
    <t>Michael Porter Jr.</t>
  </si>
  <si>
    <t>Otto Porter Jr.</t>
  </si>
  <si>
    <t>Bobby Portis</t>
  </si>
  <si>
    <t>Kristaps Porziņģis</t>
  </si>
  <si>
    <t>Micah Potter</t>
  </si>
  <si>
    <t>Dwight Powell</t>
  </si>
  <si>
    <t>Norman Powell</t>
  </si>
  <si>
    <t>Joshua Primo</t>
  </si>
  <si>
    <t>Taurean Prince</t>
  </si>
  <si>
    <t>Payton Pritchard</t>
  </si>
  <si>
    <t>Olivier-Maxence Prosper</t>
  </si>
  <si>
    <t>Trevelin Queen</t>
  </si>
  <si>
    <t>Neemias Queta</t>
  </si>
  <si>
    <t>Immanuel Quickley</t>
  </si>
  <si>
    <t>Lester Quinones</t>
  </si>
  <si>
    <t>Julius Randle</t>
  </si>
  <si>
    <t>Duop Reath</t>
  </si>
  <si>
    <t>Austin Reaves</t>
  </si>
  <si>
    <t>Cam Reddish</t>
  </si>
  <si>
    <t>Paul Reed</t>
  </si>
  <si>
    <t>Naz Reid</t>
  </si>
  <si>
    <t>Jared Rhoden</t>
  </si>
  <si>
    <t>Nick Richards</t>
  </si>
  <si>
    <t>Josh Richardson</t>
  </si>
  <si>
    <t>Duncan Robinson</t>
  </si>
  <si>
    <t>Jerome Robinson</t>
  </si>
  <si>
    <t>Mitchell Robinson</t>
  </si>
  <si>
    <t>Orlando Robinson</t>
  </si>
  <si>
    <t>Jeremiah Robinson-Earl</t>
  </si>
  <si>
    <t>David Roddy</t>
  </si>
  <si>
    <t>Ryan Rollins</t>
  </si>
  <si>
    <t>Derrick Rose</t>
  </si>
  <si>
    <t>Terry Rozier</t>
  </si>
  <si>
    <t>Rayan Rupert</t>
  </si>
  <si>
    <t>D'Angelo Russell</t>
  </si>
  <si>
    <t>Matt Ryan</t>
  </si>
  <si>
    <t>Domantas Sabonis</t>
  </si>
  <si>
    <t>Luka Šamanić</t>
  </si>
  <si>
    <t>Jermaine Samuels</t>
  </si>
  <si>
    <t>Adama Sanogo</t>
  </si>
  <si>
    <t>Gui Santos</t>
  </si>
  <si>
    <t>Dario Šarić</t>
  </si>
  <si>
    <t>Olivier Sarr</t>
  </si>
  <si>
    <t>Marcus Sasser</t>
  </si>
  <si>
    <t>Admiral Schofield</t>
  </si>
  <si>
    <t>Dennis Schröder</t>
  </si>
  <si>
    <t>Dereon Seabron</t>
  </si>
  <si>
    <t>Alperen Şengün</t>
  </si>
  <si>
    <t>Brice Sensabaugh</t>
  </si>
  <si>
    <t>Collin Sexton</t>
  </si>
  <si>
    <t>Landry Shamet</t>
  </si>
  <si>
    <t>Day'Ron Sharpe</t>
  </si>
  <si>
    <t>Shaedon Sharpe</t>
  </si>
  <si>
    <t>Ben Sheppard</t>
  </si>
  <si>
    <t>Pascal Siakam</t>
  </si>
  <si>
    <t>Ben Simmons</t>
  </si>
  <si>
    <t>Anfernee Simons</t>
  </si>
  <si>
    <t>Jericho Sims</t>
  </si>
  <si>
    <t>Dmytro Skapintsev</t>
  </si>
  <si>
    <t>Jalen Slawson</t>
  </si>
  <si>
    <t>Javonte Smart</t>
  </si>
  <si>
    <t>Marcus Smart</t>
  </si>
  <si>
    <t>Dennis Smith Jr.</t>
  </si>
  <si>
    <t>Dru Smith</t>
  </si>
  <si>
    <t>Ish Smith</t>
  </si>
  <si>
    <t>Jabari Smith Jr.</t>
  </si>
  <si>
    <t>Jalen Smith</t>
  </si>
  <si>
    <t>Nick Smith Jr.</t>
  </si>
  <si>
    <t>Terquavion Smith</t>
  </si>
  <si>
    <t>Jeremy Sochan</t>
  </si>
  <si>
    <t>Jaden Springer</t>
  </si>
  <si>
    <t>Lamar Stevens</t>
  </si>
  <si>
    <t>Isaiah Stewart</t>
  </si>
  <si>
    <t>Julian Strawther</t>
  </si>
  <si>
    <t>Max Strus</t>
  </si>
  <si>
    <t>Jalen Suggs</t>
  </si>
  <si>
    <t>Cole Swider</t>
  </si>
  <si>
    <t>Jae'Sean Tate</t>
  </si>
  <si>
    <t>Jayson Tatum</t>
  </si>
  <si>
    <t>Terry Taylor</t>
  </si>
  <si>
    <t>Garrett Temple</t>
  </si>
  <si>
    <t>Dalen Terry</t>
  </si>
  <si>
    <t>Daniel Theis</t>
  </si>
  <si>
    <t>Cam Thomas</t>
  </si>
  <si>
    <t>Amen Thompson</t>
  </si>
  <si>
    <t>Ausar Thompson</t>
  </si>
  <si>
    <t>Klay Thompson</t>
  </si>
  <si>
    <t>Tristan Thompson</t>
  </si>
  <si>
    <t>JT Thor</t>
  </si>
  <si>
    <t>Matisse Thybulle</t>
  </si>
  <si>
    <t>Xavier Tillman Sr.</t>
  </si>
  <si>
    <t>Jacob Toppin</t>
  </si>
  <si>
    <t>Obi Toppin</t>
  </si>
  <si>
    <t>Juan Toscano-Anderson</t>
  </si>
  <si>
    <t>Karl-Anthony Towns</t>
  </si>
  <si>
    <t>Gary Trent Jr.</t>
  </si>
  <si>
    <t>Oscar Tshiebwe</t>
  </si>
  <si>
    <t>P.J. Tucker</t>
  </si>
  <si>
    <t>Myles Turner</t>
  </si>
  <si>
    <t>Hunter Tyson</t>
  </si>
  <si>
    <t>Stanley Umude</t>
  </si>
  <si>
    <t>Jonas Valančiūnas</t>
  </si>
  <si>
    <t>Jarred Vanderbilt</t>
  </si>
  <si>
    <t>Fred VanVleet</t>
  </si>
  <si>
    <t>Devin Vassell</t>
  </si>
  <si>
    <t>Sasha Vezenkov</t>
  </si>
  <si>
    <t>Gabe Vincent</t>
  </si>
  <si>
    <t>Nikola Vučević</t>
  </si>
  <si>
    <t>Dean Wade</t>
  </si>
  <si>
    <t>Franz Wagner</t>
  </si>
  <si>
    <t>Moritz Wagner</t>
  </si>
  <si>
    <t>Ish Wainright</t>
  </si>
  <si>
    <t>Jabari Walker</t>
  </si>
  <si>
    <t>Jarace Walker</t>
  </si>
  <si>
    <t>Lonnie Walker IV</t>
  </si>
  <si>
    <t>Cason Wallace</t>
  </si>
  <si>
    <t>Jordan Walsh</t>
  </si>
  <si>
    <t>P.J. Washington</t>
  </si>
  <si>
    <t>TyTy Washington Jr.</t>
  </si>
  <si>
    <t>Yuta Watanabe</t>
  </si>
  <si>
    <t>Lindy Waters III</t>
  </si>
  <si>
    <t>Trendon Watford</t>
  </si>
  <si>
    <t>Peyton Watson</t>
  </si>
  <si>
    <t>Victor Wembanyama</t>
  </si>
  <si>
    <t>Blake Wesley</t>
  </si>
  <si>
    <t>Russell Westbrook</t>
  </si>
  <si>
    <t>Coby White</t>
  </si>
  <si>
    <t>Derrick White</t>
  </si>
  <si>
    <t>Cam Whitmore</t>
  </si>
  <si>
    <t>Aaron Wiggins</t>
  </si>
  <si>
    <t>Andrew Wiggins</t>
  </si>
  <si>
    <t>Lindell Wigginton</t>
  </si>
  <si>
    <t>Brandon Williams</t>
  </si>
  <si>
    <t>Grant Williams</t>
  </si>
  <si>
    <t>Jalen Williams</t>
  </si>
  <si>
    <t>Jaylin Williams</t>
  </si>
  <si>
    <t>Jeenathan Williams</t>
  </si>
  <si>
    <t>Kenrich Williams</t>
  </si>
  <si>
    <t>Mark Williams</t>
  </si>
  <si>
    <t>Patrick Williams</t>
  </si>
  <si>
    <t>Robert Williams</t>
  </si>
  <si>
    <t>Vince Williams Jr.</t>
  </si>
  <si>
    <t>Ziaire Williams</t>
  </si>
  <si>
    <t>Zion Williamson</t>
  </si>
  <si>
    <t>Jalen Wilson</t>
  </si>
  <si>
    <t>Dylan Windler</t>
  </si>
  <si>
    <t>James Wiseman</t>
  </si>
  <si>
    <t>Christian Wood</t>
  </si>
  <si>
    <t>Delon Wright</t>
  </si>
  <si>
    <t>Thaddeus Young</t>
  </si>
  <si>
    <t>Trae Young</t>
  </si>
  <si>
    <t>Omer Yurtseven</t>
  </si>
  <si>
    <t>Cody Zeller</t>
  </si>
  <si>
    <t>Ivica Zubac</t>
  </si>
  <si>
    <t>Team</t>
  </si>
  <si>
    <t>Conf</t>
  </si>
  <si>
    <t>Div</t>
  </si>
  <si>
    <t>W</t>
  </si>
  <si>
    <t>L</t>
  </si>
  <si>
    <t>W/L%</t>
  </si>
  <si>
    <t>Unadjusted MOV</t>
  </si>
  <si>
    <t>Unadjusted ORtg</t>
  </si>
  <si>
    <t>Unadjusted DRtg</t>
  </si>
  <si>
    <t>Unadjusted NRtg</t>
  </si>
  <si>
    <t>Adjusted MOV/A</t>
  </si>
  <si>
    <t>Adjusted ORtg/A</t>
  </si>
  <si>
    <t>Adjusted DRtg/A</t>
  </si>
  <si>
    <t>Adjusted NRtg/A</t>
  </si>
  <si>
    <t>Boston Celtics</t>
  </si>
  <si>
    <t>E</t>
  </si>
  <si>
    <t>A</t>
  </si>
  <si>
    <t>Oklahoma City Thunder</t>
  </si>
  <si>
    <t>NW</t>
  </si>
  <si>
    <t>Philadelphia 76ers</t>
  </si>
  <si>
    <t>Minnesota Timberwolves</t>
  </si>
  <si>
    <t>Los Angeles Clippers</t>
  </si>
  <si>
    <t>P</t>
  </si>
  <si>
    <t>Denver Nuggets</t>
  </si>
  <si>
    <t>New Orleans Pelicans</t>
  </si>
  <si>
    <t>SW</t>
  </si>
  <si>
    <t>New York Knicks</t>
  </si>
  <si>
    <t>Cleveland Cavaliers</t>
  </si>
  <si>
    <t>Milwaukee Bucks</t>
  </si>
  <si>
    <t>Indiana Pacers</t>
  </si>
  <si>
    <t>Houston Rockets</t>
  </si>
  <si>
    <t>Orlando Magic</t>
  </si>
  <si>
    <t>SE</t>
  </si>
  <si>
    <t>Phoenix Suns</t>
  </si>
  <si>
    <t>Sacramento Kings</t>
  </si>
  <si>
    <t>Dallas Mavericks</t>
  </si>
  <si>
    <t>Golden State Warriors</t>
  </si>
  <si>
    <t>Los Angeles Lakers</t>
  </si>
  <si>
    <t>Miami Heat</t>
  </si>
  <si>
    <t>Utah Jazz</t>
  </si>
  <si>
    <t>Chicago Bulls</t>
  </si>
  <si>
    <t>Brooklyn Nets</t>
  </si>
  <si>
    <t>Toronto Raptors</t>
  </si>
  <si>
    <t>Atlanta Hawks</t>
  </si>
  <si>
    <t>Memphis Grizzlies</t>
  </si>
  <si>
    <t>San Antonio Spurs</t>
  </si>
  <si>
    <t>Portland Trail Blazers</t>
  </si>
  <si>
    <t>Washington Wizards</t>
  </si>
  <si>
    <t>Detroit Pistons</t>
  </si>
  <si>
    <t>Charlotte Hornets</t>
  </si>
  <si>
    <t>Team_ID</t>
  </si>
  <si>
    <t>DEF</t>
  </si>
  <si>
    <t>DEF RATING</t>
  </si>
  <si>
    <t>Unajusted</t>
  </si>
  <si>
    <t>Adjusted</t>
  </si>
  <si>
    <t>AVERAGE</t>
  </si>
  <si>
    <t>Home Team</t>
  </si>
  <si>
    <t>Away Team</t>
  </si>
  <si>
    <t>No. of Players</t>
  </si>
  <si>
    <t>Position</t>
  </si>
  <si>
    <t>Rank</t>
  </si>
  <si>
    <t>#1</t>
  </si>
  <si>
    <t>#2</t>
  </si>
  <si>
    <t>#3</t>
  </si>
  <si>
    <t>#4</t>
  </si>
  <si>
    <t>#5</t>
  </si>
  <si>
    <t>#6</t>
  </si>
  <si>
    <t>#7</t>
  </si>
  <si>
    <t>#8</t>
  </si>
  <si>
    <t>xMP</t>
  </si>
  <si>
    <t>FGA + FTA</t>
  </si>
  <si>
    <t>xFGA + FTA</t>
  </si>
  <si>
    <t>2PA. Poss.</t>
  </si>
  <si>
    <t>3PA. Poss.</t>
  </si>
  <si>
    <t>FT Poss.</t>
  </si>
  <si>
    <t>Pts. Sim</t>
  </si>
  <si>
    <t>Trials</t>
  </si>
  <si>
    <t>Trey Jemison</t>
  </si>
  <si>
    <t>Monte Morris</t>
  </si>
  <si>
    <t>Spread</t>
  </si>
  <si>
    <t>Total</t>
  </si>
  <si>
    <t>Home</t>
  </si>
  <si>
    <t>Away</t>
  </si>
  <si>
    <t>Date</t>
  </si>
  <si>
    <t>Jazz</t>
  </si>
  <si>
    <t>Wizards</t>
  </si>
  <si>
    <t>Knicks</t>
  </si>
  <si>
    <t>Heat</t>
  </si>
  <si>
    <t>Timberwolves</t>
  </si>
  <si>
    <t>Nets</t>
  </si>
  <si>
    <t>Kings</t>
  </si>
  <si>
    <t>Home Spread</t>
  </si>
  <si>
    <t>Moneyline</t>
  </si>
  <si>
    <t>ML Prob</t>
  </si>
  <si>
    <t>Winner</t>
  </si>
  <si>
    <t>O/U</t>
  </si>
  <si>
    <t>O/U DIFF</t>
  </si>
  <si>
    <t>Spread Diff</t>
  </si>
  <si>
    <t>RESULTS</t>
  </si>
  <si>
    <t>ML Prob Diff</t>
  </si>
  <si>
    <t>SPORTBOOKS</t>
  </si>
  <si>
    <t>MY LINES</t>
  </si>
  <si>
    <t>BETS</t>
  </si>
  <si>
    <t>Rockets</t>
  </si>
  <si>
    <t>Hornets</t>
  </si>
  <si>
    <t>Pelicans</t>
  </si>
  <si>
    <t>Bucks</t>
  </si>
  <si>
    <t>Spurs</t>
  </si>
  <si>
    <t>TO HIT</t>
  </si>
  <si>
    <t>Minnesota</t>
  </si>
  <si>
    <t>Boston</t>
  </si>
  <si>
    <t>Cleveland</t>
  </si>
  <si>
    <t>Orlando</t>
  </si>
  <si>
    <t>Philadelphia</t>
  </si>
  <si>
    <t>Okla City</t>
  </si>
  <si>
    <t>New York</t>
  </si>
  <si>
    <t>Memphis</t>
  </si>
  <si>
    <t>Houston</t>
  </si>
  <si>
    <t>New Orleans</t>
  </si>
  <si>
    <t>LA Clippers</t>
  </si>
  <si>
    <t>Miami</t>
  </si>
  <si>
    <t>Denver</t>
  </si>
  <si>
    <t>LA Lakers</t>
  </si>
  <si>
    <t>Phoenix</t>
  </si>
  <si>
    <t>Chicago</t>
  </si>
  <si>
    <t>Brooklyn</t>
  </si>
  <si>
    <t>Sacramento</t>
  </si>
  <si>
    <t>Portland</t>
  </si>
  <si>
    <t>Dallas</t>
  </si>
  <si>
    <t>Milwaukee</t>
  </si>
  <si>
    <t>Toronto</t>
  </si>
  <si>
    <t>Utah</t>
  </si>
  <si>
    <t>Golden State</t>
  </si>
  <si>
    <t>Indiana</t>
  </si>
  <si>
    <t>San Antonio</t>
  </si>
  <si>
    <t>Atlanta</t>
  </si>
  <si>
    <t>Detroit</t>
  </si>
  <si>
    <t>Washington</t>
  </si>
  <si>
    <t>Charlotte</t>
  </si>
  <si>
    <t>Team_City</t>
  </si>
  <si>
    <t>Pistons</t>
  </si>
  <si>
    <t>Mavericks</t>
  </si>
  <si>
    <t>ML Line</t>
  </si>
  <si>
    <t>Suns</t>
  </si>
  <si>
    <t>Clippers</t>
  </si>
  <si>
    <t>Cavaliers</t>
  </si>
  <si>
    <t>Celtics</t>
  </si>
  <si>
    <t>Lakers</t>
  </si>
  <si>
    <t>Nuggets</t>
  </si>
  <si>
    <t>Matthew Hurt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</si>
</sst>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%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2">
    <xf numFmtId="0" fontId="0" fillId="0" borderId="0" xfId="0"/>
    <xf numFmtId="0" fontId="2" fillId="0" borderId="0" xfId="0" applyFont="1"/>
    <xf numFmtId="164" fontId="0" fillId="0" borderId="0" xfId="0" applyNumberFormat="1"/>
    <xf numFmtId="165" fontId="0" fillId="0" borderId="0" xfId="1" applyNumberFormat="1" applyFont="1"/>
    <xf numFmtId="10" fontId="0" fillId="0" borderId="0" xfId="1" applyNumberFormat="1" applyFont="1"/>
    <xf numFmtId="0" fontId="2" fillId="6" borderId="2" xfId="0" applyFont="1" applyFill="1" applyBorder="1" applyAlignment="1">
      <alignment horizontal="center"/>
    </xf>
    <xf numFmtId="0" fontId="5" fillId="6" borderId="3" xfId="0" applyFont="1" applyFill="1" applyBorder="1" applyAlignment="1">
      <alignment horizontal="center"/>
    </xf>
    <xf numFmtId="0" fontId="2" fillId="6" borderId="4" xfId="0" applyFont="1" applyFill="1" applyBorder="1" applyAlignment="1">
      <alignment horizontal="center"/>
    </xf>
    <xf numFmtId="0" fontId="5" fillId="6" borderId="5" xfId="0" applyFont="1" applyFill="1" applyBorder="1" applyAlignment="1">
      <alignment horizontal="center"/>
    </xf>
    <xf numFmtId="0" fontId="6" fillId="0" borderId="0" xfId="0" applyFont="1"/>
    <xf numFmtId="0" fontId="6" fillId="0" borderId="8" xfId="0" applyFont="1" applyBorder="1"/>
    <xf numFmtId="0" fontId="6" fillId="0" borderId="4" xfId="0" applyFont="1" applyBorder="1"/>
    <xf numFmtId="0" fontId="6" fillId="0" borderId="5" xfId="0" applyFont="1" applyBorder="1"/>
    <xf numFmtId="14" fontId="7" fillId="0" borderId="0" xfId="0" applyNumberFormat="1" applyFont="1"/>
    <xf numFmtId="0" fontId="7" fillId="0" borderId="0" xfId="0" applyFont="1"/>
    <xf numFmtId="0" fontId="7" fillId="0" borderId="6" xfId="0" applyFont="1" applyBorder="1"/>
    <xf numFmtId="0" fontId="7" fillId="0" borderId="7" xfId="0" applyFont="1" applyBorder="1"/>
    <xf numFmtId="10" fontId="7" fillId="0" borderId="0" xfId="0" applyNumberFormat="1" applyFont="1"/>
    <xf numFmtId="0" fontId="8" fillId="0" borderId="0" xfId="0" applyFont="1"/>
    <xf numFmtId="0" fontId="8" fillId="0" borderId="7" xfId="0" applyFont="1" applyBorder="1"/>
    <xf numFmtId="2" fontId="2" fillId="0" borderId="0" xfId="0" applyNumberFormat="1" applyFont="1"/>
    <xf numFmtId="0" fontId="8" fillId="0" borderId="6" xfId="0" applyFont="1" applyBorder="1"/>
    <xf numFmtId="10" fontId="8" fillId="0" borderId="0" xfId="0" applyNumberFormat="1" applyFont="1"/>
    <xf numFmtId="0" fontId="6" fillId="0" borderId="6" xfId="0" applyFont="1" applyBorder="1"/>
    <xf numFmtId="10" fontId="6" fillId="0" borderId="8" xfId="0" applyNumberFormat="1" applyFont="1" applyBorder="1"/>
    <xf numFmtId="0" fontId="6" fillId="11" borderId="0" xfId="0" applyFont="1" applyFill="1"/>
    <xf numFmtId="0" fontId="3" fillId="3" borderId="0" xfId="0" applyFont="1" applyFill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4" borderId="0" xfId="0" applyFont="1" applyFill="1" applyAlignment="1">
      <alignment horizontal="center"/>
    </xf>
    <xf numFmtId="10" fontId="3" fillId="0" borderId="1" xfId="1" applyNumberFormat="1" applyFont="1" applyBorder="1" applyAlignment="1">
      <alignment horizontal="center"/>
    </xf>
    <xf numFmtId="10" fontId="3" fillId="0" borderId="2" xfId="1" applyNumberFormat="1" applyFont="1" applyBorder="1" applyAlignment="1">
      <alignment horizontal="center"/>
    </xf>
    <xf numFmtId="10" fontId="3" fillId="0" borderId="3" xfId="1" applyNumberFormat="1" applyFont="1" applyBorder="1" applyAlignment="1">
      <alignment horizontal="center"/>
    </xf>
    <xf numFmtId="10" fontId="3" fillId="0" borderId="4" xfId="1" applyNumberFormat="1" applyFont="1" applyBorder="1" applyAlignment="1">
      <alignment horizontal="center"/>
    </xf>
    <xf numFmtId="10" fontId="3" fillId="0" borderId="5" xfId="1" applyNumberFormat="1" applyFont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6" fillId="7" borderId="0" xfId="0" applyFont="1" applyFill="1" applyAlignment="1">
      <alignment horizontal="center"/>
    </xf>
    <xf numFmtId="0" fontId="6" fillId="7" borderId="7" xfId="0" applyFont="1" applyFill="1" applyBorder="1" applyAlignment="1">
      <alignment horizontal="center"/>
    </xf>
    <xf numFmtId="0" fontId="6" fillId="8" borderId="6" xfId="0" applyFont="1" applyFill="1" applyBorder="1" applyAlignment="1">
      <alignment horizontal="center"/>
    </xf>
    <xf numFmtId="0" fontId="6" fillId="8" borderId="0" xfId="0" applyFont="1" applyFill="1" applyAlignment="1">
      <alignment horizontal="center"/>
    </xf>
    <xf numFmtId="0" fontId="6" fillId="8" borderId="7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6" fillId="6" borderId="9" xfId="0" applyFont="1" applyFill="1" applyBorder="1" applyAlignment="1">
      <alignment horizontal="center"/>
    </xf>
    <xf numFmtId="0" fontId="6" fillId="6" borderId="3" xfId="0" applyFont="1" applyFill="1" applyBorder="1" applyAlignment="1">
      <alignment horizontal="center"/>
    </xf>
    <xf numFmtId="0" fontId="6" fillId="10" borderId="2" xfId="0" applyFont="1" applyFill="1" applyBorder="1" applyAlignment="1">
      <alignment horizontal="center"/>
    </xf>
    <xf numFmtId="0" fontId="6" fillId="10" borderId="3" xfId="0" applyFont="1" applyFill="1" applyBorder="1" applyAlignment="1">
      <alignment horizontal="center"/>
    </xf>
    <xf numFmtId="0" fontId="6" fillId="9" borderId="2" xfId="0" applyFont="1" applyFill="1" applyBorder="1" applyAlignment="1">
      <alignment horizontal="center"/>
    </xf>
    <xf numFmtId="0" fontId="6" fillId="9" borderId="9" xfId="0" applyFont="1" applyFill="1" applyBorder="1" applyAlignment="1">
      <alignment horizontal="center"/>
    </xf>
    <xf numFmtId="0" fontId="6" fillId="9" borderId="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20"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 patternType="none">
          <bgColor auto="1"/>
        </patternFill>
      </fill>
    </dxf>
    <dxf>
      <fill>
        <patternFill>
          <bgColor rgb="FFFFFF00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Relationship Id="rId14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152400</xdr:colOff>
      <xdr:row>9</xdr:row>
      <xdr:rowOff>76200</xdr:rowOff>
    </xdr:from>
    <xdr:to>
      <xdr:col>6</xdr:col>
      <xdr:colOff>495300</xdr:colOff>
      <xdr:row>13</xdr:row>
      <xdr:rowOff>171450</xdr:rowOff>
    </xdr:to>
    <xdr:sp macro="" textlink="">
      <xdr:nvSpPr>
        <xdr:cNvPr id="2" name="Arrow: Right 1">
          <a:extLst>
            <a:ext uri="{FF2B5EF4-FFF2-40B4-BE49-F238E27FC236}">
              <a16:creationId xmlns:a16="http://schemas.microsoft.com/office/drawing/2014/main" id="{82F83D54-4B99-FC8C-BB10-E07F0D72AEBE}"/>
            </a:ext>
          </a:extLst>
        </xdr:cNvPr>
        <xdr:cNvSpPr/>
      </xdr:nvSpPr>
      <xdr:spPr>
        <a:xfrm>
          <a:off x="3162300" y="2000250"/>
          <a:ext cx="1562100" cy="857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152400</xdr:colOff>
      <xdr:row>39</xdr:row>
      <xdr:rowOff>76200</xdr:rowOff>
    </xdr:from>
    <xdr:to>
      <xdr:col>6</xdr:col>
      <xdr:colOff>495300</xdr:colOff>
      <xdr:row>43</xdr:row>
      <xdr:rowOff>171450</xdr:rowOff>
    </xdr:to>
    <xdr:sp macro="" textlink="">
      <xdr:nvSpPr>
        <xdr:cNvPr id="5" name="Arrow: Right 4">
          <a:extLst>
            <a:ext uri="{FF2B5EF4-FFF2-40B4-BE49-F238E27FC236}">
              <a16:creationId xmlns:a16="http://schemas.microsoft.com/office/drawing/2014/main" id="{B002CDB0-E979-4A6F-8D3B-5D43774E0E13}"/>
            </a:ext>
          </a:extLst>
        </xdr:cNvPr>
        <xdr:cNvSpPr/>
      </xdr:nvSpPr>
      <xdr:spPr>
        <a:xfrm>
          <a:off x="3162300" y="2000250"/>
          <a:ext cx="1562100" cy="8572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1" xr16:uid="{98F6B00E-106A-49A0-A5B6-80FE315F5C42}" autoFormatId="16" applyNumberFormats="0" applyBorderFormats="0" applyFontFormats="0" applyPatternFormats="0" applyAlignmentFormats="0" applyWidthHeightFormats="0">
  <queryTableRefresh nextId="32">
    <queryTableFields count="30">
      <queryTableField id="1" name="Rk" tableColumnId="1"/>
      <queryTableField id="2" name="Player" tableColumnId="2"/>
      <queryTableField id="3" name="Pos" tableColumnId="3"/>
      <queryTableField id="4" name="Age" tableColumnId="4"/>
      <queryTableField id="5" name="Tm" tableColumnId="5"/>
      <queryTableField id="6" name="G" tableColumnId="6"/>
      <queryTableField id="7" name="GS" tableColumnId="7"/>
      <queryTableField id="8" name="MP" tableColumnId="8"/>
      <queryTableField id="9" name="FG" tableColumnId="9"/>
      <queryTableField id="10" name="FGA" tableColumnId="10"/>
      <queryTableField id="11" name="FG%" tableColumnId="11"/>
      <queryTableField id="12" name="3P" tableColumnId="12"/>
      <queryTableField id="13" name="3PA" tableColumnId="13"/>
      <queryTableField id="14" name="3P%" tableColumnId="14"/>
      <queryTableField id="15" name="2P" tableColumnId="15"/>
      <queryTableField id="16" name="2PA" tableColumnId="16"/>
      <queryTableField id="17" name="2P%" tableColumnId="17"/>
      <queryTableField id="18" name="eFG%" tableColumnId="18"/>
      <queryTableField id="19" name="FT" tableColumnId="19"/>
      <queryTableField id="20" name="FTA" tableColumnId="20"/>
      <queryTableField id="21" name="FT%" tableColumnId="21"/>
      <queryTableField id="22" name="ORB" tableColumnId="22"/>
      <queryTableField id="23" name="DRB" tableColumnId="23"/>
      <queryTableField id="24" name="TRB" tableColumnId="24"/>
      <queryTableField id="25" name="AST" tableColumnId="25"/>
      <queryTableField id="26" name="STL" tableColumnId="26"/>
      <queryTableField id="27" name="BLK" tableColumnId="27"/>
      <queryTableField id="28" name="TOV" tableColumnId="28"/>
      <queryTableField id="29" name="PF" tableColumnId="29"/>
      <queryTableField id="30" name="PTS" tableColumnId="30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refreshOnLoad="1" connectionId="4" xr16:uid="{E5122B5B-092B-44E1-A6D5-BCDBF5C02E75}" autoFormatId="16" applyNumberFormats="0" applyBorderFormats="0" applyFontFormats="0" applyPatternFormats="0" applyAlignmentFormats="0" applyWidthHeightFormats="0">
  <queryTableRefresh nextId="16">
    <queryTableFields count="15">
      <queryTableField id="1" name="Rk" tableColumnId="1"/>
      <queryTableField id="2" name="Team" tableColumnId="2"/>
      <queryTableField id="3" name="Conf" tableColumnId="3"/>
      <queryTableField id="4" name="Div" tableColumnId="4"/>
      <queryTableField id="5" name="W" tableColumnId="5"/>
      <queryTableField id="6" name="L" tableColumnId="6"/>
      <queryTableField id="7" name="W/L%" tableColumnId="7"/>
      <queryTableField id="8" name="Unadjusted MOV" tableColumnId="8"/>
      <queryTableField id="9" name="Unadjusted ORtg" tableColumnId="9"/>
      <queryTableField id="10" name="Unadjusted DRtg" tableColumnId="10"/>
      <queryTableField id="11" name="Unadjusted NRtg" tableColumnId="11"/>
      <queryTableField id="12" name="Adjusted MOV/A" tableColumnId="12"/>
      <queryTableField id="13" name="Adjusted ORtg/A" tableColumnId="13"/>
      <queryTableField id="14" name="Adjusted DRtg/A" tableColumnId="14"/>
      <queryTableField id="15" name="Adjusted NRtg/A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99F824-95A7-47B4-8CE7-BE5982B13DF1}" name="Player_Per_Game_Table" displayName="Player_Per_Game_Table" ref="A1:AD579" tableType="queryTable" totalsRowShown="0">
  <autoFilter ref="A1:AD579" xr:uid="{DF99F824-95A7-47B4-8CE7-BE5982B13DF1}"/>
  <tableColumns count="30">
    <tableColumn id="1" xr3:uid="{0917639E-2891-4D24-A713-86B82EFEDF7F}" uniqueName="1" name="Rk" queryTableFieldId="1"/>
    <tableColumn id="2" xr3:uid="{8FCB3C80-1DFF-4414-A274-95485507F612}" uniqueName="2" name="Player" queryTableFieldId="2" dataDxfId="19"/>
    <tableColumn id="3" xr3:uid="{ADC828B6-6EEB-48F8-AC38-9069BED53115}" uniqueName="3" name="Pos" queryTableFieldId="3" dataDxfId="18"/>
    <tableColumn id="4" xr3:uid="{ED84EECF-F068-4118-8C04-24299B71C5B9}" uniqueName="4" name="Age" queryTableFieldId="4"/>
    <tableColumn id="5" xr3:uid="{87459E3D-44C2-4BC1-8EAB-C95D77C678B1}" uniqueName="5" name="Tm" queryTableFieldId="5" dataDxfId="17"/>
    <tableColumn id="6" xr3:uid="{F5BC5366-3D8F-4697-BD1E-A9F37E407CBF}" uniqueName="6" name="G" queryTableFieldId="6"/>
    <tableColumn id="7" xr3:uid="{D7E8C816-F746-40CA-873C-BD7F40317433}" uniqueName="7" name="GS" queryTableFieldId="7"/>
    <tableColumn id="8" xr3:uid="{31300C01-611A-430C-A2D0-2C01C896B083}" uniqueName="8" name="MP" queryTableFieldId="8"/>
    <tableColumn id="9" xr3:uid="{9531802B-20D7-41B8-8FD0-40F135126792}" uniqueName="9" name="FG" queryTableFieldId="9"/>
    <tableColumn id="10" xr3:uid="{13CBC8EA-EE1D-47D7-8D53-ABA95596CA0C}" uniqueName="10" name="FGA" queryTableFieldId="10"/>
    <tableColumn id="11" xr3:uid="{BA4D3D78-34CC-4BDA-A776-820B192BA7A5}" uniqueName="11" name="FG%" queryTableFieldId="11"/>
    <tableColumn id="12" xr3:uid="{8B7F8925-AFA3-4FF3-923F-CD96BA5EFA57}" uniqueName="12" name="3P" queryTableFieldId="12"/>
    <tableColumn id="13" xr3:uid="{4A3604D2-7E3E-4EAF-B143-D27515CF5A3F}" uniqueName="13" name="3PA" queryTableFieldId="13"/>
    <tableColumn id="14" xr3:uid="{13839A90-612C-4207-AF6C-760104B3BD68}" uniqueName="14" name="3P%" queryTableFieldId="14"/>
    <tableColumn id="15" xr3:uid="{9D50E207-A61D-47E5-B0DA-D3627DFA7243}" uniqueName="15" name="2P" queryTableFieldId="15"/>
    <tableColumn id="16" xr3:uid="{08A18FDC-7305-4ADD-8187-D62BE0CD4280}" uniqueName="16" name="2PA" queryTableFieldId="16"/>
    <tableColumn id="17" xr3:uid="{65A78577-B225-4840-AF98-78AE96F031E1}" uniqueName="17" name="2P%" queryTableFieldId="17"/>
    <tableColumn id="18" xr3:uid="{EC3B725F-4991-462B-819A-6FA3F0BDE103}" uniqueName="18" name="eFG%" queryTableFieldId="18"/>
    <tableColumn id="19" xr3:uid="{84BEBF73-28F5-4BBE-BF2E-ABDC1809E9EE}" uniqueName="19" name="FT" queryTableFieldId="19"/>
    <tableColumn id="20" xr3:uid="{27991A93-4C9E-4C57-912C-C732E717AFAB}" uniqueName="20" name="FTA" queryTableFieldId="20"/>
    <tableColumn id="21" xr3:uid="{73A57B45-CCD8-4410-AD84-8A2A7586BC03}" uniqueName="21" name="FT%" queryTableFieldId="21"/>
    <tableColumn id="22" xr3:uid="{EFF6A847-8EF7-4F06-81B0-FA64A2C522BA}" uniqueName="22" name="ORB" queryTableFieldId="22"/>
    <tableColumn id="23" xr3:uid="{CB276D74-0500-40E6-A6F6-429B889E8037}" uniqueName="23" name="DRB" queryTableFieldId="23"/>
    <tableColumn id="24" xr3:uid="{873534A0-A9DC-4579-BB0B-74D93E0B43B0}" uniqueName="24" name="TRB" queryTableFieldId="24"/>
    <tableColumn id="25" xr3:uid="{43F96D9B-553A-4772-93CA-050C28FC115B}" uniqueName="25" name="AST" queryTableFieldId="25"/>
    <tableColumn id="26" xr3:uid="{FACCB5E6-2C6F-45EE-B71C-F90A91A849C4}" uniqueName="26" name="STL" queryTableFieldId="26"/>
    <tableColumn id="27" xr3:uid="{EB12FAF8-4D3F-4CC8-AC58-9BE41EBB10DF}" uniqueName="27" name="BLK" queryTableFieldId="27"/>
    <tableColumn id="28" xr3:uid="{9FBB3A35-4004-40B2-A9F8-C45EBE69B065}" uniqueName="28" name="TOV" queryTableFieldId="28"/>
    <tableColumn id="29" xr3:uid="{9949BA08-E59D-4A9C-962F-B56A2EBC7815}" uniqueName="29" name="PF" queryTableFieldId="29"/>
    <tableColumn id="30" xr3:uid="{931C0697-80F4-459D-93EA-D6704F941D71}" uniqueName="30" name="PTS" queryTableFieldId="3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C66ADE9-89FE-4E88-98B8-5E2579FCDCBA}" name="Team_Ratings_Table" displayName="Team_Ratings_Table" ref="A2:O32" tableType="queryTable" totalsRowShown="0">
  <autoFilter ref="A2:O32" xr:uid="{0C66ADE9-89FE-4E88-98B8-5E2579FCDCBA}"/>
  <tableColumns count="15">
    <tableColumn id="1" xr3:uid="{B4B83052-E30D-4EE7-A575-14A139939C9D}" uniqueName="1" name="Rk" queryTableFieldId="1"/>
    <tableColumn id="2" xr3:uid="{CDB2BDE2-80CE-4EDF-A34E-1E49E88087ED}" uniqueName="2" name="Team" queryTableFieldId="2" dataDxfId="16"/>
    <tableColumn id="3" xr3:uid="{8E1F05AC-F0E9-4623-9F04-993579BFDB49}" uniqueName="3" name="Conf" queryTableFieldId="3" dataDxfId="15"/>
    <tableColumn id="4" xr3:uid="{0169393D-02CE-4E66-9147-2730CFB52C8A}" uniqueName="4" name="Div" queryTableFieldId="4" dataDxfId="14"/>
    <tableColumn id="5" xr3:uid="{2D793835-602A-42A4-96DF-13AF5FBB3B5F}" uniqueName="5" name="W" queryTableFieldId="5"/>
    <tableColumn id="6" xr3:uid="{4160DAA4-3828-41A4-A709-D38539D330F6}" uniqueName="6" name="L" queryTableFieldId="6"/>
    <tableColumn id="7" xr3:uid="{B365348D-1E93-4536-96C5-2ACBFDD47980}" uniqueName="7" name="W/L%" queryTableFieldId="7"/>
    <tableColumn id="8" xr3:uid="{3892A24B-4689-411C-B0CD-CE3DC4D3D8F9}" uniqueName="8" name="Unadjusted MOV" queryTableFieldId="8"/>
    <tableColumn id="9" xr3:uid="{963B8B34-4E47-4B32-84E8-BB60FA62AB5A}" uniqueName="9" name="Unadjusted ORtg" queryTableFieldId="9"/>
    <tableColumn id="10" xr3:uid="{7B89EF5D-4C12-4CFE-92C9-2B5DEB6647D1}" uniqueName="10" name="Unadjusted DRtg" queryTableFieldId="10"/>
    <tableColumn id="11" xr3:uid="{3C82301F-7D4F-4931-8F23-D1B652E2BCEA}" uniqueName="11" name="Unadjusted NRtg" queryTableFieldId="11"/>
    <tableColumn id="12" xr3:uid="{7E8E8C12-B795-4C39-9BCD-7E28A168E612}" uniqueName="12" name="Adjusted MOV/A" queryTableFieldId="12"/>
    <tableColumn id="13" xr3:uid="{671BAD9A-5C92-4DAF-99C7-9391462D0B42}" uniqueName="13" name="Adjusted ORtg/A" queryTableFieldId="13"/>
    <tableColumn id="14" xr3:uid="{3E0A3B88-4817-47D5-874A-CB20788EA2C3}" uniqueName="14" name="Adjusted DRtg/A" queryTableFieldId="14"/>
    <tableColumn id="15" xr3:uid="{9D836CD9-88E2-45E4-81A4-F037C3C8990C}" uniqueName="15" name="Adjusted NRtg/A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B6B93-CDC0-4E23-BFA9-53DFD30A1932}">
  <dimension ref="A1:AH1000"/>
  <sheetViews>
    <sheetView workbookViewId="0">
      <selection activeCell="P6" sqref="P6"/>
    </sheetView>
  </sheetViews>
  <sheetFormatPr defaultRowHeight="15" x14ac:dyDescent="0.25"/>
  <cols>
    <col min="1" max="1" width="5.42578125" bestFit="1" customWidth="1"/>
    <col min="2" max="2" width="24.7109375" bestFit="1" customWidth="1"/>
    <col min="3" max="3" width="6.42578125" bestFit="1" customWidth="1"/>
    <col min="4" max="4" width="6.7109375" bestFit="1" customWidth="1"/>
    <col min="5" max="5" width="6" bestFit="1" customWidth="1"/>
    <col min="6" max="6" width="4.7109375" bestFit="1" customWidth="1"/>
    <col min="7" max="7" width="5.7109375" bestFit="1" customWidth="1"/>
    <col min="8" max="8" width="6.28515625" bestFit="1" customWidth="1"/>
    <col min="9" max="9" width="5.7109375" bestFit="1" customWidth="1"/>
    <col min="10" max="10" width="7" bestFit="1" customWidth="1"/>
    <col min="11" max="11" width="7.28515625" bestFit="1" customWidth="1"/>
    <col min="12" max="12" width="5.42578125" bestFit="1" customWidth="1"/>
    <col min="13" max="13" width="6.7109375" bestFit="1" customWidth="1"/>
    <col min="14" max="14" width="7" bestFit="1" customWidth="1"/>
    <col min="15" max="15" width="5.42578125" bestFit="1" customWidth="1"/>
    <col min="16" max="16" width="6.7109375" bestFit="1" customWidth="1"/>
    <col min="17" max="17" width="7" bestFit="1" customWidth="1"/>
    <col min="18" max="18" width="8.42578125" bestFit="1" customWidth="1"/>
    <col min="19" max="19" width="5.28515625" bestFit="1" customWidth="1"/>
    <col min="20" max="20" width="6.5703125" bestFit="1" customWidth="1"/>
    <col min="21" max="21" width="6.85546875" bestFit="1" customWidth="1"/>
    <col min="22" max="22" width="7" bestFit="1" customWidth="1"/>
    <col min="23" max="23" width="6.85546875" bestFit="1" customWidth="1"/>
    <col min="24" max="25" width="6.5703125" bestFit="1" customWidth="1"/>
    <col min="26" max="26" width="6.140625" bestFit="1" customWidth="1"/>
    <col min="27" max="27" width="6.42578125" bestFit="1" customWidth="1"/>
    <col min="28" max="28" width="7" bestFit="1" customWidth="1"/>
    <col min="29" max="29" width="5.42578125" bestFit="1" customWidth="1"/>
    <col min="30" max="30" width="6.42578125" bestFit="1" customWidth="1"/>
    <col min="33" max="33" width="24.710937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4" x14ac:dyDescent="0.25">
      <c r="A2">
        <v>1</v>
      </c>
      <c r="B2" t="s">
        <v>30</v>
      </c>
      <c r="C2" t="s">
        <v>31</v>
      </c>
      <c r="D2">
        <v>24</v>
      </c>
      <c r="E2" t="s">
        <v>32</v>
      </c>
      <c r="F2">
        <v>40</v>
      </c>
      <c r="G2">
        <v>1</v>
      </c>
      <c r="H2">
        <v>17.2</v>
      </c>
      <c r="I2">
        <v>2.7</v>
      </c>
      <c r="J2">
        <v>5.8</v>
      </c>
      <c r="K2">
        <v>0.47399999999999998</v>
      </c>
      <c r="L2">
        <v>0.4</v>
      </c>
      <c r="M2">
        <v>1.4</v>
      </c>
      <c r="N2">
        <v>0.27800000000000002</v>
      </c>
      <c r="O2">
        <v>2.4</v>
      </c>
      <c r="P2">
        <v>4.4000000000000004</v>
      </c>
      <c r="Q2">
        <v>0.53400000000000003</v>
      </c>
      <c r="R2">
        <v>0.50700000000000001</v>
      </c>
      <c r="S2">
        <v>0.7</v>
      </c>
      <c r="T2">
        <v>1.2</v>
      </c>
      <c r="U2">
        <v>0.58699999999999997</v>
      </c>
      <c r="V2">
        <v>2.1</v>
      </c>
      <c r="W2">
        <v>3.3</v>
      </c>
      <c r="X2">
        <v>5.4</v>
      </c>
      <c r="Y2">
        <v>1.3</v>
      </c>
      <c r="Z2">
        <v>0.5</v>
      </c>
      <c r="AA2">
        <v>0.6</v>
      </c>
      <c r="AB2">
        <v>1</v>
      </c>
      <c r="AC2">
        <v>1.6</v>
      </c>
      <c r="AD2">
        <v>6.5</v>
      </c>
      <c r="AG2" t="str" cm="1">
        <f t="array" ref="AG2:AG536">IF(_xlfn.UNIQUE(B2:B1003)=0,"",_xlfn.UNIQUE(B3:B1003))</f>
        <v>Precious Achiuwa</v>
      </c>
      <c r="AH2" t="str">
        <f t="shared" ref="AH2:AH65" si="0">IF(IFERROR(_xlfn.XLOOKUP(AG2,$B$3:$B$1003,$E$3:$E$1003,,,-1),"")=0,"",IFERROR(_xlfn.XLOOKUP(AG2,$B$3:$B$1003,$E$3:$E$1003,,,-1),""))</f>
        <v>NYK</v>
      </c>
    </row>
    <row r="3" spans="1:34" x14ac:dyDescent="0.25">
      <c r="A3">
        <v>1</v>
      </c>
      <c r="B3" t="s">
        <v>30</v>
      </c>
      <c r="C3" t="s">
        <v>33</v>
      </c>
      <c r="D3">
        <v>24</v>
      </c>
      <c r="E3" t="s">
        <v>34</v>
      </c>
      <c r="F3">
        <v>25</v>
      </c>
      <c r="G3">
        <v>0</v>
      </c>
      <c r="H3">
        <v>17.5</v>
      </c>
      <c r="I3">
        <v>3.1</v>
      </c>
      <c r="J3">
        <v>6.8</v>
      </c>
      <c r="K3">
        <v>0.45900000000000002</v>
      </c>
      <c r="L3">
        <v>0.5</v>
      </c>
      <c r="M3">
        <v>1.9</v>
      </c>
      <c r="N3">
        <v>0.27700000000000002</v>
      </c>
      <c r="O3">
        <v>2.6</v>
      </c>
      <c r="P3">
        <v>4.9000000000000004</v>
      </c>
      <c r="Q3">
        <v>0.52800000000000002</v>
      </c>
      <c r="R3">
        <v>0.497</v>
      </c>
      <c r="S3">
        <v>1</v>
      </c>
      <c r="T3">
        <v>1.7</v>
      </c>
      <c r="U3">
        <v>0.57099999999999995</v>
      </c>
      <c r="V3">
        <v>2</v>
      </c>
      <c r="W3">
        <v>3.4</v>
      </c>
      <c r="X3">
        <v>5.4</v>
      </c>
      <c r="Y3">
        <v>1.8</v>
      </c>
      <c r="Z3">
        <v>0.6</v>
      </c>
      <c r="AA3">
        <v>0.5</v>
      </c>
      <c r="AB3">
        <v>1.2</v>
      </c>
      <c r="AC3">
        <v>1.6</v>
      </c>
      <c r="AD3">
        <v>7.7</v>
      </c>
      <c r="AG3" t="str">
        <v>Bam Adebayo</v>
      </c>
      <c r="AH3" t="str">
        <f t="shared" si="0"/>
        <v>MIA</v>
      </c>
    </row>
    <row r="4" spans="1:34" x14ac:dyDescent="0.25">
      <c r="A4">
        <v>1</v>
      </c>
      <c r="B4" t="s">
        <v>30</v>
      </c>
      <c r="C4" t="s">
        <v>28</v>
      </c>
      <c r="D4">
        <v>24</v>
      </c>
      <c r="E4" t="s">
        <v>35</v>
      </c>
      <c r="F4">
        <v>15</v>
      </c>
      <c r="G4">
        <v>1</v>
      </c>
      <c r="H4">
        <v>16.7</v>
      </c>
      <c r="I4">
        <v>2.1</v>
      </c>
      <c r="J4">
        <v>4</v>
      </c>
      <c r="K4">
        <v>0.51700000000000002</v>
      </c>
      <c r="L4">
        <v>0.1</v>
      </c>
      <c r="M4">
        <v>0.5</v>
      </c>
      <c r="N4">
        <v>0.28599999999999998</v>
      </c>
      <c r="O4">
        <v>1.9</v>
      </c>
      <c r="P4">
        <v>3.5</v>
      </c>
      <c r="Q4">
        <v>0.54700000000000004</v>
      </c>
      <c r="R4">
        <v>0.53300000000000003</v>
      </c>
      <c r="S4">
        <v>0.2</v>
      </c>
      <c r="T4">
        <v>0.3</v>
      </c>
      <c r="U4">
        <v>0.75</v>
      </c>
      <c r="V4">
        <v>2.2999999999999998</v>
      </c>
      <c r="W4">
        <v>3.1</v>
      </c>
      <c r="X4">
        <v>5.3</v>
      </c>
      <c r="Y4">
        <v>0.6</v>
      </c>
      <c r="Z4">
        <v>0.3</v>
      </c>
      <c r="AA4">
        <v>0.7</v>
      </c>
      <c r="AB4">
        <v>0.6</v>
      </c>
      <c r="AC4">
        <v>1.7</v>
      </c>
      <c r="AD4">
        <v>4.5</v>
      </c>
      <c r="AG4" t="str">
        <v>Ochai Agbaji</v>
      </c>
      <c r="AH4" t="str">
        <f t="shared" si="0"/>
        <v>UTA</v>
      </c>
    </row>
    <row r="5" spans="1:34" x14ac:dyDescent="0.25">
      <c r="A5">
        <v>2</v>
      </c>
      <c r="B5" t="s">
        <v>36</v>
      </c>
      <c r="C5" t="s">
        <v>33</v>
      </c>
      <c r="D5">
        <v>26</v>
      </c>
      <c r="E5" t="s">
        <v>37</v>
      </c>
      <c r="F5">
        <v>37</v>
      </c>
      <c r="G5">
        <v>37</v>
      </c>
      <c r="H5">
        <v>34.9</v>
      </c>
      <c r="I5">
        <v>7.6</v>
      </c>
      <c r="J5">
        <v>15.3</v>
      </c>
      <c r="K5">
        <v>0.499</v>
      </c>
      <c r="L5">
        <v>0</v>
      </c>
      <c r="M5">
        <v>0.3</v>
      </c>
      <c r="N5">
        <v>9.0999999999999998E-2</v>
      </c>
      <c r="O5">
        <v>7.6</v>
      </c>
      <c r="P5">
        <v>15</v>
      </c>
      <c r="Q5">
        <v>0.50700000000000001</v>
      </c>
      <c r="R5">
        <v>0.5</v>
      </c>
      <c r="S5">
        <v>5.4</v>
      </c>
      <c r="T5">
        <v>6.9</v>
      </c>
      <c r="U5">
        <v>0.78100000000000003</v>
      </c>
      <c r="V5">
        <v>2.2000000000000002</v>
      </c>
      <c r="W5">
        <v>8.3000000000000007</v>
      </c>
      <c r="X5">
        <v>10.5</v>
      </c>
      <c r="Y5">
        <v>4.2</v>
      </c>
      <c r="Z5">
        <v>1</v>
      </c>
      <c r="AA5">
        <v>1.1000000000000001</v>
      </c>
      <c r="AB5">
        <v>2.5</v>
      </c>
      <c r="AC5">
        <v>2.4</v>
      </c>
      <c r="AD5">
        <v>20.7</v>
      </c>
      <c r="AG5" t="str">
        <v>Santi Aldama</v>
      </c>
      <c r="AH5" t="str">
        <f t="shared" si="0"/>
        <v>MEM</v>
      </c>
    </row>
    <row r="6" spans="1:34" x14ac:dyDescent="0.25">
      <c r="A6">
        <v>3</v>
      </c>
      <c r="B6" t="s">
        <v>38</v>
      </c>
      <c r="C6" t="s">
        <v>39</v>
      </c>
      <c r="D6">
        <v>23</v>
      </c>
      <c r="E6" t="s">
        <v>40</v>
      </c>
      <c r="F6">
        <v>48</v>
      </c>
      <c r="G6">
        <v>10</v>
      </c>
      <c r="H6">
        <v>20.100000000000001</v>
      </c>
      <c r="I6">
        <v>2.2000000000000002</v>
      </c>
      <c r="J6">
        <v>5.0999999999999996</v>
      </c>
      <c r="K6">
        <v>0.42799999999999999</v>
      </c>
      <c r="L6">
        <v>0.9</v>
      </c>
      <c r="M6">
        <v>2.9</v>
      </c>
      <c r="N6">
        <v>0.32400000000000001</v>
      </c>
      <c r="O6">
        <v>1.2</v>
      </c>
      <c r="P6">
        <v>2.2000000000000002</v>
      </c>
      <c r="Q6">
        <v>0.56699999999999995</v>
      </c>
      <c r="R6">
        <v>0.52100000000000002</v>
      </c>
      <c r="S6">
        <v>0.3</v>
      </c>
      <c r="T6">
        <v>0.4</v>
      </c>
      <c r="U6">
        <v>0.75</v>
      </c>
      <c r="V6">
        <v>0.7</v>
      </c>
      <c r="W6">
        <v>1.8</v>
      </c>
      <c r="X6">
        <v>2.6</v>
      </c>
      <c r="Y6">
        <v>0.9</v>
      </c>
      <c r="Z6">
        <v>0.5</v>
      </c>
      <c r="AA6">
        <v>0.6</v>
      </c>
      <c r="AB6">
        <v>0.7</v>
      </c>
      <c r="AC6">
        <v>1.3</v>
      </c>
      <c r="AD6">
        <v>5.6</v>
      </c>
      <c r="AG6" t="str">
        <v>Nickeil Alexander-Walker</v>
      </c>
      <c r="AH6" t="str">
        <f t="shared" si="0"/>
        <v>MIN</v>
      </c>
    </row>
    <row r="7" spans="1:34" x14ac:dyDescent="0.25">
      <c r="A7">
        <v>4</v>
      </c>
      <c r="B7" t="s">
        <v>41</v>
      </c>
      <c r="C7" t="s">
        <v>28</v>
      </c>
      <c r="D7">
        <v>23</v>
      </c>
      <c r="E7" t="s">
        <v>42</v>
      </c>
      <c r="F7">
        <v>36</v>
      </c>
      <c r="G7">
        <v>10</v>
      </c>
      <c r="H7">
        <v>23.8</v>
      </c>
      <c r="I7">
        <v>4</v>
      </c>
      <c r="J7">
        <v>9.1999999999999993</v>
      </c>
      <c r="K7">
        <v>0.433</v>
      </c>
      <c r="L7">
        <v>1.6</v>
      </c>
      <c r="M7">
        <v>4.7</v>
      </c>
      <c r="N7">
        <v>0.35099999999999998</v>
      </c>
      <c r="O7">
        <v>2.2999999999999998</v>
      </c>
      <c r="P7">
        <v>4.5</v>
      </c>
      <c r="Q7">
        <v>0.51900000000000002</v>
      </c>
      <c r="R7">
        <v>0.52300000000000002</v>
      </c>
      <c r="S7">
        <v>1</v>
      </c>
      <c r="T7">
        <v>1.6</v>
      </c>
      <c r="U7">
        <v>0.625</v>
      </c>
      <c r="V7">
        <v>1.2</v>
      </c>
      <c r="W7">
        <v>4.4000000000000004</v>
      </c>
      <c r="X7">
        <v>5.6</v>
      </c>
      <c r="Y7">
        <v>1.8</v>
      </c>
      <c r="Z7">
        <v>0.7</v>
      </c>
      <c r="AA7">
        <v>0.7</v>
      </c>
      <c r="AB7">
        <v>1.1000000000000001</v>
      </c>
      <c r="AC7">
        <v>1.6</v>
      </c>
      <c r="AD7">
        <v>10.6</v>
      </c>
      <c r="AG7" t="str">
        <v>Grayson Allen</v>
      </c>
      <c r="AH7" t="str">
        <f t="shared" si="0"/>
        <v>PHO</v>
      </c>
    </row>
    <row r="8" spans="1:34" x14ac:dyDescent="0.25">
      <c r="A8">
        <v>5</v>
      </c>
      <c r="B8" t="s">
        <v>43</v>
      </c>
      <c r="C8" t="s">
        <v>39</v>
      </c>
      <c r="D8">
        <v>25</v>
      </c>
      <c r="E8" t="s">
        <v>44</v>
      </c>
      <c r="F8">
        <v>47</v>
      </c>
      <c r="G8">
        <v>16</v>
      </c>
      <c r="H8">
        <v>23</v>
      </c>
      <c r="I8">
        <v>2.5</v>
      </c>
      <c r="J8">
        <v>5.7</v>
      </c>
      <c r="K8">
        <v>0.43</v>
      </c>
      <c r="L8">
        <v>1.4</v>
      </c>
      <c r="M8">
        <v>3.8</v>
      </c>
      <c r="N8">
        <v>0.374</v>
      </c>
      <c r="O8">
        <v>1</v>
      </c>
      <c r="P8">
        <v>1.9</v>
      </c>
      <c r="Q8">
        <v>0.53800000000000003</v>
      </c>
      <c r="R8">
        <v>0.55400000000000005</v>
      </c>
      <c r="S8">
        <v>0.5</v>
      </c>
      <c r="T8">
        <v>0.7</v>
      </c>
      <c r="U8">
        <v>0.71</v>
      </c>
      <c r="V8">
        <v>0.4</v>
      </c>
      <c r="W8">
        <v>1.4</v>
      </c>
      <c r="X8">
        <v>1.9</v>
      </c>
      <c r="Y8">
        <v>2.6</v>
      </c>
      <c r="Z8">
        <v>0.9</v>
      </c>
      <c r="AA8">
        <v>0.6</v>
      </c>
      <c r="AB8">
        <v>0.9</v>
      </c>
      <c r="AC8">
        <v>1.8</v>
      </c>
      <c r="AD8">
        <v>6.8</v>
      </c>
      <c r="AG8" t="str">
        <v>Jarrett Allen</v>
      </c>
      <c r="AH8" t="str">
        <f t="shared" si="0"/>
        <v>CLE</v>
      </c>
    </row>
    <row r="9" spans="1:34" x14ac:dyDescent="0.25">
      <c r="A9">
        <v>6</v>
      </c>
      <c r="B9" t="s">
        <v>45</v>
      </c>
      <c r="C9" t="s">
        <v>39</v>
      </c>
      <c r="D9">
        <v>28</v>
      </c>
      <c r="E9" t="s">
        <v>46</v>
      </c>
      <c r="F9">
        <v>42</v>
      </c>
      <c r="G9">
        <v>42</v>
      </c>
      <c r="H9">
        <v>33</v>
      </c>
      <c r="I9">
        <v>4.5</v>
      </c>
      <c r="J9">
        <v>8.6</v>
      </c>
      <c r="K9">
        <v>0.51500000000000001</v>
      </c>
      <c r="L9">
        <v>2.7</v>
      </c>
      <c r="M9">
        <v>5.4</v>
      </c>
      <c r="N9">
        <v>0.498</v>
      </c>
      <c r="O9">
        <v>1.8</v>
      </c>
      <c r="P9">
        <v>3.3</v>
      </c>
      <c r="Q9">
        <v>0.54300000000000004</v>
      </c>
      <c r="R9">
        <v>0.66900000000000004</v>
      </c>
      <c r="S9">
        <v>1.7</v>
      </c>
      <c r="T9">
        <v>1.9</v>
      </c>
      <c r="U9">
        <v>0.88600000000000001</v>
      </c>
      <c r="V9">
        <v>0.7</v>
      </c>
      <c r="W9">
        <v>3.4</v>
      </c>
      <c r="X9">
        <v>4.0999999999999996</v>
      </c>
      <c r="Y9">
        <v>2.8</v>
      </c>
      <c r="Z9">
        <v>0.9</v>
      </c>
      <c r="AA9">
        <v>0.6</v>
      </c>
      <c r="AB9">
        <v>1.4</v>
      </c>
      <c r="AC9">
        <v>2.1</v>
      </c>
      <c r="AD9">
        <v>13.2</v>
      </c>
      <c r="AG9" t="str">
        <v>Jose Alvarado</v>
      </c>
      <c r="AH9" t="str">
        <f t="shared" si="0"/>
        <v>NOP</v>
      </c>
    </row>
    <row r="10" spans="1:34" x14ac:dyDescent="0.25">
      <c r="A10">
        <v>7</v>
      </c>
      <c r="B10" t="s">
        <v>47</v>
      </c>
      <c r="C10" t="s">
        <v>33</v>
      </c>
      <c r="D10">
        <v>25</v>
      </c>
      <c r="E10" t="s">
        <v>48</v>
      </c>
      <c r="F10">
        <v>39</v>
      </c>
      <c r="G10">
        <v>39</v>
      </c>
      <c r="H10">
        <v>30.6</v>
      </c>
      <c r="I10">
        <v>6.2</v>
      </c>
      <c r="J10">
        <v>9.6</v>
      </c>
      <c r="K10">
        <v>0.65</v>
      </c>
      <c r="L10">
        <v>0</v>
      </c>
      <c r="M10">
        <v>0</v>
      </c>
      <c r="N10">
        <v>0</v>
      </c>
      <c r="O10">
        <v>6.2</v>
      </c>
      <c r="P10">
        <v>9.6</v>
      </c>
      <c r="Q10">
        <v>0.65100000000000002</v>
      </c>
      <c r="R10">
        <v>0.65</v>
      </c>
      <c r="S10">
        <v>2.8</v>
      </c>
      <c r="T10">
        <v>3.7</v>
      </c>
      <c r="U10">
        <v>0.753</v>
      </c>
      <c r="V10">
        <v>3.6</v>
      </c>
      <c r="W10">
        <v>6.9</v>
      </c>
      <c r="X10">
        <v>10.6</v>
      </c>
      <c r="Y10">
        <v>3</v>
      </c>
      <c r="Z10">
        <v>0.9</v>
      </c>
      <c r="AA10">
        <v>1.1000000000000001</v>
      </c>
      <c r="AB10">
        <v>1.8</v>
      </c>
      <c r="AC10">
        <v>2.4</v>
      </c>
      <c r="AD10">
        <v>15.3</v>
      </c>
      <c r="AG10" t="str">
        <v>Kyle Anderson</v>
      </c>
      <c r="AH10" t="str">
        <f t="shared" si="0"/>
        <v>MIN</v>
      </c>
    </row>
    <row r="11" spans="1:34" x14ac:dyDescent="0.25">
      <c r="A11">
        <v>8</v>
      </c>
      <c r="B11" t="s">
        <v>49</v>
      </c>
      <c r="C11" t="s">
        <v>50</v>
      </c>
      <c r="D11">
        <v>25</v>
      </c>
      <c r="E11" t="s">
        <v>51</v>
      </c>
      <c r="F11">
        <v>29</v>
      </c>
      <c r="G11">
        <v>0</v>
      </c>
      <c r="H11">
        <v>16.100000000000001</v>
      </c>
      <c r="I11">
        <v>2.4</v>
      </c>
      <c r="J11">
        <v>5.8</v>
      </c>
      <c r="K11">
        <v>0.40799999999999997</v>
      </c>
      <c r="L11">
        <v>1.3</v>
      </c>
      <c r="M11">
        <v>3.3</v>
      </c>
      <c r="N11">
        <v>0.38100000000000001</v>
      </c>
      <c r="O11">
        <v>1.1000000000000001</v>
      </c>
      <c r="P11">
        <v>2.5</v>
      </c>
      <c r="Q11">
        <v>0.44400000000000001</v>
      </c>
      <c r="R11">
        <v>0.51800000000000002</v>
      </c>
      <c r="S11">
        <v>0.8</v>
      </c>
      <c r="T11">
        <v>1.1000000000000001</v>
      </c>
      <c r="U11">
        <v>0.66700000000000004</v>
      </c>
      <c r="V11">
        <v>0.4</v>
      </c>
      <c r="W11">
        <v>1.7</v>
      </c>
      <c r="X11">
        <v>2.1</v>
      </c>
      <c r="Y11">
        <v>1.8</v>
      </c>
      <c r="Z11">
        <v>1</v>
      </c>
      <c r="AA11">
        <v>0.3</v>
      </c>
      <c r="AB11">
        <v>0.8</v>
      </c>
      <c r="AC11">
        <v>1.4</v>
      </c>
      <c r="AD11">
        <v>6.8</v>
      </c>
      <c r="AG11" t="str">
        <v>Giannis Antetokounmpo</v>
      </c>
      <c r="AH11" t="str">
        <f t="shared" si="0"/>
        <v>MIL</v>
      </c>
    </row>
    <row r="12" spans="1:34" x14ac:dyDescent="0.25">
      <c r="A12">
        <v>9</v>
      </c>
      <c r="B12" t="s">
        <v>52</v>
      </c>
      <c r="C12" t="s">
        <v>28</v>
      </c>
      <c r="D12">
        <v>30</v>
      </c>
      <c r="E12" t="s">
        <v>44</v>
      </c>
      <c r="F12">
        <v>47</v>
      </c>
      <c r="G12">
        <v>2</v>
      </c>
      <c r="H12">
        <v>22.3</v>
      </c>
      <c r="I12">
        <v>2.4</v>
      </c>
      <c r="J12">
        <v>5.3</v>
      </c>
      <c r="K12">
        <v>0.45700000000000002</v>
      </c>
      <c r="L12">
        <v>0.1</v>
      </c>
      <c r="M12">
        <v>0.6</v>
      </c>
      <c r="N12">
        <v>0.17199999999999999</v>
      </c>
      <c r="O12">
        <v>2.2999999999999998</v>
      </c>
      <c r="P12">
        <v>4.5999999999999996</v>
      </c>
      <c r="Q12">
        <v>0.495</v>
      </c>
      <c r="R12">
        <v>0.46800000000000003</v>
      </c>
      <c r="S12">
        <v>1.3</v>
      </c>
      <c r="T12">
        <v>1.9</v>
      </c>
      <c r="U12">
        <v>0.67800000000000005</v>
      </c>
      <c r="V12">
        <v>0.7</v>
      </c>
      <c r="W12">
        <v>2.8</v>
      </c>
      <c r="X12">
        <v>3.5</v>
      </c>
      <c r="Y12">
        <v>4</v>
      </c>
      <c r="Z12">
        <v>0.8</v>
      </c>
      <c r="AA12">
        <v>0.6</v>
      </c>
      <c r="AB12">
        <v>1.3</v>
      </c>
      <c r="AC12">
        <v>1.6</v>
      </c>
      <c r="AD12">
        <v>6.2</v>
      </c>
      <c r="AG12" t="str">
        <v>Thanasis Antetokounmpo</v>
      </c>
      <c r="AH12" t="str">
        <f t="shared" si="0"/>
        <v>MIL</v>
      </c>
    </row>
    <row r="13" spans="1:34" x14ac:dyDescent="0.25">
      <c r="A13">
        <v>10</v>
      </c>
      <c r="B13" t="s">
        <v>53</v>
      </c>
      <c r="C13" t="s">
        <v>28</v>
      </c>
      <c r="D13">
        <v>29</v>
      </c>
      <c r="E13" t="s">
        <v>54</v>
      </c>
      <c r="F13">
        <v>45</v>
      </c>
      <c r="G13">
        <v>45</v>
      </c>
      <c r="H13">
        <v>35.1</v>
      </c>
      <c r="I13">
        <v>11.6</v>
      </c>
      <c r="J13">
        <v>19</v>
      </c>
      <c r="K13">
        <v>0.60699999999999998</v>
      </c>
      <c r="L13">
        <v>0.4</v>
      </c>
      <c r="M13">
        <v>1.7</v>
      </c>
      <c r="N13">
        <v>0.26</v>
      </c>
      <c r="O13">
        <v>11.1</v>
      </c>
      <c r="P13">
        <v>17.3</v>
      </c>
      <c r="Q13">
        <v>0.64200000000000002</v>
      </c>
      <c r="R13">
        <v>0.61899999999999999</v>
      </c>
      <c r="S13">
        <v>7.4</v>
      </c>
      <c r="T13">
        <v>11.2</v>
      </c>
      <c r="U13">
        <v>0.66100000000000003</v>
      </c>
      <c r="V13">
        <v>2.6</v>
      </c>
      <c r="W13">
        <v>9</v>
      </c>
      <c r="X13">
        <v>11.7</v>
      </c>
      <c r="Y13">
        <v>6.2</v>
      </c>
      <c r="Z13">
        <v>1.3</v>
      </c>
      <c r="AA13">
        <v>1.1000000000000001</v>
      </c>
      <c r="AB13">
        <v>3.6</v>
      </c>
      <c r="AC13">
        <v>3</v>
      </c>
      <c r="AD13">
        <v>31</v>
      </c>
      <c r="AG13" t="str">
        <v>Cole Anthony</v>
      </c>
      <c r="AH13" t="str">
        <f t="shared" si="0"/>
        <v>ORL</v>
      </c>
    </row>
    <row r="14" spans="1:34" x14ac:dyDescent="0.25">
      <c r="A14">
        <v>11</v>
      </c>
      <c r="B14" t="s">
        <v>55</v>
      </c>
      <c r="C14" t="s">
        <v>28</v>
      </c>
      <c r="D14">
        <v>31</v>
      </c>
      <c r="E14" t="s">
        <v>54</v>
      </c>
      <c r="F14">
        <v>19</v>
      </c>
      <c r="G14">
        <v>0</v>
      </c>
      <c r="H14">
        <v>4.0999999999999996</v>
      </c>
      <c r="I14">
        <v>0.4</v>
      </c>
      <c r="J14">
        <v>0.7</v>
      </c>
      <c r="K14">
        <v>0.5</v>
      </c>
      <c r="L14">
        <v>0</v>
      </c>
      <c r="M14">
        <v>0</v>
      </c>
      <c r="O14">
        <v>0.4</v>
      </c>
      <c r="P14">
        <v>0.7</v>
      </c>
      <c r="Q14">
        <v>0.5</v>
      </c>
      <c r="R14">
        <v>0.5</v>
      </c>
      <c r="S14">
        <v>0</v>
      </c>
      <c r="T14">
        <v>0</v>
      </c>
      <c r="V14">
        <v>0.2</v>
      </c>
      <c r="W14">
        <v>0.2</v>
      </c>
      <c r="X14">
        <v>0.4</v>
      </c>
      <c r="Y14">
        <v>0.5</v>
      </c>
      <c r="Z14">
        <v>0.1</v>
      </c>
      <c r="AA14">
        <v>0.2</v>
      </c>
      <c r="AB14">
        <v>0.5</v>
      </c>
      <c r="AC14">
        <v>0.7</v>
      </c>
      <c r="AD14">
        <v>0.7</v>
      </c>
      <c r="AG14" t="str">
        <v>OG Anunoby</v>
      </c>
      <c r="AH14" t="str">
        <f t="shared" si="0"/>
        <v>NYK</v>
      </c>
    </row>
    <row r="15" spans="1:34" x14ac:dyDescent="0.25">
      <c r="A15">
        <v>12</v>
      </c>
      <c r="B15" t="s">
        <v>56</v>
      </c>
      <c r="C15" t="s">
        <v>50</v>
      </c>
      <c r="D15">
        <v>23</v>
      </c>
      <c r="E15" t="s">
        <v>57</v>
      </c>
      <c r="F15">
        <v>46</v>
      </c>
      <c r="G15">
        <v>0</v>
      </c>
      <c r="H15">
        <v>24</v>
      </c>
      <c r="I15">
        <v>4.3</v>
      </c>
      <c r="J15">
        <v>9.9</v>
      </c>
      <c r="K15">
        <v>0.42899999999999999</v>
      </c>
      <c r="L15">
        <v>1.1000000000000001</v>
      </c>
      <c r="M15">
        <v>3.5</v>
      </c>
      <c r="N15">
        <v>0.32300000000000001</v>
      </c>
      <c r="O15">
        <v>3.1</v>
      </c>
      <c r="P15">
        <v>6.4</v>
      </c>
      <c r="Q15">
        <v>0.48599999999999999</v>
      </c>
      <c r="R15">
        <v>0.48599999999999999</v>
      </c>
      <c r="S15">
        <v>2.9</v>
      </c>
      <c r="T15">
        <v>3.5</v>
      </c>
      <c r="U15">
        <v>0.83899999999999997</v>
      </c>
      <c r="V15">
        <v>1</v>
      </c>
      <c r="W15">
        <v>3.2</v>
      </c>
      <c r="X15">
        <v>4.0999999999999996</v>
      </c>
      <c r="Y15">
        <v>3.3</v>
      </c>
      <c r="Z15">
        <v>0.8</v>
      </c>
      <c r="AA15">
        <v>0.5</v>
      </c>
      <c r="AB15">
        <v>1.8</v>
      </c>
      <c r="AC15">
        <v>2.6</v>
      </c>
      <c r="AD15">
        <v>12.6</v>
      </c>
      <c r="AG15" t="str">
        <v>Ryan Arcidiacono</v>
      </c>
      <c r="AH15" t="str">
        <f t="shared" si="0"/>
        <v>NYK</v>
      </c>
    </row>
    <row r="16" spans="1:34" x14ac:dyDescent="0.25">
      <c r="A16">
        <v>13</v>
      </c>
      <c r="B16" t="s">
        <v>58</v>
      </c>
      <c r="C16" t="s">
        <v>59</v>
      </c>
      <c r="D16">
        <v>26</v>
      </c>
      <c r="E16" t="s">
        <v>32</v>
      </c>
      <c r="F16">
        <v>41</v>
      </c>
      <c r="G16">
        <v>41</v>
      </c>
      <c r="H16">
        <v>34.1</v>
      </c>
      <c r="I16">
        <v>5.8</v>
      </c>
      <c r="J16">
        <v>11.7</v>
      </c>
      <c r="K16">
        <v>0.498</v>
      </c>
      <c r="L16">
        <v>2.1</v>
      </c>
      <c r="M16">
        <v>5.5</v>
      </c>
      <c r="N16">
        <v>0.379</v>
      </c>
      <c r="O16">
        <v>3.7</v>
      </c>
      <c r="P16">
        <v>6.1</v>
      </c>
      <c r="Q16">
        <v>0.60599999999999998</v>
      </c>
      <c r="R16">
        <v>0.58799999999999997</v>
      </c>
      <c r="S16">
        <v>1.6</v>
      </c>
      <c r="T16">
        <v>2</v>
      </c>
      <c r="U16">
        <v>0.77400000000000002</v>
      </c>
      <c r="V16">
        <v>1</v>
      </c>
      <c r="W16">
        <v>3.2</v>
      </c>
      <c r="X16">
        <v>4.2</v>
      </c>
      <c r="Y16">
        <v>2.2999999999999998</v>
      </c>
      <c r="Z16">
        <v>1.3</v>
      </c>
      <c r="AA16">
        <v>0.7</v>
      </c>
      <c r="AB16">
        <v>1.5</v>
      </c>
      <c r="AC16">
        <v>2.2999999999999998</v>
      </c>
      <c r="AD16">
        <v>15.3</v>
      </c>
      <c r="AG16" t="str">
        <v>Deni Avdija</v>
      </c>
      <c r="AH16" t="str">
        <f t="shared" si="0"/>
        <v>WAS</v>
      </c>
    </row>
    <row r="17" spans="1:34" x14ac:dyDescent="0.25">
      <c r="A17">
        <v>13</v>
      </c>
      <c r="B17" t="s">
        <v>58</v>
      </c>
      <c r="C17" t="s">
        <v>59</v>
      </c>
      <c r="D17">
        <v>26</v>
      </c>
      <c r="E17" t="s">
        <v>34</v>
      </c>
      <c r="F17">
        <v>27</v>
      </c>
      <c r="G17">
        <v>27</v>
      </c>
      <c r="H17">
        <v>33.299999999999997</v>
      </c>
      <c r="I17">
        <v>5.8</v>
      </c>
      <c r="J17">
        <v>11.9</v>
      </c>
      <c r="K17">
        <v>0.48899999999999999</v>
      </c>
      <c r="L17">
        <v>2.2999999999999998</v>
      </c>
      <c r="M17">
        <v>6</v>
      </c>
      <c r="N17">
        <v>0.374</v>
      </c>
      <c r="O17">
        <v>3.6</v>
      </c>
      <c r="P17">
        <v>5.9</v>
      </c>
      <c r="Q17">
        <v>0.60799999999999998</v>
      </c>
      <c r="R17">
        <v>0.58399999999999996</v>
      </c>
      <c r="S17">
        <v>1.2</v>
      </c>
      <c r="T17">
        <v>1.7</v>
      </c>
      <c r="U17">
        <v>0.71699999999999997</v>
      </c>
      <c r="V17">
        <v>0.9</v>
      </c>
      <c r="W17">
        <v>3</v>
      </c>
      <c r="X17">
        <v>3.9</v>
      </c>
      <c r="Y17">
        <v>2.7</v>
      </c>
      <c r="Z17">
        <v>1</v>
      </c>
      <c r="AA17">
        <v>0.5</v>
      </c>
      <c r="AB17">
        <v>1.6</v>
      </c>
      <c r="AC17">
        <v>2.2999999999999998</v>
      </c>
      <c r="AD17">
        <v>15.1</v>
      </c>
      <c r="AG17" t="str">
        <v>Deandre Ayton</v>
      </c>
      <c r="AH17" t="str">
        <f t="shared" si="0"/>
        <v>POR</v>
      </c>
    </row>
    <row r="18" spans="1:34" x14ac:dyDescent="0.25">
      <c r="A18">
        <v>13</v>
      </c>
      <c r="B18" t="s">
        <v>58</v>
      </c>
      <c r="C18" t="s">
        <v>59</v>
      </c>
      <c r="D18">
        <v>26</v>
      </c>
      <c r="E18" t="s">
        <v>35</v>
      </c>
      <c r="F18">
        <v>14</v>
      </c>
      <c r="G18">
        <v>14</v>
      </c>
      <c r="H18">
        <v>35.700000000000003</v>
      </c>
      <c r="I18">
        <v>5.8</v>
      </c>
      <c r="J18">
        <v>11.2</v>
      </c>
      <c r="K18">
        <v>0.51600000000000001</v>
      </c>
      <c r="L18">
        <v>1.8</v>
      </c>
      <c r="M18">
        <v>4.5999999999999996</v>
      </c>
      <c r="N18">
        <v>0.39100000000000001</v>
      </c>
      <c r="O18">
        <v>4</v>
      </c>
      <c r="P18">
        <v>6.6</v>
      </c>
      <c r="Q18">
        <v>0.60199999999999998</v>
      </c>
      <c r="R18">
        <v>0.59599999999999997</v>
      </c>
      <c r="S18">
        <v>2.2999999999999998</v>
      </c>
      <c r="T18">
        <v>2.7</v>
      </c>
      <c r="U18">
        <v>0.84199999999999997</v>
      </c>
      <c r="V18">
        <v>1.1000000000000001</v>
      </c>
      <c r="W18">
        <v>3.6</v>
      </c>
      <c r="X18">
        <v>4.5999999999999996</v>
      </c>
      <c r="Y18">
        <v>1.5</v>
      </c>
      <c r="Z18">
        <v>1.8</v>
      </c>
      <c r="AA18">
        <v>1.1000000000000001</v>
      </c>
      <c r="AB18">
        <v>1.4</v>
      </c>
      <c r="AC18">
        <v>2.4</v>
      </c>
      <c r="AD18">
        <v>15.6</v>
      </c>
      <c r="AG18" t="str">
        <v>Udoka Azubuike</v>
      </c>
      <c r="AH18" t="str">
        <f t="shared" si="0"/>
        <v>PHO</v>
      </c>
    </row>
    <row r="19" spans="1:34" x14ac:dyDescent="0.25">
      <c r="A19">
        <v>14</v>
      </c>
      <c r="B19" t="s">
        <v>60</v>
      </c>
      <c r="C19" t="s">
        <v>50</v>
      </c>
      <c r="D19">
        <v>29</v>
      </c>
      <c r="E19" t="s">
        <v>35</v>
      </c>
      <c r="F19">
        <v>19</v>
      </c>
      <c r="G19">
        <v>0</v>
      </c>
      <c r="H19">
        <v>2.4</v>
      </c>
      <c r="I19">
        <v>0</v>
      </c>
      <c r="J19">
        <v>0.3</v>
      </c>
      <c r="K19">
        <v>0</v>
      </c>
      <c r="L19">
        <v>0</v>
      </c>
      <c r="M19">
        <v>0.3</v>
      </c>
      <c r="N19">
        <v>0</v>
      </c>
      <c r="O19">
        <v>0</v>
      </c>
      <c r="P19">
        <v>0</v>
      </c>
      <c r="R19">
        <v>0</v>
      </c>
      <c r="S19">
        <v>0</v>
      </c>
      <c r="T19">
        <v>0</v>
      </c>
      <c r="V19">
        <v>0</v>
      </c>
      <c r="W19">
        <v>0.4</v>
      </c>
      <c r="X19">
        <v>0.4</v>
      </c>
      <c r="Y19">
        <v>0.2</v>
      </c>
      <c r="Z19">
        <v>0.1</v>
      </c>
      <c r="AA19">
        <v>0</v>
      </c>
      <c r="AB19">
        <v>0.1</v>
      </c>
      <c r="AC19">
        <v>0.3</v>
      </c>
      <c r="AD19">
        <v>0</v>
      </c>
      <c r="AG19" t="str">
        <v>Ibou Badji</v>
      </c>
      <c r="AH19" t="str">
        <f t="shared" si="0"/>
        <v>POR</v>
      </c>
    </row>
    <row r="20" spans="1:34" x14ac:dyDescent="0.25">
      <c r="A20">
        <v>15</v>
      </c>
      <c r="B20" t="s">
        <v>61</v>
      </c>
      <c r="C20" t="s">
        <v>59</v>
      </c>
      <c r="D20">
        <v>23</v>
      </c>
      <c r="E20" t="s">
        <v>62</v>
      </c>
      <c r="F20">
        <v>46</v>
      </c>
      <c r="G20">
        <v>46</v>
      </c>
      <c r="H20">
        <v>27.4</v>
      </c>
      <c r="I20">
        <v>4.5999999999999996</v>
      </c>
      <c r="J20">
        <v>9.1999999999999993</v>
      </c>
      <c r="K20">
        <v>0.501</v>
      </c>
      <c r="L20">
        <v>1</v>
      </c>
      <c r="M20">
        <v>2.6</v>
      </c>
      <c r="N20">
        <v>0.378</v>
      </c>
      <c r="O20">
        <v>3.6</v>
      </c>
      <c r="P20">
        <v>6.6</v>
      </c>
      <c r="Q20">
        <v>0.55000000000000004</v>
      </c>
      <c r="R20">
        <v>0.55500000000000005</v>
      </c>
      <c r="S20">
        <v>2.2000000000000002</v>
      </c>
      <c r="T20">
        <v>2.9</v>
      </c>
      <c r="U20">
        <v>0.76100000000000001</v>
      </c>
      <c r="V20">
        <v>1</v>
      </c>
      <c r="W20">
        <v>5.2</v>
      </c>
      <c r="X20">
        <v>6.2</v>
      </c>
      <c r="Y20">
        <v>3.9</v>
      </c>
      <c r="Z20">
        <v>0.9</v>
      </c>
      <c r="AA20">
        <v>0.4</v>
      </c>
      <c r="AB20">
        <v>1.8</v>
      </c>
      <c r="AC20">
        <v>2.5</v>
      </c>
      <c r="AD20">
        <v>12.4</v>
      </c>
      <c r="AG20" t="str">
        <v>Marvin Bagley III</v>
      </c>
      <c r="AH20" t="str">
        <f t="shared" si="0"/>
        <v>WAS</v>
      </c>
    </row>
    <row r="21" spans="1:34" x14ac:dyDescent="0.25">
      <c r="A21">
        <v>16</v>
      </c>
      <c r="B21" t="s">
        <v>63</v>
      </c>
      <c r="C21" t="s">
        <v>33</v>
      </c>
      <c r="D21">
        <v>25</v>
      </c>
      <c r="E21" t="s">
        <v>64</v>
      </c>
      <c r="F21">
        <v>31</v>
      </c>
      <c r="G21">
        <v>31</v>
      </c>
      <c r="H21">
        <v>31.7</v>
      </c>
      <c r="I21">
        <v>6.1</v>
      </c>
      <c r="J21">
        <v>11.2</v>
      </c>
      <c r="K21">
        <v>0.54900000000000004</v>
      </c>
      <c r="L21">
        <v>0</v>
      </c>
      <c r="M21">
        <v>0</v>
      </c>
      <c r="O21">
        <v>6.1</v>
      </c>
      <c r="P21">
        <v>11.2</v>
      </c>
      <c r="Q21">
        <v>0.54900000000000004</v>
      </c>
      <c r="R21">
        <v>0.54900000000000004</v>
      </c>
      <c r="S21">
        <v>1.1000000000000001</v>
      </c>
      <c r="T21">
        <v>1.4</v>
      </c>
      <c r="U21">
        <v>0.79500000000000004</v>
      </c>
      <c r="V21">
        <v>3.1</v>
      </c>
      <c r="W21">
        <v>7.4</v>
      </c>
      <c r="X21">
        <v>10.5</v>
      </c>
      <c r="Y21">
        <v>1.6</v>
      </c>
      <c r="Z21">
        <v>1</v>
      </c>
      <c r="AA21">
        <v>0.7</v>
      </c>
      <c r="AB21">
        <v>1.9</v>
      </c>
      <c r="AC21">
        <v>2.2999999999999998</v>
      </c>
      <c r="AD21">
        <v>13.4</v>
      </c>
      <c r="AG21" t="str">
        <v>Amari Bailey</v>
      </c>
      <c r="AH21" t="str">
        <f t="shared" si="0"/>
        <v>CHO</v>
      </c>
    </row>
    <row r="22" spans="1:34" x14ac:dyDescent="0.25">
      <c r="A22">
        <v>17</v>
      </c>
      <c r="B22" t="s">
        <v>65</v>
      </c>
      <c r="C22" t="s">
        <v>33</v>
      </c>
      <c r="D22">
        <v>24</v>
      </c>
      <c r="E22" t="s">
        <v>46</v>
      </c>
      <c r="F22">
        <v>12</v>
      </c>
      <c r="G22">
        <v>0</v>
      </c>
      <c r="H22">
        <v>8.5</v>
      </c>
      <c r="I22">
        <v>1.3</v>
      </c>
      <c r="J22">
        <v>1.8</v>
      </c>
      <c r="K22">
        <v>0.72699999999999998</v>
      </c>
      <c r="L22">
        <v>0</v>
      </c>
      <c r="M22">
        <v>0</v>
      </c>
      <c r="O22">
        <v>1.3</v>
      </c>
      <c r="P22">
        <v>1.8</v>
      </c>
      <c r="Q22">
        <v>0.72699999999999998</v>
      </c>
      <c r="R22">
        <v>0.72699999999999998</v>
      </c>
      <c r="S22">
        <v>0.3</v>
      </c>
      <c r="T22">
        <v>0.9</v>
      </c>
      <c r="U22">
        <v>0.27300000000000002</v>
      </c>
      <c r="V22">
        <v>0.9</v>
      </c>
      <c r="W22">
        <v>1.7</v>
      </c>
      <c r="X22">
        <v>2.6</v>
      </c>
      <c r="Y22">
        <v>0.3</v>
      </c>
      <c r="Z22">
        <v>0</v>
      </c>
      <c r="AA22">
        <v>0.5</v>
      </c>
      <c r="AB22">
        <v>0.3</v>
      </c>
      <c r="AC22">
        <v>1.4</v>
      </c>
      <c r="AD22">
        <v>2.9</v>
      </c>
      <c r="AG22" t="str">
        <v>Patrick Baldwin Jr.</v>
      </c>
      <c r="AH22" t="str">
        <f t="shared" si="0"/>
        <v>WAS</v>
      </c>
    </row>
    <row r="23" spans="1:34" x14ac:dyDescent="0.25">
      <c r="A23">
        <v>18</v>
      </c>
      <c r="B23" t="s">
        <v>66</v>
      </c>
      <c r="C23" t="s">
        <v>33</v>
      </c>
      <c r="D23">
        <v>21</v>
      </c>
      <c r="E23" t="s">
        <v>64</v>
      </c>
      <c r="F23">
        <v>12</v>
      </c>
      <c r="G23">
        <v>1</v>
      </c>
      <c r="H23">
        <v>13.6</v>
      </c>
      <c r="I23">
        <v>0.8</v>
      </c>
      <c r="J23">
        <v>1.3</v>
      </c>
      <c r="K23">
        <v>0.6</v>
      </c>
      <c r="L23">
        <v>0</v>
      </c>
      <c r="M23">
        <v>0</v>
      </c>
      <c r="O23">
        <v>0.8</v>
      </c>
      <c r="P23">
        <v>1.3</v>
      </c>
      <c r="Q23">
        <v>0.6</v>
      </c>
      <c r="R23">
        <v>0.6</v>
      </c>
      <c r="S23">
        <v>0.3</v>
      </c>
      <c r="T23">
        <v>0.5</v>
      </c>
      <c r="U23">
        <v>0.5</v>
      </c>
      <c r="V23">
        <v>1.5</v>
      </c>
      <c r="W23">
        <v>2.2000000000000002</v>
      </c>
      <c r="X23">
        <v>3.7</v>
      </c>
      <c r="Y23">
        <v>0.7</v>
      </c>
      <c r="Z23">
        <v>0.2</v>
      </c>
      <c r="AA23">
        <v>1.4</v>
      </c>
      <c r="AB23">
        <v>0.8</v>
      </c>
      <c r="AC23">
        <v>2.7</v>
      </c>
      <c r="AD23">
        <v>1.8</v>
      </c>
      <c r="AG23" t="str">
        <v>LaMelo Ball</v>
      </c>
      <c r="AH23" t="str">
        <f t="shared" si="0"/>
        <v>CHO</v>
      </c>
    </row>
    <row r="24" spans="1:34" x14ac:dyDescent="0.25">
      <c r="A24">
        <v>19</v>
      </c>
      <c r="B24" t="s">
        <v>67</v>
      </c>
      <c r="C24" t="s">
        <v>33</v>
      </c>
      <c r="D24">
        <v>24</v>
      </c>
      <c r="E24" t="s">
        <v>32</v>
      </c>
      <c r="F24">
        <v>33</v>
      </c>
      <c r="G24">
        <v>12</v>
      </c>
      <c r="H24">
        <v>19.8</v>
      </c>
      <c r="I24">
        <v>4.5</v>
      </c>
      <c r="J24">
        <v>7.6</v>
      </c>
      <c r="K24">
        <v>0.59399999999999997</v>
      </c>
      <c r="L24">
        <v>0.1</v>
      </c>
      <c r="M24">
        <v>0.3</v>
      </c>
      <c r="N24">
        <v>0.222</v>
      </c>
      <c r="O24">
        <v>4.5</v>
      </c>
      <c r="P24">
        <v>7.3</v>
      </c>
      <c r="Q24">
        <v>0.60699999999999998</v>
      </c>
      <c r="R24">
        <v>0.59799999999999998</v>
      </c>
      <c r="S24">
        <v>2.4</v>
      </c>
      <c r="T24">
        <v>3.2</v>
      </c>
      <c r="U24">
        <v>0.752</v>
      </c>
      <c r="V24">
        <v>2.2999999999999998</v>
      </c>
      <c r="W24">
        <v>3.1</v>
      </c>
      <c r="X24">
        <v>5.4</v>
      </c>
      <c r="Y24">
        <v>1.1000000000000001</v>
      </c>
      <c r="Z24">
        <v>0.3</v>
      </c>
      <c r="AA24">
        <v>0.5</v>
      </c>
      <c r="AB24">
        <v>1.3</v>
      </c>
      <c r="AC24">
        <v>1.9</v>
      </c>
      <c r="AD24">
        <v>11.5</v>
      </c>
      <c r="AG24" t="str">
        <v>Mo Bamba</v>
      </c>
      <c r="AH24" t="str">
        <f t="shared" si="0"/>
        <v>PHI</v>
      </c>
    </row>
    <row r="25" spans="1:34" x14ac:dyDescent="0.25">
      <c r="A25">
        <v>19</v>
      </c>
      <c r="B25" t="s">
        <v>67</v>
      </c>
      <c r="C25" t="s">
        <v>33</v>
      </c>
      <c r="D25">
        <v>24</v>
      </c>
      <c r="E25" t="s">
        <v>68</v>
      </c>
      <c r="F25">
        <v>26</v>
      </c>
      <c r="G25">
        <v>10</v>
      </c>
      <c r="H25">
        <v>18.399999999999999</v>
      </c>
      <c r="I25">
        <v>4.0999999999999996</v>
      </c>
      <c r="J25">
        <v>7</v>
      </c>
      <c r="K25">
        <v>0.59099999999999997</v>
      </c>
      <c r="L25">
        <v>0</v>
      </c>
      <c r="M25">
        <v>0.2</v>
      </c>
      <c r="N25">
        <v>0.16700000000000001</v>
      </c>
      <c r="O25">
        <v>4.0999999999999996</v>
      </c>
      <c r="P25">
        <v>6.7</v>
      </c>
      <c r="Q25">
        <v>0.60599999999999998</v>
      </c>
      <c r="R25">
        <v>0.59399999999999997</v>
      </c>
      <c r="S25">
        <v>1.9</v>
      </c>
      <c r="T25">
        <v>2.2999999999999998</v>
      </c>
      <c r="U25">
        <v>0.82</v>
      </c>
      <c r="V25">
        <v>1.8</v>
      </c>
      <c r="W25">
        <v>2.8</v>
      </c>
      <c r="X25">
        <v>4.5</v>
      </c>
      <c r="Y25">
        <v>1</v>
      </c>
      <c r="Z25">
        <v>0.2</v>
      </c>
      <c r="AA25">
        <v>0.5</v>
      </c>
      <c r="AB25">
        <v>1.1000000000000001</v>
      </c>
      <c r="AC25">
        <v>1.5</v>
      </c>
      <c r="AD25">
        <v>10.199999999999999</v>
      </c>
      <c r="AG25" t="str">
        <v>Paolo Banchero</v>
      </c>
      <c r="AH25" t="str">
        <f t="shared" si="0"/>
        <v>ORL</v>
      </c>
    </row>
    <row r="26" spans="1:34" x14ac:dyDescent="0.25">
      <c r="A26">
        <v>19</v>
      </c>
      <c r="B26" t="s">
        <v>67</v>
      </c>
      <c r="C26" t="s">
        <v>33</v>
      </c>
      <c r="D26">
        <v>24</v>
      </c>
      <c r="E26" t="s">
        <v>62</v>
      </c>
      <c r="F26">
        <v>7</v>
      </c>
      <c r="G26">
        <v>2</v>
      </c>
      <c r="H26">
        <v>24.9</v>
      </c>
      <c r="I26">
        <v>6</v>
      </c>
      <c r="J26">
        <v>10</v>
      </c>
      <c r="K26">
        <v>0.6</v>
      </c>
      <c r="L26">
        <v>0.1</v>
      </c>
      <c r="M26">
        <v>0.4</v>
      </c>
      <c r="N26">
        <v>0.33300000000000002</v>
      </c>
      <c r="O26">
        <v>5.9</v>
      </c>
      <c r="P26">
        <v>9.6</v>
      </c>
      <c r="Q26">
        <v>0.61199999999999999</v>
      </c>
      <c r="R26">
        <v>0.60699999999999998</v>
      </c>
      <c r="S26">
        <v>4.0999999999999996</v>
      </c>
      <c r="T26">
        <v>6.3</v>
      </c>
      <c r="U26">
        <v>0.65900000000000003</v>
      </c>
      <c r="V26">
        <v>4.3</v>
      </c>
      <c r="W26">
        <v>4.0999999999999996</v>
      </c>
      <c r="X26">
        <v>8.4</v>
      </c>
      <c r="Y26">
        <v>1.3</v>
      </c>
      <c r="Z26">
        <v>0.7</v>
      </c>
      <c r="AA26">
        <v>0.4</v>
      </c>
      <c r="AB26">
        <v>2.1</v>
      </c>
      <c r="AC26">
        <v>3.3</v>
      </c>
      <c r="AD26">
        <v>16.3</v>
      </c>
      <c r="AG26" t="str">
        <v>Desmond Bane</v>
      </c>
      <c r="AH26" t="str">
        <f t="shared" si="0"/>
        <v>MEM</v>
      </c>
    </row>
    <row r="27" spans="1:34" x14ac:dyDescent="0.25">
      <c r="A27">
        <v>20</v>
      </c>
      <c r="B27" t="s">
        <v>69</v>
      </c>
      <c r="C27" t="s">
        <v>50</v>
      </c>
      <c r="D27">
        <v>19</v>
      </c>
      <c r="E27" t="s">
        <v>70</v>
      </c>
      <c r="F27">
        <v>2</v>
      </c>
      <c r="G27">
        <v>0</v>
      </c>
      <c r="H27">
        <v>5.5</v>
      </c>
      <c r="I27">
        <v>1</v>
      </c>
      <c r="J27">
        <v>3</v>
      </c>
      <c r="K27">
        <v>0.33300000000000002</v>
      </c>
      <c r="L27">
        <v>0</v>
      </c>
      <c r="M27">
        <v>1</v>
      </c>
      <c r="N27">
        <v>0</v>
      </c>
      <c r="O27">
        <v>1</v>
      </c>
      <c r="P27">
        <v>2</v>
      </c>
      <c r="Q27">
        <v>0.5</v>
      </c>
      <c r="R27">
        <v>0.33300000000000002</v>
      </c>
      <c r="S27">
        <v>0.5</v>
      </c>
      <c r="T27">
        <v>1</v>
      </c>
      <c r="U27">
        <v>0.5</v>
      </c>
      <c r="V27">
        <v>1</v>
      </c>
      <c r="W27">
        <v>0</v>
      </c>
      <c r="X27">
        <v>1</v>
      </c>
      <c r="Y27">
        <v>0</v>
      </c>
      <c r="Z27">
        <v>0</v>
      </c>
      <c r="AA27">
        <v>0</v>
      </c>
      <c r="AB27">
        <v>0.5</v>
      </c>
      <c r="AC27">
        <v>0</v>
      </c>
      <c r="AD27">
        <v>2.5</v>
      </c>
      <c r="AG27" t="str">
        <v>Dalano Banton</v>
      </c>
      <c r="AH27" t="str">
        <f t="shared" si="0"/>
        <v>BOS</v>
      </c>
    </row>
    <row r="28" spans="1:34" x14ac:dyDescent="0.25">
      <c r="A28">
        <v>21</v>
      </c>
      <c r="B28" t="s">
        <v>71</v>
      </c>
      <c r="C28" t="s">
        <v>59</v>
      </c>
      <c r="D28">
        <v>21</v>
      </c>
      <c r="E28" t="s">
        <v>62</v>
      </c>
      <c r="F28">
        <v>15</v>
      </c>
      <c r="G28">
        <v>0</v>
      </c>
      <c r="H28">
        <v>6.9</v>
      </c>
      <c r="I28">
        <v>0.9</v>
      </c>
      <c r="J28">
        <v>2.1</v>
      </c>
      <c r="K28">
        <v>0.45200000000000001</v>
      </c>
      <c r="L28">
        <v>0.6</v>
      </c>
      <c r="M28">
        <v>1.1000000000000001</v>
      </c>
      <c r="N28">
        <v>0.52900000000000003</v>
      </c>
      <c r="O28">
        <v>0.3</v>
      </c>
      <c r="P28">
        <v>0.9</v>
      </c>
      <c r="Q28">
        <v>0.35699999999999998</v>
      </c>
      <c r="R28">
        <v>0.59699999999999998</v>
      </c>
      <c r="S28">
        <v>0.5</v>
      </c>
      <c r="T28">
        <v>0.7</v>
      </c>
      <c r="U28">
        <v>0.7</v>
      </c>
      <c r="V28">
        <v>0.3</v>
      </c>
      <c r="W28">
        <v>1.6</v>
      </c>
      <c r="X28">
        <v>1.9</v>
      </c>
      <c r="Y28">
        <v>0.4</v>
      </c>
      <c r="Z28">
        <v>0.1</v>
      </c>
      <c r="AA28">
        <v>0.2</v>
      </c>
      <c r="AB28">
        <v>0.3</v>
      </c>
      <c r="AC28">
        <v>1.1000000000000001</v>
      </c>
      <c r="AD28">
        <v>2.9</v>
      </c>
      <c r="AG28" t="str">
        <v>Dominick Barlow</v>
      </c>
      <c r="AH28" t="str">
        <f t="shared" si="0"/>
        <v>SAS</v>
      </c>
    </row>
    <row r="29" spans="1:34" x14ac:dyDescent="0.25">
      <c r="A29">
        <v>22</v>
      </c>
      <c r="B29" t="s">
        <v>72</v>
      </c>
      <c r="C29" t="s">
        <v>50</v>
      </c>
      <c r="D29">
        <v>22</v>
      </c>
      <c r="E29" t="s">
        <v>70</v>
      </c>
      <c r="F29">
        <v>22</v>
      </c>
      <c r="G29">
        <v>22</v>
      </c>
      <c r="H29">
        <v>32.299999999999997</v>
      </c>
      <c r="I29">
        <v>8.3000000000000007</v>
      </c>
      <c r="J29">
        <v>19.2</v>
      </c>
      <c r="K29">
        <v>0.433</v>
      </c>
      <c r="L29">
        <v>3.2</v>
      </c>
      <c r="M29">
        <v>9</v>
      </c>
      <c r="N29">
        <v>0.35499999999999998</v>
      </c>
      <c r="O29">
        <v>5.0999999999999996</v>
      </c>
      <c r="P29">
        <v>10.3</v>
      </c>
      <c r="Q29">
        <v>0.5</v>
      </c>
      <c r="R29">
        <v>0.51500000000000001</v>
      </c>
      <c r="S29">
        <v>4.0999999999999996</v>
      </c>
      <c r="T29">
        <v>4.7</v>
      </c>
      <c r="U29">
        <v>0.86499999999999999</v>
      </c>
      <c r="V29">
        <v>1.3</v>
      </c>
      <c r="W29">
        <v>3.8</v>
      </c>
      <c r="X29">
        <v>5.0999999999999996</v>
      </c>
      <c r="Y29">
        <v>8</v>
      </c>
      <c r="Z29">
        <v>1.8</v>
      </c>
      <c r="AA29">
        <v>0.2</v>
      </c>
      <c r="AB29">
        <v>3.8</v>
      </c>
      <c r="AC29">
        <v>3.6</v>
      </c>
      <c r="AD29">
        <v>23.9</v>
      </c>
      <c r="AG29" t="str">
        <v>Harrison Barnes</v>
      </c>
      <c r="AH29" t="str">
        <f t="shared" si="0"/>
        <v>SAC</v>
      </c>
    </row>
    <row r="30" spans="1:34" x14ac:dyDescent="0.25">
      <c r="A30">
        <v>23</v>
      </c>
      <c r="B30" t="s">
        <v>73</v>
      </c>
      <c r="C30" t="s">
        <v>33</v>
      </c>
      <c r="D30">
        <v>25</v>
      </c>
      <c r="E30" t="s">
        <v>74</v>
      </c>
      <c r="F30">
        <v>25</v>
      </c>
      <c r="G30">
        <v>0</v>
      </c>
      <c r="H30">
        <v>9.3000000000000007</v>
      </c>
      <c r="I30">
        <v>1.6</v>
      </c>
      <c r="J30">
        <v>3</v>
      </c>
      <c r="K30">
        <v>0.54700000000000004</v>
      </c>
      <c r="L30">
        <v>0.4</v>
      </c>
      <c r="M30">
        <v>0.8</v>
      </c>
      <c r="N30">
        <v>0.5</v>
      </c>
      <c r="O30">
        <v>1.2</v>
      </c>
      <c r="P30">
        <v>2.2000000000000002</v>
      </c>
      <c r="Q30">
        <v>0.56399999999999995</v>
      </c>
      <c r="R30">
        <v>0.61299999999999999</v>
      </c>
      <c r="S30">
        <v>0.6</v>
      </c>
      <c r="T30">
        <v>0.8</v>
      </c>
      <c r="U30">
        <v>0.66700000000000004</v>
      </c>
      <c r="V30">
        <v>1.3</v>
      </c>
      <c r="W30">
        <v>1.8</v>
      </c>
      <c r="X30">
        <v>3.1</v>
      </c>
      <c r="Y30">
        <v>0.6</v>
      </c>
      <c r="Z30">
        <v>0.4</v>
      </c>
      <c r="AA30">
        <v>0.9</v>
      </c>
      <c r="AB30">
        <v>0.6</v>
      </c>
      <c r="AC30">
        <v>1.4</v>
      </c>
      <c r="AD30">
        <v>4.2</v>
      </c>
      <c r="AG30" t="str">
        <v>Scottie Barnes</v>
      </c>
      <c r="AH30" t="str">
        <f t="shared" si="0"/>
        <v>TOR</v>
      </c>
    </row>
    <row r="31" spans="1:34" x14ac:dyDescent="0.25">
      <c r="A31">
        <v>24</v>
      </c>
      <c r="B31" t="s">
        <v>75</v>
      </c>
      <c r="C31" t="s">
        <v>28</v>
      </c>
      <c r="D31">
        <v>21</v>
      </c>
      <c r="E31" t="s">
        <v>57</v>
      </c>
      <c r="F31">
        <v>47</v>
      </c>
      <c r="G31">
        <v>47</v>
      </c>
      <c r="H31">
        <v>34.9</v>
      </c>
      <c r="I31">
        <v>8.1</v>
      </c>
      <c r="J31">
        <v>18</v>
      </c>
      <c r="K31">
        <v>0.45200000000000001</v>
      </c>
      <c r="L31">
        <v>1.5</v>
      </c>
      <c r="M31">
        <v>4.2</v>
      </c>
      <c r="N31">
        <v>0.35499999999999998</v>
      </c>
      <c r="O31">
        <v>6.7</v>
      </c>
      <c r="P31">
        <v>13.8</v>
      </c>
      <c r="Q31">
        <v>0.48199999999999998</v>
      </c>
      <c r="R31">
        <v>0.49399999999999999</v>
      </c>
      <c r="S31">
        <v>5.2</v>
      </c>
      <c r="T31">
        <v>7.5</v>
      </c>
      <c r="U31">
        <v>0.69499999999999995</v>
      </c>
      <c r="V31">
        <v>1.2</v>
      </c>
      <c r="W31">
        <v>5.8</v>
      </c>
      <c r="X31">
        <v>7</v>
      </c>
      <c r="Y31">
        <v>5</v>
      </c>
      <c r="Z31">
        <v>1</v>
      </c>
      <c r="AA31">
        <v>0.6</v>
      </c>
      <c r="AB31">
        <v>3.1</v>
      </c>
      <c r="AC31">
        <v>2.1</v>
      </c>
      <c r="AD31">
        <v>23</v>
      </c>
      <c r="AG31" t="str">
        <v>RJ Barrett</v>
      </c>
      <c r="AH31" t="str">
        <f t="shared" si="0"/>
        <v>TOR</v>
      </c>
    </row>
    <row r="32" spans="1:34" x14ac:dyDescent="0.25">
      <c r="A32">
        <v>25</v>
      </c>
      <c r="B32" t="s">
        <v>76</v>
      </c>
      <c r="C32" t="s">
        <v>39</v>
      </c>
      <c r="D32">
        <v>25</v>
      </c>
      <c r="E32" t="s">
        <v>42</v>
      </c>
      <c r="F32">
        <v>37</v>
      </c>
      <c r="G32">
        <v>37</v>
      </c>
      <c r="H32">
        <v>34.5</v>
      </c>
      <c r="I32">
        <v>8.9</v>
      </c>
      <c r="J32">
        <v>18.8</v>
      </c>
      <c r="K32">
        <v>0.47399999999999998</v>
      </c>
      <c r="L32">
        <v>3.3</v>
      </c>
      <c r="M32">
        <v>8.6</v>
      </c>
      <c r="N32">
        <v>0.38400000000000001</v>
      </c>
      <c r="O32">
        <v>5.6</v>
      </c>
      <c r="P32">
        <v>10.199999999999999</v>
      </c>
      <c r="Q32">
        <v>0.55100000000000005</v>
      </c>
      <c r="R32">
        <v>0.56299999999999994</v>
      </c>
      <c r="S32">
        <v>3.3</v>
      </c>
      <c r="T32">
        <v>3.8</v>
      </c>
      <c r="U32">
        <v>0.86399999999999999</v>
      </c>
      <c r="V32">
        <v>0.9</v>
      </c>
      <c r="W32">
        <v>3.6</v>
      </c>
      <c r="X32">
        <v>4.5999999999999996</v>
      </c>
      <c r="Y32">
        <v>5.3</v>
      </c>
      <c r="Z32">
        <v>1</v>
      </c>
      <c r="AA32">
        <v>0.5</v>
      </c>
      <c r="AB32">
        <v>2.7</v>
      </c>
      <c r="AC32">
        <v>2.9</v>
      </c>
      <c r="AD32">
        <v>24.4</v>
      </c>
      <c r="AG32" t="str">
        <v>Charles Bassey</v>
      </c>
      <c r="AH32" t="str">
        <f t="shared" si="0"/>
        <v>SAS</v>
      </c>
    </row>
    <row r="33" spans="1:34" x14ac:dyDescent="0.25">
      <c r="A33">
        <v>26</v>
      </c>
      <c r="B33" t="s">
        <v>77</v>
      </c>
      <c r="C33" t="s">
        <v>50</v>
      </c>
      <c r="D33">
        <v>24</v>
      </c>
      <c r="E33" t="s">
        <v>78</v>
      </c>
      <c r="F33">
        <v>22</v>
      </c>
      <c r="G33">
        <v>1</v>
      </c>
      <c r="H33">
        <v>7.4</v>
      </c>
      <c r="I33">
        <v>0.9</v>
      </c>
      <c r="J33">
        <v>2.1</v>
      </c>
      <c r="K33">
        <v>0.40400000000000003</v>
      </c>
      <c r="L33">
        <v>0.1</v>
      </c>
      <c r="M33">
        <v>0.6</v>
      </c>
      <c r="N33">
        <v>0.14299999999999999</v>
      </c>
      <c r="O33">
        <v>0.8</v>
      </c>
      <c r="P33">
        <v>1.5</v>
      </c>
      <c r="Q33">
        <v>0.51500000000000001</v>
      </c>
      <c r="R33">
        <v>0.42599999999999999</v>
      </c>
      <c r="S33">
        <v>0.6</v>
      </c>
      <c r="T33">
        <v>0.8</v>
      </c>
      <c r="U33">
        <v>0.77800000000000002</v>
      </c>
      <c r="V33">
        <v>0.5</v>
      </c>
      <c r="W33">
        <v>1</v>
      </c>
      <c r="X33">
        <v>1.5</v>
      </c>
      <c r="Y33">
        <v>0.7</v>
      </c>
      <c r="Z33">
        <v>0.2</v>
      </c>
      <c r="AA33">
        <v>0.1</v>
      </c>
      <c r="AB33">
        <v>0.5</v>
      </c>
      <c r="AC33">
        <v>0.9</v>
      </c>
      <c r="AD33">
        <v>2.5</v>
      </c>
      <c r="AG33" t="str">
        <v>Emoni Bates</v>
      </c>
      <c r="AH33" t="str">
        <f t="shared" si="0"/>
        <v>CLE</v>
      </c>
    </row>
    <row r="34" spans="1:34" x14ac:dyDescent="0.25">
      <c r="A34">
        <v>27</v>
      </c>
      <c r="B34" t="s">
        <v>79</v>
      </c>
      <c r="C34" t="s">
        <v>28</v>
      </c>
      <c r="D34">
        <v>20</v>
      </c>
      <c r="E34" t="s">
        <v>80</v>
      </c>
      <c r="F34">
        <v>21</v>
      </c>
      <c r="G34">
        <v>1</v>
      </c>
      <c r="H34">
        <v>13.1</v>
      </c>
      <c r="I34">
        <v>1.7</v>
      </c>
      <c r="J34">
        <v>3.6</v>
      </c>
      <c r="K34">
        <v>0.47399999999999998</v>
      </c>
      <c r="L34">
        <v>0.1</v>
      </c>
      <c r="M34">
        <v>0.3</v>
      </c>
      <c r="N34">
        <v>0.42899999999999999</v>
      </c>
      <c r="O34">
        <v>1.6</v>
      </c>
      <c r="P34">
        <v>3.3</v>
      </c>
      <c r="Q34">
        <v>0.47799999999999998</v>
      </c>
      <c r="R34">
        <v>0.49299999999999999</v>
      </c>
      <c r="S34">
        <v>0.8</v>
      </c>
      <c r="T34">
        <v>1.2</v>
      </c>
      <c r="U34">
        <v>0.61499999999999999</v>
      </c>
      <c r="V34">
        <v>1.2</v>
      </c>
      <c r="W34">
        <v>2.1</v>
      </c>
      <c r="X34">
        <v>3.3</v>
      </c>
      <c r="Y34">
        <v>1.2</v>
      </c>
      <c r="Z34">
        <v>0.4</v>
      </c>
      <c r="AA34">
        <v>0.5</v>
      </c>
      <c r="AB34">
        <v>0.2</v>
      </c>
      <c r="AC34">
        <v>1.5</v>
      </c>
      <c r="AD34">
        <v>4.3</v>
      </c>
      <c r="AG34" t="str">
        <v>Keita Bates-Diop</v>
      </c>
      <c r="AH34" t="str">
        <f t="shared" si="0"/>
        <v>PHO</v>
      </c>
    </row>
    <row r="35" spans="1:34" x14ac:dyDescent="0.25">
      <c r="A35">
        <v>28</v>
      </c>
      <c r="B35" t="s">
        <v>81</v>
      </c>
      <c r="C35" t="s">
        <v>28</v>
      </c>
      <c r="D35">
        <v>31</v>
      </c>
      <c r="E35" t="s">
        <v>82</v>
      </c>
      <c r="F35">
        <v>45</v>
      </c>
      <c r="G35">
        <v>45</v>
      </c>
      <c r="H35">
        <v>29.7</v>
      </c>
      <c r="I35">
        <v>4</v>
      </c>
      <c r="J35">
        <v>8.4</v>
      </c>
      <c r="K35">
        <v>0.47899999999999998</v>
      </c>
      <c r="L35">
        <v>1.9</v>
      </c>
      <c r="M35">
        <v>4.7</v>
      </c>
      <c r="N35">
        <v>0.40600000000000003</v>
      </c>
      <c r="O35">
        <v>2.1</v>
      </c>
      <c r="P35">
        <v>3.7</v>
      </c>
      <c r="Q35">
        <v>0.57099999999999995</v>
      </c>
      <c r="R35">
        <v>0.59199999999999997</v>
      </c>
      <c r="S35">
        <v>1.9</v>
      </c>
      <c r="T35">
        <v>2.2999999999999998</v>
      </c>
      <c r="U35">
        <v>0.82699999999999996</v>
      </c>
      <c r="V35">
        <v>0.8</v>
      </c>
      <c r="W35">
        <v>2.1</v>
      </c>
      <c r="X35">
        <v>2.9</v>
      </c>
      <c r="Y35">
        <v>1.3</v>
      </c>
      <c r="Z35">
        <v>0.7</v>
      </c>
      <c r="AA35">
        <v>0.2</v>
      </c>
      <c r="AB35">
        <v>0.7</v>
      </c>
      <c r="AC35">
        <v>1.2</v>
      </c>
      <c r="AD35">
        <v>11.9</v>
      </c>
      <c r="AG35" t="str">
        <v>Nicolas Batum</v>
      </c>
      <c r="AH35" t="str">
        <f t="shared" si="0"/>
        <v>PHI</v>
      </c>
    </row>
    <row r="36" spans="1:34" x14ac:dyDescent="0.25">
      <c r="A36">
        <v>29</v>
      </c>
      <c r="B36" t="s">
        <v>83</v>
      </c>
      <c r="C36" t="s">
        <v>39</v>
      </c>
      <c r="D36">
        <v>22</v>
      </c>
      <c r="E36" t="s">
        <v>34</v>
      </c>
      <c r="F36">
        <v>46</v>
      </c>
      <c r="G36">
        <v>46</v>
      </c>
      <c r="H36">
        <v>35.200000000000003</v>
      </c>
      <c r="I36">
        <v>7.6</v>
      </c>
      <c r="J36">
        <v>15.8</v>
      </c>
      <c r="K36">
        <v>0.48</v>
      </c>
      <c r="L36">
        <v>1.9</v>
      </c>
      <c r="M36">
        <v>5.3</v>
      </c>
      <c r="N36">
        <v>0.36299999999999999</v>
      </c>
      <c r="O36">
        <v>5.7</v>
      </c>
      <c r="P36">
        <v>10.5</v>
      </c>
      <c r="Q36">
        <v>0.53900000000000003</v>
      </c>
      <c r="R36">
        <v>0.54100000000000004</v>
      </c>
      <c r="S36">
        <v>3.2</v>
      </c>
      <c r="T36">
        <v>4.2</v>
      </c>
      <c r="U36">
        <v>0.76400000000000001</v>
      </c>
      <c r="V36">
        <v>2.2999999999999998</v>
      </c>
      <c r="W36">
        <v>6</v>
      </c>
      <c r="X36">
        <v>8.3000000000000007</v>
      </c>
      <c r="Y36">
        <v>5.7</v>
      </c>
      <c r="Z36">
        <v>1.3</v>
      </c>
      <c r="AA36">
        <v>1.5</v>
      </c>
      <c r="AB36">
        <v>2.7</v>
      </c>
      <c r="AC36">
        <v>2</v>
      </c>
      <c r="AD36">
        <v>20.3</v>
      </c>
      <c r="AG36" t="str">
        <v>Bradley Beal</v>
      </c>
      <c r="AH36" t="str">
        <f t="shared" si="0"/>
        <v>PHO</v>
      </c>
    </row>
    <row r="37" spans="1:34" x14ac:dyDescent="0.25">
      <c r="A37">
        <v>30</v>
      </c>
      <c r="B37" t="s">
        <v>84</v>
      </c>
      <c r="C37" t="s">
        <v>39</v>
      </c>
      <c r="D37">
        <v>23</v>
      </c>
      <c r="E37" t="s">
        <v>32</v>
      </c>
      <c r="F37">
        <v>39</v>
      </c>
      <c r="G37">
        <v>39</v>
      </c>
      <c r="H37">
        <v>30.8</v>
      </c>
      <c r="I37">
        <v>6.9</v>
      </c>
      <c r="J37">
        <v>14.8</v>
      </c>
      <c r="K37">
        <v>0.46500000000000002</v>
      </c>
      <c r="L37">
        <v>1.6</v>
      </c>
      <c r="M37">
        <v>4.5999999999999996</v>
      </c>
      <c r="N37">
        <v>0.33900000000000002</v>
      </c>
      <c r="O37">
        <v>5.3</v>
      </c>
      <c r="P37">
        <v>10.199999999999999</v>
      </c>
      <c r="Q37">
        <v>0.52100000000000002</v>
      </c>
      <c r="R37">
        <v>0.51700000000000002</v>
      </c>
      <c r="S37">
        <v>3.8</v>
      </c>
      <c r="T37">
        <v>5</v>
      </c>
      <c r="U37">
        <v>0.76300000000000001</v>
      </c>
      <c r="V37">
        <v>0.8</v>
      </c>
      <c r="W37">
        <v>4.4000000000000004</v>
      </c>
      <c r="X37">
        <v>5.2</v>
      </c>
      <c r="Y37">
        <v>2.8</v>
      </c>
      <c r="Z37">
        <v>0.5</v>
      </c>
      <c r="AA37">
        <v>0.4</v>
      </c>
      <c r="AB37">
        <v>1.8</v>
      </c>
      <c r="AC37">
        <v>2.1</v>
      </c>
      <c r="AD37">
        <v>19.2</v>
      </c>
      <c r="AG37" t="str">
        <v>Malik Beasley</v>
      </c>
      <c r="AH37" t="str">
        <f t="shared" si="0"/>
        <v>MIL</v>
      </c>
    </row>
    <row r="38" spans="1:34" x14ac:dyDescent="0.25">
      <c r="A38">
        <v>30</v>
      </c>
      <c r="B38" t="s">
        <v>84</v>
      </c>
      <c r="C38" t="s">
        <v>39</v>
      </c>
      <c r="D38">
        <v>23</v>
      </c>
      <c r="E38" t="s">
        <v>35</v>
      </c>
      <c r="F38">
        <v>26</v>
      </c>
      <c r="G38">
        <v>26</v>
      </c>
      <c r="H38">
        <v>29.5</v>
      </c>
      <c r="I38">
        <v>6.3</v>
      </c>
      <c r="J38">
        <v>14.9</v>
      </c>
      <c r="K38">
        <v>0.42299999999999999</v>
      </c>
      <c r="L38">
        <v>1.7</v>
      </c>
      <c r="M38">
        <v>5</v>
      </c>
      <c r="N38">
        <v>0.33100000000000002</v>
      </c>
      <c r="O38">
        <v>4.7</v>
      </c>
      <c r="P38">
        <v>9.9</v>
      </c>
      <c r="Q38">
        <v>0.46899999999999997</v>
      </c>
      <c r="R38">
        <v>0.47799999999999998</v>
      </c>
      <c r="S38">
        <v>4</v>
      </c>
      <c r="T38">
        <v>4.8</v>
      </c>
      <c r="U38">
        <v>0.83099999999999996</v>
      </c>
      <c r="V38">
        <v>0.7</v>
      </c>
      <c r="W38">
        <v>3.5</v>
      </c>
      <c r="X38">
        <v>4.3</v>
      </c>
      <c r="Y38">
        <v>2.4</v>
      </c>
      <c r="Z38">
        <v>0.5</v>
      </c>
      <c r="AA38">
        <v>0.3</v>
      </c>
      <c r="AB38">
        <v>1.8</v>
      </c>
      <c r="AC38">
        <v>1.7</v>
      </c>
      <c r="AD38">
        <v>18.2</v>
      </c>
      <c r="AG38" t="str">
        <v>MarJon Beauchamp</v>
      </c>
      <c r="AH38" t="str">
        <f t="shared" si="0"/>
        <v>MIL</v>
      </c>
    </row>
    <row r="39" spans="1:34" x14ac:dyDescent="0.25">
      <c r="A39">
        <v>30</v>
      </c>
      <c r="B39" t="s">
        <v>84</v>
      </c>
      <c r="C39" t="s">
        <v>39</v>
      </c>
      <c r="D39">
        <v>23</v>
      </c>
      <c r="E39" t="s">
        <v>34</v>
      </c>
      <c r="F39">
        <v>13</v>
      </c>
      <c r="G39">
        <v>13</v>
      </c>
      <c r="H39">
        <v>33.6</v>
      </c>
      <c r="I39">
        <v>8.1</v>
      </c>
      <c r="J39">
        <v>14.7</v>
      </c>
      <c r="K39">
        <v>0.55000000000000004</v>
      </c>
      <c r="L39">
        <v>1.4</v>
      </c>
      <c r="M39">
        <v>3.8</v>
      </c>
      <c r="N39">
        <v>0.36</v>
      </c>
      <c r="O39">
        <v>6.7</v>
      </c>
      <c r="P39">
        <v>10.8</v>
      </c>
      <c r="Q39">
        <v>0.61699999999999999</v>
      </c>
      <c r="R39">
        <v>0.59699999999999998</v>
      </c>
      <c r="S39">
        <v>3.5</v>
      </c>
      <c r="T39">
        <v>5.4</v>
      </c>
      <c r="U39">
        <v>0.64300000000000002</v>
      </c>
      <c r="V39">
        <v>1.1000000000000001</v>
      </c>
      <c r="W39">
        <v>6</v>
      </c>
      <c r="X39">
        <v>7.1</v>
      </c>
      <c r="Y39">
        <v>3.5</v>
      </c>
      <c r="Z39">
        <v>0.6</v>
      </c>
      <c r="AA39">
        <v>0.4</v>
      </c>
      <c r="AB39">
        <v>1.8</v>
      </c>
      <c r="AC39">
        <v>2.9</v>
      </c>
      <c r="AD39">
        <v>21</v>
      </c>
      <c r="AG39" t="str">
        <v>Jules Bernard</v>
      </c>
      <c r="AH39" t="str">
        <f t="shared" si="0"/>
        <v>WAS</v>
      </c>
    </row>
    <row r="40" spans="1:34" x14ac:dyDescent="0.25">
      <c r="A40">
        <v>31</v>
      </c>
      <c r="B40" t="s">
        <v>85</v>
      </c>
      <c r="C40" t="s">
        <v>33</v>
      </c>
      <c r="D40">
        <v>23</v>
      </c>
      <c r="E40" t="s">
        <v>80</v>
      </c>
      <c r="F40">
        <v>19</v>
      </c>
      <c r="G40">
        <v>0</v>
      </c>
      <c r="H40">
        <v>10.8</v>
      </c>
      <c r="I40">
        <v>1.5</v>
      </c>
      <c r="J40">
        <v>2.1</v>
      </c>
      <c r="K40">
        <v>0.72499999999999998</v>
      </c>
      <c r="L40">
        <v>0</v>
      </c>
      <c r="M40">
        <v>0.1</v>
      </c>
      <c r="N40">
        <v>0</v>
      </c>
      <c r="O40">
        <v>1.5</v>
      </c>
      <c r="P40">
        <v>2.1</v>
      </c>
      <c r="Q40">
        <v>0.74399999999999999</v>
      </c>
      <c r="R40">
        <v>0.72499999999999998</v>
      </c>
      <c r="S40">
        <v>0.3</v>
      </c>
      <c r="T40">
        <v>0.3</v>
      </c>
      <c r="U40">
        <v>0.83299999999999996</v>
      </c>
      <c r="V40">
        <v>1.2</v>
      </c>
      <c r="W40">
        <v>2.8</v>
      </c>
      <c r="X40">
        <v>4</v>
      </c>
      <c r="Y40">
        <v>1.1000000000000001</v>
      </c>
      <c r="Z40">
        <v>0.4</v>
      </c>
      <c r="AA40">
        <v>0.9</v>
      </c>
      <c r="AB40">
        <v>0.8</v>
      </c>
      <c r="AC40">
        <v>1.6</v>
      </c>
      <c r="AD40">
        <v>3.3</v>
      </c>
      <c r="AG40" t="str">
        <v>Dāvis Bertāns</v>
      </c>
      <c r="AH40" t="str">
        <f t="shared" si="0"/>
        <v>OKC</v>
      </c>
    </row>
    <row r="41" spans="1:34" x14ac:dyDescent="0.25">
      <c r="A41">
        <v>32</v>
      </c>
      <c r="B41" t="s">
        <v>86</v>
      </c>
      <c r="C41" t="s">
        <v>59</v>
      </c>
      <c r="D41">
        <v>20</v>
      </c>
      <c r="E41" t="s">
        <v>48</v>
      </c>
      <c r="F41">
        <v>10</v>
      </c>
      <c r="G41">
        <v>0</v>
      </c>
      <c r="H41">
        <v>7.6</v>
      </c>
      <c r="I41">
        <v>0.6</v>
      </c>
      <c r="J41">
        <v>2.5</v>
      </c>
      <c r="K41">
        <v>0.24</v>
      </c>
      <c r="L41">
        <v>0.5</v>
      </c>
      <c r="M41">
        <v>2</v>
      </c>
      <c r="N41">
        <v>0.25</v>
      </c>
      <c r="O41">
        <v>0.1</v>
      </c>
      <c r="P41">
        <v>0.5</v>
      </c>
      <c r="Q41">
        <v>0.2</v>
      </c>
      <c r="R41">
        <v>0.34</v>
      </c>
      <c r="S41">
        <v>0.1</v>
      </c>
      <c r="T41">
        <v>0.2</v>
      </c>
      <c r="U41">
        <v>0.5</v>
      </c>
      <c r="V41">
        <v>0.1</v>
      </c>
      <c r="W41">
        <v>0.9</v>
      </c>
      <c r="X41">
        <v>1</v>
      </c>
      <c r="Y41">
        <v>0.6</v>
      </c>
      <c r="Z41">
        <v>0.1</v>
      </c>
      <c r="AA41">
        <v>0.2</v>
      </c>
      <c r="AB41">
        <v>0.1</v>
      </c>
      <c r="AC41">
        <v>0.5</v>
      </c>
      <c r="AD41">
        <v>1.8</v>
      </c>
      <c r="AG41" t="str">
        <v>Patrick Beverley</v>
      </c>
      <c r="AH41" t="str">
        <f t="shared" si="0"/>
        <v>PHI</v>
      </c>
    </row>
    <row r="42" spans="1:34" x14ac:dyDescent="0.25">
      <c r="A42">
        <v>33</v>
      </c>
      <c r="B42" t="s">
        <v>87</v>
      </c>
      <c r="C42" t="s">
        <v>59</v>
      </c>
      <c r="D42">
        <v>28</v>
      </c>
      <c r="E42" t="s">
        <v>46</v>
      </c>
      <c r="F42">
        <v>36</v>
      </c>
      <c r="G42">
        <v>8</v>
      </c>
      <c r="H42">
        <v>15.6</v>
      </c>
      <c r="I42">
        <v>1.6</v>
      </c>
      <c r="J42">
        <v>3.9</v>
      </c>
      <c r="K42">
        <v>0.41499999999999998</v>
      </c>
      <c r="L42">
        <v>0.5</v>
      </c>
      <c r="M42">
        <v>1.6</v>
      </c>
      <c r="N42">
        <v>0.28799999999999998</v>
      </c>
      <c r="O42">
        <v>1.2</v>
      </c>
      <c r="P42">
        <v>2.2999999999999998</v>
      </c>
      <c r="Q42">
        <v>0.50600000000000001</v>
      </c>
      <c r="R42">
        <v>0.47499999999999998</v>
      </c>
      <c r="S42">
        <v>0.7</v>
      </c>
      <c r="T42">
        <v>1</v>
      </c>
      <c r="U42">
        <v>0.72199999999999998</v>
      </c>
      <c r="V42">
        <v>0.8</v>
      </c>
      <c r="W42">
        <v>1.8</v>
      </c>
      <c r="X42">
        <v>2.6</v>
      </c>
      <c r="Y42">
        <v>0.9</v>
      </c>
      <c r="Z42">
        <v>0.6</v>
      </c>
      <c r="AA42">
        <v>0.5</v>
      </c>
      <c r="AB42">
        <v>0.3</v>
      </c>
      <c r="AC42">
        <v>0.9</v>
      </c>
      <c r="AD42">
        <v>4.5</v>
      </c>
      <c r="AG42" t="str">
        <v>Saddiq Bey</v>
      </c>
      <c r="AH42" t="str">
        <f t="shared" si="0"/>
        <v>ATL</v>
      </c>
    </row>
    <row r="43" spans="1:34" x14ac:dyDescent="0.25">
      <c r="A43">
        <v>34</v>
      </c>
      <c r="B43" t="s">
        <v>88</v>
      </c>
      <c r="C43" t="s">
        <v>28</v>
      </c>
      <c r="D43">
        <v>35</v>
      </c>
      <c r="E43" t="s">
        <v>32</v>
      </c>
      <c r="F43">
        <v>34</v>
      </c>
      <c r="G43">
        <v>27</v>
      </c>
      <c r="H43">
        <v>24.9</v>
      </c>
      <c r="I43">
        <v>2.1</v>
      </c>
      <c r="J43">
        <v>4</v>
      </c>
      <c r="K43">
        <v>0.51900000000000002</v>
      </c>
      <c r="L43">
        <v>1.3</v>
      </c>
      <c r="M43">
        <v>2.9</v>
      </c>
      <c r="N43">
        <v>0.45400000000000001</v>
      </c>
      <c r="O43">
        <v>0.8</v>
      </c>
      <c r="P43">
        <v>1.1000000000000001</v>
      </c>
      <c r="Q43">
        <v>0.68400000000000005</v>
      </c>
      <c r="R43">
        <v>0.68100000000000005</v>
      </c>
      <c r="S43">
        <v>0.3</v>
      </c>
      <c r="T43">
        <v>0.4</v>
      </c>
      <c r="U43">
        <v>0.64300000000000002</v>
      </c>
      <c r="V43">
        <v>1.2</v>
      </c>
      <c r="W43">
        <v>2.6</v>
      </c>
      <c r="X43">
        <v>3.9</v>
      </c>
      <c r="Y43">
        <v>2.2999999999999998</v>
      </c>
      <c r="Z43">
        <v>0.7</v>
      </c>
      <c r="AA43">
        <v>0.7</v>
      </c>
      <c r="AB43">
        <v>0.6</v>
      </c>
      <c r="AC43">
        <v>2</v>
      </c>
      <c r="AD43">
        <v>5.7</v>
      </c>
      <c r="AG43" t="str">
        <v>Goga Bitadze</v>
      </c>
      <c r="AH43" t="str">
        <f t="shared" si="0"/>
        <v>ORL</v>
      </c>
    </row>
    <row r="44" spans="1:34" x14ac:dyDescent="0.25">
      <c r="A44">
        <v>34</v>
      </c>
      <c r="B44" t="s">
        <v>88</v>
      </c>
      <c r="C44" t="s">
        <v>28</v>
      </c>
      <c r="D44">
        <v>35</v>
      </c>
      <c r="E44" t="s">
        <v>89</v>
      </c>
      <c r="F44">
        <v>3</v>
      </c>
      <c r="G44">
        <v>0</v>
      </c>
      <c r="H44">
        <v>18</v>
      </c>
      <c r="I44">
        <v>1</v>
      </c>
      <c r="J44">
        <v>2.7</v>
      </c>
      <c r="K44">
        <v>0.375</v>
      </c>
      <c r="L44">
        <v>0.7</v>
      </c>
      <c r="M44">
        <v>2.2999999999999998</v>
      </c>
      <c r="N44">
        <v>0.28599999999999998</v>
      </c>
      <c r="O44">
        <v>0.3</v>
      </c>
      <c r="P44">
        <v>0.3</v>
      </c>
      <c r="Q44">
        <v>1</v>
      </c>
      <c r="R44">
        <v>0.5</v>
      </c>
      <c r="S44">
        <v>0</v>
      </c>
      <c r="T44">
        <v>0</v>
      </c>
      <c r="V44">
        <v>0</v>
      </c>
      <c r="W44">
        <v>2.2999999999999998</v>
      </c>
      <c r="X44">
        <v>2.2999999999999998</v>
      </c>
      <c r="Y44">
        <v>1.7</v>
      </c>
      <c r="Z44">
        <v>1</v>
      </c>
      <c r="AA44">
        <v>1.3</v>
      </c>
      <c r="AB44">
        <v>0.3</v>
      </c>
      <c r="AC44">
        <v>1.7</v>
      </c>
      <c r="AD44">
        <v>2.7</v>
      </c>
      <c r="AG44" t="str">
        <v>Onuralp Bitim</v>
      </c>
      <c r="AH44" t="str">
        <f t="shared" si="0"/>
        <v>CHI</v>
      </c>
    </row>
    <row r="45" spans="1:34" x14ac:dyDescent="0.25">
      <c r="A45">
        <v>34</v>
      </c>
      <c r="B45" t="s">
        <v>88</v>
      </c>
      <c r="C45" t="s">
        <v>28</v>
      </c>
      <c r="D45">
        <v>35</v>
      </c>
      <c r="E45" t="s">
        <v>74</v>
      </c>
      <c r="F45">
        <v>31</v>
      </c>
      <c r="G45">
        <v>27</v>
      </c>
      <c r="H45">
        <v>25.5</v>
      </c>
      <c r="I45">
        <v>2.2000000000000002</v>
      </c>
      <c r="J45">
        <v>4.0999999999999996</v>
      </c>
      <c r="K45">
        <v>0.52800000000000002</v>
      </c>
      <c r="L45">
        <v>1.4</v>
      </c>
      <c r="M45">
        <v>2.9</v>
      </c>
      <c r="N45">
        <v>0.46700000000000003</v>
      </c>
      <c r="O45">
        <v>0.8</v>
      </c>
      <c r="P45">
        <v>1.2</v>
      </c>
      <c r="Q45">
        <v>0.67600000000000005</v>
      </c>
      <c r="R45">
        <v>0.69299999999999995</v>
      </c>
      <c r="S45">
        <v>0.3</v>
      </c>
      <c r="T45">
        <v>0.5</v>
      </c>
      <c r="U45">
        <v>0.64300000000000002</v>
      </c>
      <c r="V45">
        <v>1.4</v>
      </c>
      <c r="W45">
        <v>2.6</v>
      </c>
      <c r="X45">
        <v>4</v>
      </c>
      <c r="Y45">
        <v>2.4</v>
      </c>
      <c r="Z45">
        <v>0.6</v>
      </c>
      <c r="AA45">
        <v>0.7</v>
      </c>
      <c r="AB45">
        <v>0.6</v>
      </c>
      <c r="AC45">
        <v>2</v>
      </c>
      <c r="AD45">
        <v>6</v>
      </c>
      <c r="AG45" t="str">
        <v>Bismack Biyombo</v>
      </c>
      <c r="AH45" t="str">
        <f t="shared" si="0"/>
        <v>MEM</v>
      </c>
    </row>
    <row r="46" spans="1:34" x14ac:dyDescent="0.25">
      <c r="A46">
        <v>35</v>
      </c>
      <c r="B46" t="s">
        <v>90</v>
      </c>
      <c r="C46" t="s">
        <v>39</v>
      </c>
      <c r="D46">
        <v>30</v>
      </c>
      <c r="E46" t="s">
        <v>46</v>
      </c>
      <c r="F46">
        <v>23</v>
      </c>
      <c r="G46">
        <v>23</v>
      </c>
      <c r="H46">
        <v>33</v>
      </c>
      <c r="I46">
        <v>7</v>
      </c>
      <c r="J46">
        <v>14.2</v>
      </c>
      <c r="K46">
        <v>0.49099999999999999</v>
      </c>
      <c r="L46">
        <v>1.5</v>
      </c>
      <c r="M46">
        <v>4.3</v>
      </c>
      <c r="N46">
        <v>0.34699999999999998</v>
      </c>
      <c r="O46">
        <v>5.5</v>
      </c>
      <c r="P46">
        <v>9.9</v>
      </c>
      <c r="Q46">
        <v>0.55300000000000005</v>
      </c>
      <c r="R46">
        <v>0.54300000000000004</v>
      </c>
      <c r="S46">
        <v>2.1</v>
      </c>
      <c r="T46">
        <v>2.8</v>
      </c>
      <c r="U46">
        <v>0.73799999999999999</v>
      </c>
      <c r="V46">
        <v>0.8</v>
      </c>
      <c r="W46">
        <v>3.5</v>
      </c>
      <c r="X46">
        <v>4.3</v>
      </c>
      <c r="Y46">
        <v>4.3</v>
      </c>
      <c r="Z46">
        <v>0.8</v>
      </c>
      <c r="AA46">
        <v>0.3</v>
      </c>
      <c r="AB46">
        <v>2.2999999999999998</v>
      </c>
      <c r="AC46">
        <v>2.8</v>
      </c>
      <c r="AD46">
        <v>17.5</v>
      </c>
      <c r="AG46" t="str">
        <v>Anthony Black</v>
      </c>
      <c r="AH46" t="str">
        <f t="shared" si="0"/>
        <v>ORL</v>
      </c>
    </row>
    <row r="47" spans="1:34" x14ac:dyDescent="0.25">
      <c r="A47">
        <v>36</v>
      </c>
      <c r="B47" t="s">
        <v>91</v>
      </c>
      <c r="C47" t="s">
        <v>39</v>
      </c>
      <c r="D47">
        <v>27</v>
      </c>
      <c r="E47" t="s">
        <v>54</v>
      </c>
      <c r="F47">
        <v>45</v>
      </c>
      <c r="G47">
        <v>45</v>
      </c>
      <c r="H47">
        <v>29.4</v>
      </c>
      <c r="I47">
        <v>4.0999999999999996</v>
      </c>
      <c r="J47">
        <v>8.5</v>
      </c>
      <c r="K47">
        <v>0.47699999999999998</v>
      </c>
      <c r="L47">
        <v>2.8</v>
      </c>
      <c r="M47">
        <v>6.1</v>
      </c>
      <c r="N47">
        <v>0.45500000000000002</v>
      </c>
      <c r="O47">
        <v>1.3</v>
      </c>
      <c r="P47">
        <v>2.4</v>
      </c>
      <c r="Q47">
        <v>0.53200000000000003</v>
      </c>
      <c r="R47">
        <v>0.63900000000000001</v>
      </c>
      <c r="S47">
        <v>0.3</v>
      </c>
      <c r="T47">
        <v>0.4</v>
      </c>
      <c r="U47">
        <v>0.72199999999999998</v>
      </c>
      <c r="V47">
        <v>0.6</v>
      </c>
      <c r="W47">
        <v>3.3</v>
      </c>
      <c r="X47">
        <v>3.9</v>
      </c>
      <c r="Y47">
        <v>1.4</v>
      </c>
      <c r="Z47">
        <v>0.7</v>
      </c>
      <c r="AA47">
        <v>0.1</v>
      </c>
      <c r="AB47">
        <v>0.7</v>
      </c>
      <c r="AC47">
        <v>2.1</v>
      </c>
      <c r="AD47">
        <v>11.2</v>
      </c>
      <c r="AG47" t="str">
        <v>Leaky Black</v>
      </c>
      <c r="AH47" t="str">
        <f t="shared" si="0"/>
        <v>CHO</v>
      </c>
    </row>
    <row r="48" spans="1:34" x14ac:dyDescent="0.25">
      <c r="A48">
        <v>37</v>
      </c>
      <c r="B48" t="s">
        <v>92</v>
      </c>
      <c r="C48" t="s">
        <v>59</v>
      </c>
      <c r="D48">
        <v>23</v>
      </c>
      <c r="E48" t="s">
        <v>54</v>
      </c>
      <c r="F48">
        <v>35</v>
      </c>
      <c r="G48">
        <v>1</v>
      </c>
      <c r="H48">
        <v>15.4</v>
      </c>
      <c r="I48">
        <v>1.9</v>
      </c>
      <c r="J48">
        <v>3.9</v>
      </c>
      <c r="K48">
        <v>0.48599999999999999</v>
      </c>
      <c r="L48">
        <v>0.7</v>
      </c>
      <c r="M48">
        <v>1.8</v>
      </c>
      <c r="N48">
        <v>0.40300000000000002</v>
      </c>
      <c r="O48">
        <v>1.2</v>
      </c>
      <c r="P48">
        <v>2.2000000000000002</v>
      </c>
      <c r="Q48">
        <v>0.55300000000000005</v>
      </c>
      <c r="R48">
        <v>0.57599999999999996</v>
      </c>
      <c r="S48">
        <v>0.3</v>
      </c>
      <c r="T48">
        <v>0.6</v>
      </c>
      <c r="U48">
        <v>0.6</v>
      </c>
      <c r="V48">
        <v>0.6</v>
      </c>
      <c r="W48">
        <v>1.8</v>
      </c>
      <c r="X48">
        <v>2.4</v>
      </c>
      <c r="Y48">
        <v>0.8</v>
      </c>
      <c r="Z48">
        <v>0.3</v>
      </c>
      <c r="AA48">
        <v>0.2</v>
      </c>
      <c r="AB48">
        <v>0.7</v>
      </c>
      <c r="AC48">
        <v>1.3</v>
      </c>
      <c r="AD48">
        <v>4.9000000000000004</v>
      </c>
      <c r="AG48" t="str">
        <v>Bogdan Bogdanović</v>
      </c>
      <c r="AH48" t="str">
        <f t="shared" si="0"/>
        <v>ATL</v>
      </c>
    </row>
    <row r="49" spans="1:34" x14ac:dyDescent="0.25">
      <c r="A49">
        <v>38</v>
      </c>
      <c r="B49" t="s">
        <v>93</v>
      </c>
      <c r="C49" t="s">
        <v>39</v>
      </c>
      <c r="D49">
        <v>24</v>
      </c>
      <c r="E49" t="s">
        <v>62</v>
      </c>
      <c r="F49">
        <v>4</v>
      </c>
      <c r="G49">
        <v>0</v>
      </c>
      <c r="H49">
        <v>4</v>
      </c>
      <c r="I49">
        <v>0.3</v>
      </c>
      <c r="J49">
        <v>2.2999999999999998</v>
      </c>
      <c r="K49">
        <v>0.111</v>
      </c>
      <c r="L49">
        <v>0</v>
      </c>
      <c r="M49">
        <v>1.8</v>
      </c>
      <c r="N49">
        <v>0</v>
      </c>
      <c r="O49">
        <v>0.3</v>
      </c>
      <c r="P49">
        <v>0.5</v>
      </c>
      <c r="Q49">
        <v>0.5</v>
      </c>
      <c r="R49">
        <v>0.111</v>
      </c>
      <c r="S49">
        <v>0</v>
      </c>
      <c r="T49">
        <v>0</v>
      </c>
      <c r="V49">
        <v>0.3</v>
      </c>
      <c r="W49">
        <v>0</v>
      </c>
      <c r="X49">
        <v>0.3</v>
      </c>
      <c r="Y49">
        <v>0.3</v>
      </c>
      <c r="Z49">
        <v>0</v>
      </c>
      <c r="AA49">
        <v>0</v>
      </c>
      <c r="AB49">
        <v>0.3</v>
      </c>
      <c r="AC49">
        <v>0.8</v>
      </c>
      <c r="AD49">
        <v>0.5</v>
      </c>
      <c r="AG49" t="str">
        <v>Bojan Bogdanović</v>
      </c>
      <c r="AH49" t="str">
        <f t="shared" si="0"/>
        <v>DET</v>
      </c>
    </row>
    <row r="50" spans="1:34" x14ac:dyDescent="0.25">
      <c r="A50">
        <v>39</v>
      </c>
      <c r="B50" t="s">
        <v>94</v>
      </c>
      <c r="C50" t="s">
        <v>28</v>
      </c>
      <c r="D50">
        <v>31</v>
      </c>
      <c r="E50" t="s">
        <v>95</v>
      </c>
      <c r="F50">
        <v>15</v>
      </c>
      <c r="G50">
        <v>0</v>
      </c>
      <c r="H50">
        <v>6.1</v>
      </c>
      <c r="I50">
        <v>0.7</v>
      </c>
      <c r="J50">
        <v>1.7</v>
      </c>
      <c r="K50">
        <v>0.38500000000000001</v>
      </c>
      <c r="L50">
        <v>0.7</v>
      </c>
      <c r="M50">
        <v>1.6</v>
      </c>
      <c r="N50">
        <v>0.41699999999999998</v>
      </c>
      <c r="O50">
        <v>0</v>
      </c>
      <c r="P50">
        <v>0.1</v>
      </c>
      <c r="Q50">
        <v>0</v>
      </c>
      <c r="R50">
        <v>0.57699999999999996</v>
      </c>
      <c r="S50">
        <v>0.9</v>
      </c>
      <c r="T50">
        <v>1</v>
      </c>
      <c r="U50">
        <v>0.93300000000000005</v>
      </c>
      <c r="V50">
        <v>0.1</v>
      </c>
      <c r="W50">
        <v>0.5</v>
      </c>
      <c r="X50">
        <v>0.7</v>
      </c>
      <c r="Y50">
        <v>0.6</v>
      </c>
      <c r="Z50">
        <v>0.2</v>
      </c>
      <c r="AA50">
        <v>0.2</v>
      </c>
      <c r="AB50">
        <v>0.1</v>
      </c>
      <c r="AC50">
        <v>0.7</v>
      </c>
      <c r="AD50">
        <v>2.9</v>
      </c>
      <c r="AG50" t="str">
        <v>Bol Bol</v>
      </c>
      <c r="AH50" t="str">
        <f t="shared" si="0"/>
        <v>PHO</v>
      </c>
    </row>
    <row r="51" spans="1:34" x14ac:dyDescent="0.25">
      <c r="A51">
        <v>40</v>
      </c>
      <c r="B51" t="s">
        <v>96</v>
      </c>
      <c r="C51" t="s">
        <v>50</v>
      </c>
      <c r="D51">
        <v>35</v>
      </c>
      <c r="E51" t="s">
        <v>74</v>
      </c>
      <c r="F51">
        <v>42</v>
      </c>
      <c r="G51">
        <v>4</v>
      </c>
      <c r="H51">
        <v>19.3</v>
      </c>
      <c r="I51">
        <v>2</v>
      </c>
      <c r="J51">
        <v>4.8</v>
      </c>
      <c r="K51">
        <v>0.42399999999999999</v>
      </c>
      <c r="L51">
        <v>0.7</v>
      </c>
      <c r="M51">
        <v>2.2999999999999998</v>
      </c>
      <c r="N51">
        <v>0.29499999999999998</v>
      </c>
      <c r="O51">
        <v>1.4</v>
      </c>
      <c r="P51">
        <v>2.6</v>
      </c>
      <c r="Q51">
        <v>0.53700000000000003</v>
      </c>
      <c r="R51">
        <v>0.49299999999999999</v>
      </c>
      <c r="S51">
        <v>1.1000000000000001</v>
      </c>
      <c r="T51">
        <v>1.4</v>
      </c>
      <c r="U51">
        <v>0.78900000000000003</v>
      </c>
      <c r="V51">
        <v>0.6</v>
      </c>
      <c r="W51">
        <v>2.4</v>
      </c>
      <c r="X51">
        <v>3</v>
      </c>
      <c r="Y51">
        <v>2.9</v>
      </c>
      <c r="Z51">
        <v>0.5</v>
      </c>
      <c r="AA51">
        <v>0.4</v>
      </c>
      <c r="AB51">
        <v>1</v>
      </c>
      <c r="AC51">
        <v>1.8</v>
      </c>
      <c r="AD51">
        <v>5.8</v>
      </c>
      <c r="AG51" t="str">
        <v>Marques Bolden</v>
      </c>
      <c r="AH51" t="str">
        <f t="shared" si="0"/>
        <v>MIL</v>
      </c>
    </row>
    <row r="52" spans="1:34" x14ac:dyDescent="0.25">
      <c r="A52">
        <v>41</v>
      </c>
      <c r="B52" t="s">
        <v>97</v>
      </c>
      <c r="C52" t="s">
        <v>59</v>
      </c>
      <c r="D52">
        <v>24</v>
      </c>
      <c r="E52" t="s">
        <v>98</v>
      </c>
      <c r="F52">
        <v>46</v>
      </c>
      <c r="G52">
        <v>34</v>
      </c>
      <c r="H52">
        <v>32.6</v>
      </c>
      <c r="I52">
        <v>4.5</v>
      </c>
      <c r="J52">
        <v>10.7</v>
      </c>
      <c r="K52">
        <v>0.41499999999999998</v>
      </c>
      <c r="L52">
        <v>1.7</v>
      </c>
      <c r="M52">
        <v>5.6</v>
      </c>
      <c r="N52">
        <v>0.309</v>
      </c>
      <c r="O52">
        <v>2.7</v>
      </c>
      <c r="P52">
        <v>5.0999999999999996</v>
      </c>
      <c r="Q52">
        <v>0.53200000000000003</v>
      </c>
      <c r="R52">
        <v>0.496</v>
      </c>
      <c r="S52">
        <v>2.4</v>
      </c>
      <c r="T52">
        <v>3</v>
      </c>
      <c r="U52">
        <v>0.81</v>
      </c>
      <c r="V52">
        <v>2.6</v>
      </c>
      <c r="W52">
        <v>4</v>
      </c>
      <c r="X52">
        <v>6.6</v>
      </c>
      <c r="Y52">
        <v>1.5</v>
      </c>
      <c r="Z52">
        <v>0.9</v>
      </c>
      <c r="AA52">
        <v>0.1</v>
      </c>
      <c r="AB52">
        <v>0.9</v>
      </c>
      <c r="AC52">
        <v>1.6</v>
      </c>
      <c r="AD52">
        <v>13.1</v>
      </c>
      <c r="AG52" t="str">
        <v>Devin Booker</v>
      </c>
      <c r="AH52" t="str">
        <f t="shared" si="0"/>
        <v>PHO</v>
      </c>
    </row>
    <row r="53" spans="1:34" x14ac:dyDescent="0.25">
      <c r="A53">
        <v>42</v>
      </c>
      <c r="B53" t="s">
        <v>99</v>
      </c>
      <c r="C53" t="s">
        <v>33</v>
      </c>
      <c r="D53">
        <v>24</v>
      </c>
      <c r="E53" t="s">
        <v>57</v>
      </c>
      <c r="F53">
        <v>41</v>
      </c>
      <c r="G53">
        <v>31</v>
      </c>
      <c r="H53">
        <v>19.7</v>
      </c>
      <c r="I53">
        <v>2.7</v>
      </c>
      <c r="J53">
        <v>4.4000000000000004</v>
      </c>
      <c r="K53">
        <v>0.61499999999999999</v>
      </c>
      <c r="L53">
        <v>0</v>
      </c>
      <c r="M53">
        <v>0.2</v>
      </c>
      <c r="N53">
        <v>0.2</v>
      </c>
      <c r="O53">
        <v>2.6</v>
      </c>
      <c r="P53">
        <v>4.0999999999999996</v>
      </c>
      <c r="Q53">
        <v>0.63900000000000001</v>
      </c>
      <c r="R53">
        <v>0.62</v>
      </c>
      <c r="S53">
        <v>1.1000000000000001</v>
      </c>
      <c r="T53">
        <v>1.7</v>
      </c>
      <c r="U53">
        <v>0.67600000000000005</v>
      </c>
      <c r="V53">
        <v>2.2999999999999998</v>
      </c>
      <c r="W53">
        <v>3.7</v>
      </c>
      <c r="X53">
        <v>6.1</v>
      </c>
      <c r="Y53">
        <v>1.6</v>
      </c>
      <c r="Z53">
        <v>0.7</v>
      </c>
      <c r="AA53">
        <v>1.5</v>
      </c>
      <c r="AB53">
        <v>0.8</v>
      </c>
      <c r="AC53">
        <v>2.2000000000000002</v>
      </c>
      <c r="AD53">
        <v>6.5</v>
      </c>
      <c r="AG53" t="str">
        <v>Brandon Boston Jr.</v>
      </c>
      <c r="AH53" t="str">
        <f t="shared" si="0"/>
        <v>LAC</v>
      </c>
    </row>
    <row r="54" spans="1:34" x14ac:dyDescent="0.25">
      <c r="A54">
        <v>43</v>
      </c>
      <c r="B54" t="s">
        <v>100</v>
      </c>
      <c r="C54" t="s">
        <v>39</v>
      </c>
      <c r="D54">
        <v>24</v>
      </c>
      <c r="E54" t="s">
        <v>101</v>
      </c>
      <c r="F54">
        <v>1</v>
      </c>
      <c r="G54">
        <v>0</v>
      </c>
      <c r="H54">
        <v>3</v>
      </c>
      <c r="I54">
        <v>0</v>
      </c>
      <c r="J54">
        <v>0</v>
      </c>
      <c r="L54">
        <v>0</v>
      </c>
      <c r="M54">
        <v>0</v>
      </c>
      <c r="O54">
        <v>0</v>
      </c>
      <c r="P54">
        <v>0</v>
      </c>
      <c r="S54">
        <v>0</v>
      </c>
      <c r="T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G54" t="str">
        <v>Chris Boucher</v>
      </c>
      <c r="AH54" t="str">
        <f t="shared" si="0"/>
        <v>TOR</v>
      </c>
    </row>
    <row r="55" spans="1:34" x14ac:dyDescent="0.25">
      <c r="A55">
        <v>44</v>
      </c>
      <c r="B55" t="s">
        <v>102</v>
      </c>
      <c r="C55" t="s">
        <v>33</v>
      </c>
      <c r="D55">
        <v>31</v>
      </c>
      <c r="E55" t="s">
        <v>42</v>
      </c>
      <c r="F55">
        <v>30</v>
      </c>
      <c r="G55">
        <v>27</v>
      </c>
      <c r="H55">
        <v>23.9</v>
      </c>
      <c r="I55">
        <v>2.2000000000000002</v>
      </c>
      <c r="J55">
        <v>4</v>
      </c>
      <c r="K55">
        <v>0.56299999999999994</v>
      </c>
      <c r="L55">
        <v>0</v>
      </c>
      <c r="M55">
        <v>0</v>
      </c>
      <c r="O55">
        <v>2.2000000000000002</v>
      </c>
      <c r="P55">
        <v>4</v>
      </c>
      <c r="Q55">
        <v>0.56299999999999994</v>
      </c>
      <c r="R55">
        <v>0.56299999999999994</v>
      </c>
      <c r="S55">
        <v>0.7</v>
      </c>
      <c r="T55">
        <v>1.5</v>
      </c>
      <c r="U55">
        <v>0.47799999999999998</v>
      </c>
      <c r="V55">
        <v>1.9</v>
      </c>
      <c r="W55">
        <v>4.5</v>
      </c>
      <c r="X55">
        <v>6.4</v>
      </c>
      <c r="Y55">
        <v>1.7</v>
      </c>
      <c r="Z55">
        <v>0.3</v>
      </c>
      <c r="AA55">
        <v>1.1000000000000001</v>
      </c>
      <c r="AB55">
        <v>1.3</v>
      </c>
      <c r="AC55">
        <v>2.7</v>
      </c>
      <c r="AD55">
        <v>5.2</v>
      </c>
      <c r="AG55" t="str">
        <v>James Bouknight</v>
      </c>
      <c r="AH55" t="str">
        <f t="shared" si="0"/>
        <v>CHO</v>
      </c>
    </row>
    <row r="56" spans="1:34" x14ac:dyDescent="0.25">
      <c r="A56">
        <v>45</v>
      </c>
      <c r="B56" t="s">
        <v>103</v>
      </c>
      <c r="C56" t="s">
        <v>50</v>
      </c>
      <c r="D56">
        <v>20</v>
      </c>
      <c r="E56" t="s">
        <v>57</v>
      </c>
      <c r="F56">
        <v>44</v>
      </c>
      <c r="G56">
        <v>29</v>
      </c>
      <c r="H56">
        <v>19.5</v>
      </c>
      <c r="I56">
        <v>2</v>
      </c>
      <c r="J56">
        <v>4</v>
      </c>
      <c r="K56">
        <v>0.497</v>
      </c>
      <c r="L56">
        <v>0.5</v>
      </c>
      <c r="M56">
        <v>1.4</v>
      </c>
      <c r="N56">
        <v>0.38100000000000001</v>
      </c>
      <c r="O56">
        <v>1.4</v>
      </c>
      <c r="P56">
        <v>2.5</v>
      </c>
      <c r="Q56">
        <v>0.56299999999999994</v>
      </c>
      <c r="R56">
        <v>0.56599999999999995</v>
      </c>
      <c r="S56">
        <v>0.9</v>
      </c>
      <c r="T56">
        <v>1.3</v>
      </c>
      <c r="U56">
        <v>0.64400000000000002</v>
      </c>
      <c r="V56">
        <v>0.5</v>
      </c>
      <c r="W56">
        <v>1.8</v>
      </c>
      <c r="X56">
        <v>2.4</v>
      </c>
      <c r="Y56">
        <v>1.7</v>
      </c>
      <c r="Z56">
        <v>0.6</v>
      </c>
      <c r="AA56">
        <v>0.4</v>
      </c>
      <c r="AB56">
        <v>0.9</v>
      </c>
      <c r="AC56">
        <v>2</v>
      </c>
      <c r="AD56">
        <v>5.4</v>
      </c>
      <c r="AG56" t="str">
        <v>Jamaree Bouyea</v>
      </c>
      <c r="AH56" t="str">
        <f t="shared" si="0"/>
        <v>POR</v>
      </c>
    </row>
    <row r="57" spans="1:34" x14ac:dyDescent="0.25">
      <c r="A57">
        <v>46</v>
      </c>
      <c r="B57" t="s">
        <v>104</v>
      </c>
      <c r="C57" t="s">
        <v>59</v>
      </c>
      <c r="D57">
        <v>24</v>
      </c>
      <c r="E57" t="s">
        <v>70</v>
      </c>
      <c r="F57">
        <v>16</v>
      </c>
      <c r="G57">
        <v>0</v>
      </c>
      <c r="H57">
        <v>6.3</v>
      </c>
      <c r="I57">
        <v>0.6</v>
      </c>
      <c r="J57">
        <v>1.2</v>
      </c>
      <c r="K57">
        <v>0.47399999999999998</v>
      </c>
      <c r="L57">
        <v>0.2</v>
      </c>
      <c r="M57">
        <v>0.4</v>
      </c>
      <c r="N57">
        <v>0.42899999999999999</v>
      </c>
      <c r="O57">
        <v>0.4</v>
      </c>
      <c r="P57">
        <v>0.8</v>
      </c>
      <c r="Q57">
        <v>0.5</v>
      </c>
      <c r="R57">
        <v>0.55300000000000005</v>
      </c>
      <c r="S57">
        <v>0.4</v>
      </c>
      <c r="T57">
        <v>0.6</v>
      </c>
      <c r="U57">
        <v>0.6</v>
      </c>
      <c r="V57">
        <v>0.3</v>
      </c>
      <c r="W57">
        <v>0.9</v>
      </c>
      <c r="X57">
        <v>1.2</v>
      </c>
      <c r="Y57">
        <v>0.4</v>
      </c>
      <c r="Z57">
        <v>0.2</v>
      </c>
      <c r="AA57">
        <v>0.3</v>
      </c>
      <c r="AB57">
        <v>0.1</v>
      </c>
      <c r="AC57">
        <v>0.7</v>
      </c>
      <c r="AD57">
        <v>1.7</v>
      </c>
      <c r="AG57" t="str">
        <v>Malaki Branham</v>
      </c>
      <c r="AH57" t="str">
        <f t="shared" si="0"/>
        <v>SAS</v>
      </c>
    </row>
    <row r="58" spans="1:34" x14ac:dyDescent="0.25">
      <c r="A58">
        <v>47</v>
      </c>
      <c r="B58" t="s">
        <v>105</v>
      </c>
      <c r="C58" t="s">
        <v>39</v>
      </c>
      <c r="D58">
        <v>31</v>
      </c>
      <c r="E58" t="s">
        <v>98</v>
      </c>
      <c r="F58">
        <v>44</v>
      </c>
      <c r="G58">
        <v>6</v>
      </c>
      <c r="H58">
        <v>28.5</v>
      </c>
      <c r="I58">
        <v>6</v>
      </c>
      <c r="J58">
        <v>14.1</v>
      </c>
      <c r="K58">
        <v>0.43</v>
      </c>
      <c r="L58">
        <v>3.1</v>
      </c>
      <c r="M58">
        <v>8.4</v>
      </c>
      <c r="N58">
        <v>0.36899999999999999</v>
      </c>
      <c r="O58">
        <v>2.9</v>
      </c>
      <c r="P58">
        <v>5.6</v>
      </c>
      <c r="Q58">
        <v>0.52</v>
      </c>
      <c r="R58">
        <v>0.54</v>
      </c>
      <c r="S58">
        <v>1.9</v>
      </c>
      <c r="T58">
        <v>2.1</v>
      </c>
      <c r="U58">
        <v>0.90300000000000002</v>
      </c>
      <c r="V58">
        <v>0.5</v>
      </c>
      <c r="W58">
        <v>2.6</v>
      </c>
      <c r="X58">
        <v>3.1</v>
      </c>
      <c r="Y58">
        <v>2.6</v>
      </c>
      <c r="Z58">
        <v>1.4</v>
      </c>
      <c r="AA58">
        <v>0.3</v>
      </c>
      <c r="AB58">
        <v>1.2</v>
      </c>
      <c r="AC58">
        <v>2.4</v>
      </c>
      <c r="AD58">
        <v>17.100000000000001</v>
      </c>
      <c r="AG58" t="str">
        <v>Christian Braun</v>
      </c>
      <c r="AH58" t="str">
        <f t="shared" si="0"/>
        <v>DEN</v>
      </c>
    </row>
    <row r="59" spans="1:34" x14ac:dyDescent="0.25">
      <c r="A59">
        <v>48</v>
      </c>
      <c r="B59" t="s">
        <v>106</v>
      </c>
      <c r="C59" t="s">
        <v>28</v>
      </c>
      <c r="D59">
        <v>34</v>
      </c>
      <c r="E59" t="s">
        <v>68</v>
      </c>
      <c r="F59">
        <v>25</v>
      </c>
      <c r="G59">
        <v>24</v>
      </c>
      <c r="H59">
        <v>33.200000000000003</v>
      </c>
      <c r="I59">
        <v>7.3</v>
      </c>
      <c r="J59">
        <v>15.5</v>
      </c>
      <c r="K59">
        <v>0.46899999999999997</v>
      </c>
      <c r="L59">
        <v>3</v>
      </c>
      <c r="M59">
        <v>7.3</v>
      </c>
      <c r="N59">
        <v>0.41</v>
      </c>
      <c r="O59">
        <v>4.3</v>
      </c>
      <c r="P59">
        <v>8.1999999999999993</v>
      </c>
      <c r="Q59">
        <v>0.52200000000000002</v>
      </c>
      <c r="R59">
        <v>0.56599999999999995</v>
      </c>
      <c r="S59">
        <v>2.9</v>
      </c>
      <c r="T59">
        <v>3.8</v>
      </c>
      <c r="U59">
        <v>0.76600000000000001</v>
      </c>
      <c r="V59">
        <v>0.5</v>
      </c>
      <c r="W59">
        <v>2.9</v>
      </c>
      <c r="X59">
        <v>3.4</v>
      </c>
      <c r="Y59">
        <v>2.6</v>
      </c>
      <c r="Z59">
        <v>0.9</v>
      </c>
      <c r="AA59">
        <v>0.1</v>
      </c>
      <c r="AB59">
        <v>2.1</v>
      </c>
      <c r="AC59">
        <v>2.1</v>
      </c>
      <c r="AD59">
        <v>20.399999999999999</v>
      </c>
      <c r="AG59" t="str">
        <v>Mikal Bridges</v>
      </c>
      <c r="AH59" t="str">
        <f t="shared" si="0"/>
        <v>BRK</v>
      </c>
    </row>
    <row r="60" spans="1:34" x14ac:dyDescent="0.25">
      <c r="A60">
        <v>49</v>
      </c>
      <c r="B60" t="s">
        <v>107</v>
      </c>
      <c r="C60" t="s">
        <v>28</v>
      </c>
      <c r="D60">
        <v>24</v>
      </c>
      <c r="E60" t="s">
        <v>46</v>
      </c>
      <c r="F60">
        <v>12</v>
      </c>
      <c r="G60">
        <v>0</v>
      </c>
      <c r="H60">
        <v>7.2</v>
      </c>
      <c r="I60">
        <v>1.4</v>
      </c>
      <c r="J60">
        <v>1.9</v>
      </c>
      <c r="K60">
        <v>0.73899999999999999</v>
      </c>
      <c r="L60">
        <v>0.3</v>
      </c>
      <c r="M60">
        <v>0.4</v>
      </c>
      <c r="N60">
        <v>0.6</v>
      </c>
      <c r="O60">
        <v>1.2</v>
      </c>
      <c r="P60">
        <v>1.5</v>
      </c>
      <c r="Q60">
        <v>0.77800000000000002</v>
      </c>
      <c r="R60">
        <v>0.80400000000000005</v>
      </c>
      <c r="S60">
        <v>0.3</v>
      </c>
      <c r="T60">
        <v>0.4</v>
      </c>
      <c r="U60">
        <v>0.8</v>
      </c>
      <c r="V60">
        <v>0.8</v>
      </c>
      <c r="W60">
        <v>1.5</v>
      </c>
      <c r="X60">
        <v>2.2999999999999998</v>
      </c>
      <c r="Y60">
        <v>0.5</v>
      </c>
      <c r="Z60">
        <v>0.3</v>
      </c>
      <c r="AA60">
        <v>0.5</v>
      </c>
      <c r="AB60">
        <v>0.5</v>
      </c>
      <c r="AC60">
        <v>0.8</v>
      </c>
      <c r="AD60">
        <v>3.4</v>
      </c>
      <c r="AG60" t="str">
        <v>Miles Bridges</v>
      </c>
      <c r="AH60" t="str">
        <f t="shared" si="0"/>
        <v>CHO</v>
      </c>
    </row>
    <row r="61" spans="1:34" x14ac:dyDescent="0.25">
      <c r="A61">
        <v>50</v>
      </c>
      <c r="B61" t="s">
        <v>108</v>
      </c>
      <c r="C61" t="s">
        <v>33</v>
      </c>
      <c r="D61">
        <v>25</v>
      </c>
      <c r="E61" t="s">
        <v>54</v>
      </c>
      <c r="F61">
        <v>2</v>
      </c>
      <c r="G61">
        <v>0</v>
      </c>
      <c r="H61">
        <v>1.5</v>
      </c>
      <c r="I61">
        <v>0</v>
      </c>
      <c r="J61">
        <v>0</v>
      </c>
      <c r="L61">
        <v>0</v>
      </c>
      <c r="M61">
        <v>0</v>
      </c>
      <c r="O61">
        <v>0</v>
      </c>
      <c r="P61">
        <v>0</v>
      </c>
      <c r="S61">
        <v>0</v>
      </c>
      <c r="T61">
        <v>0</v>
      </c>
      <c r="V61">
        <v>0</v>
      </c>
      <c r="W61">
        <v>1</v>
      </c>
      <c r="X61">
        <v>1</v>
      </c>
      <c r="Y61">
        <v>0</v>
      </c>
      <c r="Z61">
        <v>0</v>
      </c>
      <c r="AA61">
        <v>0</v>
      </c>
      <c r="AB61">
        <v>0</v>
      </c>
      <c r="AC61">
        <v>0.5</v>
      </c>
      <c r="AD61">
        <v>0</v>
      </c>
      <c r="AG61" t="str">
        <v>Oshae Brissett</v>
      </c>
      <c r="AH61" t="str">
        <f t="shared" si="0"/>
        <v>BOS</v>
      </c>
    </row>
    <row r="62" spans="1:34" x14ac:dyDescent="0.25">
      <c r="A62">
        <v>51</v>
      </c>
      <c r="B62" t="s">
        <v>109</v>
      </c>
      <c r="C62" t="s">
        <v>50</v>
      </c>
      <c r="D62">
        <v>27</v>
      </c>
      <c r="E62" t="s">
        <v>46</v>
      </c>
      <c r="F62">
        <v>38</v>
      </c>
      <c r="G62">
        <v>38</v>
      </c>
      <c r="H62">
        <v>36.200000000000003</v>
      </c>
      <c r="I62">
        <v>10</v>
      </c>
      <c r="J62">
        <v>19.899999999999999</v>
      </c>
      <c r="K62">
        <v>0.501</v>
      </c>
      <c r="L62">
        <v>2.2999999999999998</v>
      </c>
      <c r="M62">
        <v>5.9</v>
      </c>
      <c r="N62">
        <v>0.38100000000000001</v>
      </c>
      <c r="O62">
        <v>7.7</v>
      </c>
      <c r="P62">
        <v>13.9</v>
      </c>
      <c r="Q62">
        <v>0.55300000000000005</v>
      </c>
      <c r="R62">
        <v>0.55800000000000005</v>
      </c>
      <c r="S62">
        <v>6.2</v>
      </c>
      <c r="T62">
        <v>7.1</v>
      </c>
      <c r="U62">
        <v>0.878</v>
      </c>
      <c r="V62">
        <v>0.7</v>
      </c>
      <c r="W62">
        <v>4.3</v>
      </c>
      <c r="X62">
        <v>4.9000000000000004</v>
      </c>
      <c r="Y62">
        <v>7.3</v>
      </c>
      <c r="Z62">
        <v>0.9</v>
      </c>
      <c r="AA62">
        <v>0.4</v>
      </c>
      <c r="AB62">
        <v>2.7</v>
      </c>
      <c r="AC62">
        <v>2.9</v>
      </c>
      <c r="AD62">
        <v>28.4</v>
      </c>
      <c r="AG62" t="str">
        <v>Malcolm Brogdon</v>
      </c>
      <c r="AH62" t="str">
        <f t="shared" si="0"/>
        <v>POR</v>
      </c>
    </row>
    <row r="63" spans="1:34" x14ac:dyDescent="0.25">
      <c r="A63">
        <v>52</v>
      </c>
      <c r="B63" t="s">
        <v>110</v>
      </c>
      <c r="C63" t="s">
        <v>59</v>
      </c>
      <c r="D63">
        <v>22</v>
      </c>
      <c r="E63" t="s">
        <v>89</v>
      </c>
      <c r="F63">
        <v>11</v>
      </c>
      <c r="G63">
        <v>0</v>
      </c>
      <c r="H63">
        <v>6.5</v>
      </c>
      <c r="I63">
        <v>1.4</v>
      </c>
      <c r="J63">
        <v>3.5</v>
      </c>
      <c r="K63">
        <v>0.39500000000000002</v>
      </c>
      <c r="L63">
        <v>0.5</v>
      </c>
      <c r="M63">
        <v>1.4</v>
      </c>
      <c r="N63">
        <v>0.33300000000000002</v>
      </c>
      <c r="O63">
        <v>0.9</v>
      </c>
      <c r="P63">
        <v>2.1</v>
      </c>
      <c r="Q63">
        <v>0.435</v>
      </c>
      <c r="R63">
        <v>0.46100000000000002</v>
      </c>
      <c r="S63">
        <v>0.5</v>
      </c>
      <c r="T63">
        <v>0.5</v>
      </c>
      <c r="U63">
        <v>1</v>
      </c>
      <c r="V63">
        <v>0.5</v>
      </c>
      <c r="W63">
        <v>0.5</v>
      </c>
      <c r="X63">
        <v>1</v>
      </c>
      <c r="Y63">
        <v>0.4</v>
      </c>
      <c r="Z63">
        <v>0.1</v>
      </c>
      <c r="AA63">
        <v>0.1</v>
      </c>
      <c r="AB63">
        <v>0.3</v>
      </c>
      <c r="AC63">
        <v>1</v>
      </c>
      <c r="AD63">
        <v>3.7</v>
      </c>
      <c r="AG63" t="str">
        <v>Armoni Brooks</v>
      </c>
      <c r="AH63" t="str">
        <f t="shared" si="0"/>
        <v>BRK</v>
      </c>
    </row>
    <row r="64" spans="1:34" x14ac:dyDescent="0.25">
      <c r="A64">
        <v>53</v>
      </c>
      <c r="B64" t="s">
        <v>111</v>
      </c>
      <c r="C64" t="s">
        <v>28</v>
      </c>
      <c r="D64">
        <v>31</v>
      </c>
      <c r="E64" t="s">
        <v>34</v>
      </c>
      <c r="F64">
        <v>43</v>
      </c>
      <c r="G64">
        <v>0</v>
      </c>
      <c r="H64">
        <v>14.2</v>
      </c>
      <c r="I64">
        <v>2.1</v>
      </c>
      <c r="J64">
        <v>4.4000000000000004</v>
      </c>
      <c r="K64">
        <v>0.47099999999999997</v>
      </c>
      <c r="L64">
        <v>0.6</v>
      </c>
      <c r="M64">
        <v>2</v>
      </c>
      <c r="N64">
        <v>0.318</v>
      </c>
      <c r="O64">
        <v>1.5</v>
      </c>
      <c r="P64">
        <v>2.5</v>
      </c>
      <c r="Q64">
        <v>0.59399999999999997</v>
      </c>
      <c r="R64">
        <v>0.54200000000000004</v>
      </c>
      <c r="S64">
        <v>1.3</v>
      </c>
      <c r="T64">
        <v>1.8</v>
      </c>
      <c r="U64">
        <v>0.753</v>
      </c>
      <c r="V64">
        <v>1.2</v>
      </c>
      <c r="W64">
        <v>2.8</v>
      </c>
      <c r="X64">
        <v>4.0999999999999996</v>
      </c>
      <c r="Y64">
        <v>0.4</v>
      </c>
      <c r="Z64">
        <v>0.3</v>
      </c>
      <c r="AA64">
        <v>0.4</v>
      </c>
      <c r="AB64">
        <v>0.5</v>
      </c>
      <c r="AC64">
        <v>1.4</v>
      </c>
      <c r="AD64">
        <v>6.2</v>
      </c>
      <c r="AG64" t="str">
        <v>Dillon Brooks</v>
      </c>
      <c r="AH64" t="str">
        <f t="shared" si="0"/>
        <v>HOU</v>
      </c>
    </row>
    <row r="65" spans="1:34" x14ac:dyDescent="0.25">
      <c r="A65">
        <v>54</v>
      </c>
      <c r="B65" t="s">
        <v>112</v>
      </c>
      <c r="C65" t="s">
        <v>39</v>
      </c>
      <c r="D65">
        <v>23</v>
      </c>
      <c r="E65" t="s">
        <v>70</v>
      </c>
      <c r="F65">
        <v>12</v>
      </c>
      <c r="G65">
        <v>0</v>
      </c>
      <c r="H65">
        <v>6.1</v>
      </c>
      <c r="I65">
        <v>1.3</v>
      </c>
      <c r="J65">
        <v>3.1</v>
      </c>
      <c r="K65">
        <v>0.432</v>
      </c>
      <c r="L65">
        <v>1</v>
      </c>
      <c r="M65">
        <v>2.2999999999999998</v>
      </c>
      <c r="N65">
        <v>0.44400000000000001</v>
      </c>
      <c r="O65">
        <v>0.3</v>
      </c>
      <c r="P65">
        <v>0.8</v>
      </c>
      <c r="Q65">
        <v>0.4</v>
      </c>
      <c r="R65">
        <v>0.59499999999999997</v>
      </c>
      <c r="S65">
        <v>0.1</v>
      </c>
      <c r="T65">
        <v>0.2</v>
      </c>
      <c r="U65">
        <v>0.5</v>
      </c>
      <c r="V65">
        <v>0.1</v>
      </c>
      <c r="W65">
        <v>0.7</v>
      </c>
      <c r="X65">
        <v>0.8</v>
      </c>
      <c r="Y65">
        <v>0.5</v>
      </c>
      <c r="Z65">
        <v>0</v>
      </c>
      <c r="AA65">
        <v>0.1</v>
      </c>
      <c r="AB65">
        <v>0.1</v>
      </c>
      <c r="AC65">
        <v>0.3</v>
      </c>
      <c r="AD65">
        <v>3.8</v>
      </c>
      <c r="AG65" t="str">
        <v>Bruce Brown</v>
      </c>
      <c r="AH65" t="str">
        <f t="shared" si="0"/>
        <v>TOR</v>
      </c>
    </row>
    <row r="66" spans="1:34" x14ac:dyDescent="0.25">
      <c r="A66">
        <v>55</v>
      </c>
      <c r="B66" t="s">
        <v>113</v>
      </c>
      <c r="C66" t="s">
        <v>50</v>
      </c>
      <c r="D66">
        <v>24</v>
      </c>
      <c r="E66" t="s">
        <v>64</v>
      </c>
      <c r="F66">
        <v>6</v>
      </c>
      <c r="G66">
        <v>0</v>
      </c>
      <c r="H66">
        <v>9.5</v>
      </c>
      <c r="I66">
        <v>0.8</v>
      </c>
      <c r="J66">
        <v>3.5</v>
      </c>
      <c r="K66">
        <v>0.23799999999999999</v>
      </c>
      <c r="L66">
        <v>0</v>
      </c>
      <c r="M66">
        <v>1.3</v>
      </c>
      <c r="N66">
        <v>0</v>
      </c>
      <c r="O66">
        <v>0.8</v>
      </c>
      <c r="P66">
        <v>2.2000000000000002</v>
      </c>
      <c r="Q66">
        <v>0.38500000000000001</v>
      </c>
      <c r="R66">
        <v>0.23799999999999999</v>
      </c>
      <c r="S66">
        <v>0</v>
      </c>
      <c r="T66">
        <v>0</v>
      </c>
      <c r="V66">
        <v>0.3</v>
      </c>
      <c r="W66">
        <v>1.3</v>
      </c>
      <c r="X66">
        <v>1.7</v>
      </c>
      <c r="Y66">
        <v>1.3</v>
      </c>
      <c r="Z66">
        <v>0</v>
      </c>
      <c r="AA66">
        <v>0</v>
      </c>
      <c r="AB66">
        <v>1.3</v>
      </c>
      <c r="AC66">
        <v>0.5</v>
      </c>
      <c r="AD66">
        <v>1.7</v>
      </c>
      <c r="AG66" t="str">
        <v>Charlie Brown Jr.</v>
      </c>
      <c r="AH66" t="str">
        <f t="shared" ref="AH66:AH129" si="1">IF(IFERROR(_xlfn.XLOOKUP(AG66,$B$3:$B$1003,$E$3:$E$1003,,,-1),"")=0,"",IFERROR(_xlfn.XLOOKUP(AG66,$B$3:$B$1003,$E$3:$E$1003,,,-1),""))</f>
        <v>NYK</v>
      </c>
    </row>
    <row r="67" spans="1:34" x14ac:dyDescent="0.25">
      <c r="A67">
        <v>56</v>
      </c>
      <c r="B67" t="s">
        <v>114</v>
      </c>
      <c r="C67" t="s">
        <v>50</v>
      </c>
      <c r="D67">
        <v>20</v>
      </c>
      <c r="E67" t="s">
        <v>80</v>
      </c>
      <c r="F67">
        <v>42</v>
      </c>
      <c r="G67">
        <v>21</v>
      </c>
      <c r="H67">
        <v>21</v>
      </c>
      <c r="I67">
        <v>3.4</v>
      </c>
      <c r="J67">
        <v>7.9</v>
      </c>
      <c r="K67">
        <v>0.433</v>
      </c>
      <c r="L67">
        <v>1</v>
      </c>
      <c r="M67">
        <v>3.1</v>
      </c>
      <c r="N67">
        <v>0.308</v>
      </c>
      <c r="O67">
        <v>2.5</v>
      </c>
      <c r="P67">
        <v>4.8</v>
      </c>
      <c r="Q67">
        <v>0.51500000000000001</v>
      </c>
      <c r="R67">
        <v>0.49399999999999999</v>
      </c>
      <c r="S67">
        <v>0.6</v>
      </c>
      <c r="T67">
        <v>0.6</v>
      </c>
      <c r="U67">
        <v>0.92600000000000005</v>
      </c>
      <c r="V67">
        <v>0.3</v>
      </c>
      <c r="W67">
        <v>1.7</v>
      </c>
      <c r="X67">
        <v>2</v>
      </c>
      <c r="Y67">
        <v>2.2999999999999998</v>
      </c>
      <c r="Z67">
        <v>0.4</v>
      </c>
      <c r="AA67">
        <v>0.1</v>
      </c>
      <c r="AB67">
        <v>1.2</v>
      </c>
      <c r="AC67">
        <v>1.3</v>
      </c>
      <c r="AD67">
        <v>8.4</v>
      </c>
      <c r="AG67" t="str">
        <v>Greg Brown III</v>
      </c>
      <c r="AH67" t="str">
        <f t="shared" si="1"/>
        <v>DAL</v>
      </c>
    </row>
    <row r="68" spans="1:34" x14ac:dyDescent="0.25">
      <c r="A68">
        <v>57</v>
      </c>
      <c r="B68" t="s">
        <v>115</v>
      </c>
      <c r="C68" t="s">
        <v>39</v>
      </c>
      <c r="D68">
        <v>22</v>
      </c>
      <c r="E68" t="s">
        <v>116</v>
      </c>
      <c r="F68">
        <v>48</v>
      </c>
      <c r="G68">
        <v>0</v>
      </c>
      <c r="H68">
        <v>18.899999999999999</v>
      </c>
      <c r="I68">
        <v>2.6</v>
      </c>
      <c r="J68">
        <v>5.8</v>
      </c>
      <c r="K68">
        <v>0.44600000000000001</v>
      </c>
      <c r="L68">
        <v>0.6</v>
      </c>
      <c r="M68">
        <v>1.8</v>
      </c>
      <c r="N68">
        <v>0.35599999999999998</v>
      </c>
      <c r="O68">
        <v>1.9</v>
      </c>
      <c r="P68">
        <v>4</v>
      </c>
      <c r="Q68">
        <v>0.48699999999999999</v>
      </c>
      <c r="R68">
        <v>0.502</v>
      </c>
      <c r="S68">
        <v>1.3</v>
      </c>
      <c r="T68">
        <v>1.7</v>
      </c>
      <c r="U68">
        <v>0.73199999999999998</v>
      </c>
      <c r="V68">
        <v>0.8</v>
      </c>
      <c r="W68">
        <v>2.8</v>
      </c>
      <c r="X68">
        <v>3.5</v>
      </c>
      <c r="Y68">
        <v>1.5</v>
      </c>
      <c r="Z68">
        <v>0.4</v>
      </c>
      <c r="AA68">
        <v>0.4</v>
      </c>
      <c r="AB68">
        <v>0.7</v>
      </c>
      <c r="AC68">
        <v>1.6</v>
      </c>
      <c r="AD68">
        <v>7.1</v>
      </c>
      <c r="AG68" t="str">
        <v>Jaylen Brown</v>
      </c>
      <c r="AH68" t="str">
        <f t="shared" si="1"/>
        <v>BOS</v>
      </c>
    </row>
    <row r="69" spans="1:34" x14ac:dyDescent="0.25">
      <c r="A69">
        <v>58</v>
      </c>
      <c r="B69" t="s">
        <v>117</v>
      </c>
      <c r="C69" t="s">
        <v>59</v>
      </c>
      <c r="D69">
        <v>27</v>
      </c>
      <c r="E69" t="s">
        <v>118</v>
      </c>
      <c r="F69">
        <v>46</v>
      </c>
      <c r="G69">
        <v>46</v>
      </c>
      <c r="H69">
        <v>35</v>
      </c>
      <c r="I69">
        <v>7.7</v>
      </c>
      <c r="J69">
        <v>16.899999999999999</v>
      </c>
      <c r="K69">
        <v>0.45600000000000002</v>
      </c>
      <c r="L69">
        <v>2.2999999999999998</v>
      </c>
      <c r="M69">
        <v>6.5</v>
      </c>
      <c r="N69">
        <v>0.36399999999999999</v>
      </c>
      <c r="O69">
        <v>5.3</v>
      </c>
      <c r="P69">
        <v>10.4</v>
      </c>
      <c r="Q69">
        <v>0.51300000000000001</v>
      </c>
      <c r="R69">
        <v>0.52500000000000002</v>
      </c>
      <c r="S69">
        <v>4.2</v>
      </c>
      <c r="T69">
        <v>5</v>
      </c>
      <c r="U69">
        <v>0.83099999999999996</v>
      </c>
      <c r="V69">
        <v>0.8</v>
      </c>
      <c r="W69">
        <v>4.2</v>
      </c>
      <c r="X69">
        <v>5.0999999999999996</v>
      </c>
      <c r="Y69">
        <v>3.7</v>
      </c>
      <c r="Z69">
        <v>1</v>
      </c>
      <c r="AA69">
        <v>0.5</v>
      </c>
      <c r="AB69">
        <v>2.2999999999999998</v>
      </c>
      <c r="AC69">
        <v>1.7</v>
      </c>
      <c r="AD69">
        <v>21.9</v>
      </c>
      <c r="AG69" t="str">
        <v>Kendall Brown</v>
      </c>
      <c r="AH69" t="str">
        <f t="shared" si="1"/>
        <v>IND</v>
      </c>
    </row>
    <row r="70" spans="1:34" x14ac:dyDescent="0.25">
      <c r="A70">
        <v>59</v>
      </c>
      <c r="B70" t="s">
        <v>119</v>
      </c>
      <c r="C70" t="s">
        <v>59</v>
      </c>
      <c r="D70">
        <v>25</v>
      </c>
      <c r="E70" t="s">
        <v>70</v>
      </c>
      <c r="F70">
        <v>34</v>
      </c>
      <c r="G70">
        <v>32</v>
      </c>
      <c r="H70">
        <v>37.1</v>
      </c>
      <c r="I70">
        <v>7.9</v>
      </c>
      <c r="J70">
        <v>17.3</v>
      </c>
      <c r="K70">
        <v>0.45900000000000002</v>
      </c>
      <c r="L70">
        <v>2.2999999999999998</v>
      </c>
      <c r="M70">
        <v>6.5</v>
      </c>
      <c r="N70">
        <v>0.35299999999999998</v>
      </c>
      <c r="O70">
        <v>5.6</v>
      </c>
      <c r="P70">
        <v>10.8</v>
      </c>
      <c r="Q70">
        <v>0.52300000000000002</v>
      </c>
      <c r="R70">
        <v>0.52600000000000002</v>
      </c>
      <c r="S70">
        <v>2.7</v>
      </c>
      <c r="T70">
        <v>3.1</v>
      </c>
      <c r="U70">
        <v>0.85799999999999998</v>
      </c>
      <c r="V70">
        <v>0.8</v>
      </c>
      <c r="W70">
        <v>6.5</v>
      </c>
      <c r="X70">
        <v>7.3</v>
      </c>
      <c r="Y70">
        <v>3.1</v>
      </c>
      <c r="Z70">
        <v>1.1000000000000001</v>
      </c>
      <c r="AA70">
        <v>0.5</v>
      </c>
      <c r="AB70">
        <v>2.1</v>
      </c>
      <c r="AC70">
        <v>1.9</v>
      </c>
      <c r="AD70">
        <v>20.9</v>
      </c>
      <c r="AG70" t="str">
        <v>Kobe Brown</v>
      </c>
      <c r="AH70" t="str">
        <f t="shared" si="1"/>
        <v>LAC</v>
      </c>
    </row>
    <row r="71" spans="1:34" x14ac:dyDescent="0.25">
      <c r="A71">
        <v>60</v>
      </c>
      <c r="B71" t="s">
        <v>120</v>
      </c>
      <c r="C71" t="s">
        <v>59</v>
      </c>
      <c r="D71">
        <v>25</v>
      </c>
      <c r="E71" t="s">
        <v>78</v>
      </c>
      <c r="F71">
        <v>29</v>
      </c>
      <c r="G71">
        <v>0</v>
      </c>
      <c r="H71">
        <v>11.9</v>
      </c>
      <c r="I71">
        <v>1.4</v>
      </c>
      <c r="J71">
        <v>3</v>
      </c>
      <c r="K71">
        <v>0.46600000000000003</v>
      </c>
      <c r="L71">
        <v>0.3</v>
      </c>
      <c r="M71">
        <v>1.2</v>
      </c>
      <c r="N71">
        <v>0.28599999999999998</v>
      </c>
      <c r="O71">
        <v>1.1000000000000001</v>
      </c>
      <c r="P71">
        <v>1.8</v>
      </c>
      <c r="Q71">
        <v>0.58499999999999996</v>
      </c>
      <c r="R71">
        <v>0.52300000000000002</v>
      </c>
      <c r="S71">
        <v>0.9</v>
      </c>
      <c r="T71">
        <v>1.4</v>
      </c>
      <c r="U71">
        <v>0.67500000000000004</v>
      </c>
      <c r="V71">
        <v>1.1000000000000001</v>
      </c>
      <c r="W71">
        <v>2</v>
      </c>
      <c r="X71">
        <v>3.1</v>
      </c>
      <c r="Y71">
        <v>0.7</v>
      </c>
      <c r="Z71">
        <v>0.4</v>
      </c>
      <c r="AA71">
        <v>0.1</v>
      </c>
      <c r="AB71">
        <v>0.3</v>
      </c>
      <c r="AC71">
        <v>1.2</v>
      </c>
      <c r="AD71">
        <v>4.0999999999999996</v>
      </c>
      <c r="AG71" t="str">
        <v>Moses Brown</v>
      </c>
      <c r="AH71" t="str">
        <f t="shared" si="1"/>
        <v>POR</v>
      </c>
    </row>
    <row r="72" spans="1:34" x14ac:dyDescent="0.25">
      <c r="A72">
        <v>61</v>
      </c>
      <c r="B72" t="s">
        <v>121</v>
      </c>
      <c r="C72" t="s">
        <v>50</v>
      </c>
      <c r="D72">
        <v>31</v>
      </c>
      <c r="E72" t="s">
        <v>64</v>
      </c>
      <c r="F72">
        <v>37</v>
      </c>
      <c r="G72">
        <v>23</v>
      </c>
      <c r="H72">
        <v>28.4</v>
      </c>
      <c r="I72">
        <v>5.6</v>
      </c>
      <c r="J72">
        <v>12.7</v>
      </c>
      <c r="K72">
        <v>0.442</v>
      </c>
      <c r="L72">
        <v>2.2000000000000002</v>
      </c>
      <c r="M72">
        <v>5.2</v>
      </c>
      <c r="N72">
        <v>0.41899999999999998</v>
      </c>
      <c r="O72">
        <v>3.5</v>
      </c>
      <c r="P72">
        <v>7.6</v>
      </c>
      <c r="Q72">
        <v>0.45700000000000002</v>
      </c>
      <c r="R72">
        <v>0.52700000000000002</v>
      </c>
      <c r="S72">
        <v>2.5</v>
      </c>
      <c r="T72">
        <v>3</v>
      </c>
      <c r="U72">
        <v>0.82899999999999996</v>
      </c>
      <c r="V72">
        <v>0.6</v>
      </c>
      <c r="W72">
        <v>3</v>
      </c>
      <c r="X72">
        <v>3.6</v>
      </c>
      <c r="Y72">
        <v>5.5</v>
      </c>
      <c r="Z72">
        <v>0.7</v>
      </c>
      <c r="AA72">
        <v>0.2</v>
      </c>
      <c r="AB72">
        <v>1.5</v>
      </c>
      <c r="AC72">
        <v>1.4</v>
      </c>
      <c r="AD72">
        <v>15.9</v>
      </c>
      <c r="AG72" t="str">
        <v>Troy Brown Jr.</v>
      </c>
      <c r="AH72" t="str">
        <f t="shared" si="1"/>
        <v>MIN</v>
      </c>
    </row>
    <row r="73" spans="1:34" x14ac:dyDescent="0.25">
      <c r="A73">
        <v>62</v>
      </c>
      <c r="B73" t="s">
        <v>122</v>
      </c>
      <c r="C73" t="s">
        <v>50</v>
      </c>
      <c r="D73">
        <v>25</v>
      </c>
      <c r="E73" t="s">
        <v>118</v>
      </c>
      <c r="F73">
        <v>10</v>
      </c>
      <c r="G73">
        <v>0</v>
      </c>
      <c r="H73">
        <v>10.4</v>
      </c>
      <c r="I73">
        <v>1.5</v>
      </c>
      <c r="J73">
        <v>4.5999999999999996</v>
      </c>
      <c r="K73">
        <v>0.32600000000000001</v>
      </c>
      <c r="L73">
        <v>1.1000000000000001</v>
      </c>
      <c r="M73">
        <v>3.2</v>
      </c>
      <c r="N73">
        <v>0.34399999999999997</v>
      </c>
      <c r="O73">
        <v>0.4</v>
      </c>
      <c r="P73">
        <v>1.4</v>
      </c>
      <c r="Q73">
        <v>0.28599999999999998</v>
      </c>
      <c r="R73">
        <v>0.44600000000000001</v>
      </c>
      <c r="S73">
        <v>0.1</v>
      </c>
      <c r="T73">
        <v>0.2</v>
      </c>
      <c r="U73">
        <v>0.5</v>
      </c>
      <c r="V73">
        <v>0.7</v>
      </c>
      <c r="W73">
        <v>1.1000000000000001</v>
      </c>
      <c r="X73">
        <v>1.8</v>
      </c>
      <c r="Y73">
        <v>0.5</v>
      </c>
      <c r="Z73">
        <v>0.1</v>
      </c>
      <c r="AA73">
        <v>0.1</v>
      </c>
      <c r="AB73">
        <v>0.3</v>
      </c>
      <c r="AC73">
        <v>0.3</v>
      </c>
      <c r="AD73">
        <v>4.2</v>
      </c>
      <c r="AG73" t="str">
        <v>Jalen Brunson</v>
      </c>
      <c r="AH73" t="str">
        <f t="shared" si="1"/>
        <v>NYK</v>
      </c>
    </row>
    <row r="74" spans="1:34" x14ac:dyDescent="0.25">
      <c r="A74">
        <v>63</v>
      </c>
      <c r="B74" t="s">
        <v>123</v>
      </c>
      <c r="C74" t="s">
        <v>59</v>
      </c>
      <c r="D74">
        <v>28</v>
      </c>
      <c r="E74" t="s">
        <v>124</v>
      </c>
      <c r="F74">
        <v>37</v>
      </c>
      <c r="G74">
        <v>37</v>
      </c>
      <c r="H74">
        <v>31.4</v>
      </c>
      <c r="I74">
        <v>5.0999999999999996</v>
      </c>
      <c r="J74">
        <v>11</v>
      </c>
      <c r="K74">
        <v>0.46300000000000002</v>
      </c>
      <c r="L74">
        <v>1.9</v>
      </c>
      <c r="M74">
        <v>4.8</v>
      </c>
      <c r="N74">
        <v>0.38800000000000001</v>
      </c>
      <c r="O74">
        <v>3.2</v>
      </c>
      <c r="P74">
        <v>6.2</v>
      </c>
      <c r="Q74">
        <v>0.52200000000000002</v>
      </c>
      <c r="R74">
        <v>0.54800000000000004</v>
      </c>
      <c r="S74">
        <v>1.9</v>
      </c>
      <c r="T74">
        <v>2.2999999999999998</v>
      </c>
      <c r="U74">
        <v>0.83299999999999996</v>
      </c>
      <c r="V74">
        <v>0.8</v>
      </c>
      <c r="W74">
        <v>2.7</v>
      </c>
      <c r="X74">
        <v>3.5</v>
      </c>
      <c r="Y74">
        <v>1.6</v>
      </c>
      <c r="Z74">
        <v>1</v>
      </c>
      <c r="AA74">
        <v>0.1</v>
      </c>
      <c r="AB74">
        <v>1.5</v>
      </c>
      <c r="AC74">
        <v>3.7</v>
      </c>
      <c r="AD74">
        <v>13.9</v>
      </c>
      <c r="AG74" t="str">
        <v>Thomas Bryant</v>
      </c>
      <c r="AH74" t="str">
        <f t="shared" si="1"/>
        <v>MIA</v>
      </c>
    </row>
    <row r="75" spans="1:34" x14ac:dyDescent="0.25">
      <c r="A75">
        <v>64</v>
      </c>
      <c r="B75" t="s">
        <v>125</v>
      </c>
      <c r="C75" t="s">
        <v>126</v>
      </c>
      <c r="D75">
        <v>27</v>
      </c>
      <c r="E75" t="s">
        <v>32</v>
      </c>
      <c r="F75">
        <v>38</v>
      </c>
      <c r="G75">
        <v>35</v>
      </c>
      <c r="H75">
        <v>29.4</v>
      </c>
      <c r="I75">
        <v>4.5</v>
      </c>
      <c r="J75">
        <v>9.4</v>
      </c>
      <c r="K75">
        <v>0.47599999999999998</v>
      </c>
      <c r="L75">
        <v>1</v>
      </c>
      <c r="M75">
        <v>2.9</v>
      </c>
      <c r="N75">
        <v>0.33</v>
      </c>
      <c r="O75">
        <v>3.5</v>
      </c>
      <c r="P75">
        <v>6.4</v>
      </c>
      <c r="Q75">
        <v>0.54300000000000004</v>
      </c>
      <c r="R75">
        <v>0.52800000000000002</v>
      </c>
      <c r="S75">
        <v>1.9</v>
      </c>
      <c r="T75">
        <v>2.2999999999999998</v>
      </c>
      <c r="U75">
        <v>0.82599999999999996</v>
      </c>
      <c r="V75">
        <v>0.9</v>
      </c>
      <c r="W75">
        <v>4</v>
      </c>
      <c r="X75">
        <v>4.9000000000000004</v>
      </c>
      <c r="Y75">
        <v>2.8</v>
      </c>
      <c r="Z75">
        <v>1</v>
      </c>
      <c r="AA75">
        <v>0.3</v>
      </c>
      <c r="AB75">
        <v>1.3</v>
      </c>
      <c r="AC75">
        <v>2.6</v>
      </c>
      <c r="AD75">
        <v>11.8</v>
      </c>
      <c r="AG75" t="str">
        <v>Kobe Bufkin</v>
      </c>
      <c r="AH75" t="str">
        <f t="shared" si="1"/>
        <v>ATL</v>
      </c>
    </row>
    <row r="76" spans="1:34" x14ac:dyDescent="0.25">
      <c r="A76">
        <v>64</v>
      </c>
      <c r="B76" t="s">
        <v>125</v>
      </c>
      <c r="C76" t="s">
        <v>39</v>
      </c>
      <c r="D76">
        <v>27</v>
      </c>
      <c r="E76" t="s">
        <v>127</v>
      </c>
      <c r="F76">
        <v>33</v>
      </c>
      <c r="G76">
        <v>33</v>
      </c>
      <c r="H76">
        <v>29.7</v>
      </c>
      <c r="I76">
        <v>4.5</v>
      </c>
      <c r="J76">
        <v>9.5</v>
      </c>
      <c r="K76">
        <v>0.47499999999999998</v>
      </c>
      <c r="L76">
        <v>1</v>
      </c>
      <c r="M76">
        <v>3.1</v>
      </c>
      <c r="N76">
        <v>0.32700000000000001</v>
      </c>
      <c r="O76">
        <v>3.5</v>
      </c>
      <c r="P76">
        <v>6.5</v>
      </c>
      <c r="Q76">
        <v>0.54500000000000004</v>
      </c>
      <c r="R76">
        <v>0.52700000000000002</v>
      </c>
      <c r="S76">
        <v>2</v>
      </c>
      <c r="T76">
        <v>2.5</v>
      </c>
      <c r="U76">
        <v>0.81699999999999995</v>
      </c>
      <c r="V76">
        <v>0.8</v>
      </c>
      <c r="W76">
        <v>3.9</v>
      </c>
      <c r="X76">
        <v>4.7</v>
      </c>
      <c r="Y76">
        <v>3</v>
      </c>
      <c r="Z76">
        <v>1.1000000000000001</v>
      </c>
      <c r="AA76">
        <v>0.2</v>
      </c>
      <c r="AB76">
        <v>1.2</v>
      </c>
      <c r="AC76">
        <v>2.5</v>
      </c>
      <c r="AD76">
        <v>12.1</v>
      </c>
      <c r="AG76" t="str">
        <v>Reggie Bullock</v>
      </c>
      <c r="AH76" t="str">
        <f t="shared" si="1"/>
        <v>HOU</v>
      </c>
    </row>
    <row r="77" spans="1:34" x14ac:dyDescent="0.25">
      <c r="A77">
        <v>64</v>
      </c>
      <c r="B77" t="s">
        <v>125</v>
      </c>
      <c r="C77" t="s">
        <v>50</v>
      </c>
      <c r="D77">
        <v>27</v>
      </c>
      <c r="E77" t="s">
        <v>34</v>
      </c>
      <c r="F77">
        <v>5</v>
      </c>
      <c r="G77">
        <v>2</v>
      </c>
      <c r="H77">
        <v>27.2</v>
      </c>
      <c r="I77">
        <v>4.2</v>
      </c>
      <c r="J77">
        <v>8.6</v>
      </c>
      <c r="K77">
        <v>0.48799999999999999</v>
      </c>
      <c r="L77">
        <v>0.8</v>
      </c>
      <c r="M77">
        <v>2.2000000000000002</v>
      </c>
      <c r="N77">
        <v>0.36399999999999999</v>
      </c>
      <c r="O77">
        <v>3.4</v>
      </c>
      <c r="P77">
        <v>6.4</v>
      </c>
      <c r="Q77">
        <v>0.53100000000000003</v>
      </c>
      <c r="R77">
        <v>0.53500000000000003</v>
      </c>
      <c r="S77">
        <v>0.8</v>
      </c>
      <c r="T77">
        <v>0.8</v>
      </c>
      <c r="U77">
        <v>1</v>
      </c>
      <c r="V77">
        <v>1.8</v>
      </c>
      <c r="W77">
        <v>4.4000000000000004</v>
      </c>
      <c r="X77">
        <v>6.2</v>
      </c>
      <c r="Y77">
        <v>1.4</v>
      </c>
      <c r="Z77">
        <v>0.8</v>
      </c>
      <c r="AA77">
        <v>0.6</v>
      </c>
      <c r="AB77">
        <v>1.4</v>
      </c>
      <c r="AC77">
        <v>3.2</v>
      </c>
      <c r="AD77">
        <v>10</v>
      </c>
      <c r="AG77" t="str">
        <v>Alec Burks</v>
      </c>
      <c r="AH77" t="str">
        <f t="shared" si="1"/>
        <v>DET</v>
      </c>
    </row>
    <row r="78" spans="1:34" x14ac:dyDescent="0.25">
      <c r="A78">
        <v>65</v>
      </c>
      <c r="B78" t="s">
        <v>128</v>
      </c>
      <c r="C78" t="s">
        <v>39</v>
      </c>
      <c r="D78">
        <v>26</v>
      </c>
      <c r="E78" t="s">
        <v>35</v>
      </c>
      <c r="F78">
        <v>4</v>
      </c>
      <c r="G78">
        <v>0</v>
      </c>
      <c r="H78">
        <v>1.5</v>
      </c>
      <c r="I78">
        <v>0.3</v>
      </c>
      <c r="J78">
        <v>1</v>
      </c>
      <c r="K78">
        <v>0.25</v>
      </c>
      <c r="L78">
        <v>0.3</v>
      </c>
      <c r="M78">
        <v>0.8</v>
      </c>
      <c r="N78">
        <v>0.33300000000000002</v>
      </c>
      <c r="O78">
        <v>0</v>
      </c>
      <c r="P78">
        <v>0.3</v>
      </c>
      <c r="Q78">
        <v>0</v>
      </c>
      <c r="R78">
        <v>0.375</v>
      </c>
      <c r="S78">
        <v>0</v>
      </c>
      <c r="T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0.3</v>
      </c>
      <c r="AB78">
        <v>0.5</v>
      </c>
      <c r="AC78">
        <v>0.3</v>
      </c>
      <c r="AD78">
        <v>0.8</v>
      </c>
      <c r="AG78" t="str">
        <v>Jared Butler</v>
      </c>
      <c r="AH78" t="str">
        <f t="shared" si="1"/>
        <v>WAS</v>
      </c>
    </row>
    <row r="79" spans="1:34" x14ac:dyDescent="0.25">
      <c r="A79">
        <v>66</v>
      </c>
      <c r="B79" t="s">
        <v>129</v>
      </c>
      <c r="C79" t="s">
        <v>28</v>
      </c>
      <c r="D79">
        <v>22</v>
      </c>
      <c r="E79" t="s">
        <v>130</v>
      </c>
      <c r="F79">
        <v>6</v>
      </c>
      <c r="G79">
        <v>0</v>
      </c>
      <c r="H79">
        <v>6.7</v>
      </c>
      <c r="I79">
        <v>0.8</v>
      </c>
      <c r="J79">
        <v>1.8</v>
      </c>
      <c r="K79">
        <v>0.45500000000000002</v>
      </c>
      <c r="L79">
        <v>0.2</v>
      </c>
      <c r="M79">
        <v>0.5</v>
      </c>
      <c r="N79">
        <v>0.33300000000000002</v>
      </c>
      <c r="O79">
        <v>0.7</v>
      </c>
      <c r="P79">
        <v>1.3</v>
      </c>
      <c r="Q79">
        <v>0.5</v>
      </c>
      <c r="R79">
        <v>0.5</v>
      </c>
      <c r="S79">
        <v>0.7</v>
      </c>
      <c r="T79">
        <v>1.5</v>
      </c>
      <c r="U79">
        <v>0.44400000000000001</v>
      </c>
      <c r="V79">
        <v>0.5</v>
      </c>
      <c r="W79">
        <v>1</v>
      </c>
      <c r="X79">
        <v>1.5</v>
      </c>
      <c r="Y79">
        <v>0.7</v>
      </c>
      <c r="Z79">
        <v>0</v>
      </c>
      <c r="AA79">
        <v>0.7</v>
      </c>
      <c r="AB79">
        <v>0.7</v>
      </c>
      <c r="AC79">
        <v>0.8</v>
      </c>
      <c r="AD79">
        <v>2.5</v>
      </c>
      <c r="AG79" t="str">
        <v>Jimmy Butler</v>
      </c>
      <c r="AH79" t="str">
        <f t="shared" si="1"/>
        <v>MIA</v>
      </c>
    </row>
    <row r="80" spans="1:34" x14ac:dyDescent="0.25">
      <c r="A80">
        <v>67</v>
      </c>
      <c r="B80" t="s">
        <v>131</v>
      </c>
      <c r="C80" t="s">
        <v>59</v>
      </c>
      <c r="D80">
        <v>27</v>
      </c>
      <c r="E80" t="s">
        <v>78</v>
      </c>
      <c r="F80">
        <v>44</v>
      </c>
      <c r="G80">
        <v>44</v>
      </c>
      <c r="H80">
        <v>33.299999999999997</v>
      </c>
      <c r="I80">
        <v>8.6999999999999993</v>
      </c>
      <c r="J80">
        <v>17.7</v>
      </c>
      <c r="K80">
        <v>0.49199999999999999</v>
      </c>
      <c r="L80">
        <v>2.1</v>
      </c>
      <c r="M80">
        <v>5.9</v>
      </c>
      <c r="N80">
        <v>0.35599999999999998</v>
      </c>
      <c r="O80">
        <v>6.6</v>
      </c>
      <c r="P80">
        <v>11.7</v>
      </c>
      <c r="Q80">
        <v>0.56000000000000005</v>
      </c>
      <c r="R80">
        <v>0.55100000000000005</v>
      </c>
      <c r="S80">
        <v>3.1</v>
      </c>
      <c r="T80">
        <v>4.3</v>
      </c>
      <c r="U80">
        <v>0.72099999999999997</v>
      </c>
      <c r="V80">
        <v>1</v>
      </c>
      <c r="W80">
        <v>4.3</v>
      </c>
      <c r="X80">
        <v>5.4</v>
      </c>
      <c r="Y80">
        <v>3.7</v>
      </c>
      <c r="Z80">
        <v>1.1000000000000001</v>
      </c>
      <c r="AA80">
        <v>0.6</v>
      </c>
      <c r="AB80">
        <v>2.4</v>
      </c>
      <c r="AC80">
        <v>2.6</v>
      </c>
      <c r="AD80">
        <v>22.6</v>
      </c>
      <c r="AG80" t="str">
        <v>Jamal Cain</v>
      </c>
      <c r="AH80" t="str">
        <f t="shared" si="1"/>
        <v>MIA</v>
      </c>
    </row>
    <row r="81" spans="1:34" x14ac:dyDescent="0.25">
      <c r="A81">
        <v>68</v>
      </c>
      <c r="B81" t="s">
        <v>132</v>
      </c>
      <c r="C81" t="s">
        <v>39</v>
      </c>
      <c r="D81">
        <v>20</v>
      </c>
      <c r="E81" t="s">
        <v>127</v>
      </c>
      <c r="F81">
        <v>4</v>
      </c>
      <c r="G81">
        <v>0</v>
      </c>
      <c r="H81">
        <v>4.5</v>
      </c>
      <c r="I81">
        <v>0.5</v>
      </c>
      <c r="J81">
        <v>1.3</v>
      </c>
      <c r="K81">
        <v>0.4</v>
      </c>
      <c r="L81">
        <v>0</v>
      </c>
      <c r="M81">
        <v>0.3</v>
      </c>
      <c r="N81">
        <v>0</v>
      </c>
      <c r="O81">
        <v>0.5</v>
      </c>
      <c r="P81">
        <v>1</v>
      </c>
      <c r="Q81">
        <v>0.5</v>
      </c>
      <c r="R81">
        <v>0.4</v>
      </c>
      <c r="S81">
        <v>1</v>
      </c>
      <c r="T81">
        <v>1.5</v>
      </c>
      <c r="U81">
        <v>0.66700000000000004</v>
      </c>
      <c r="V81">
        <v>0.5</v>
      </c>
      <c r="W81">
        <v>0</v>
      </c>
      <c r="X81">
        <v>0.5</v>
      </c>
      <c r="Y81">
        <v>0.3</v>
      </c>
      <c r="Z81">
        <v>0</v>
      </c>
      <c r="AA81">
        <v>0</v>
      </c>
      <c r="AB81">
        <v>0</v>
      </c>
      <c r="AC81">
        <v>1</v>
      </c>
      <c r="AD81">
        <v>2</v>
      </c>
      <c r="AG81" t="str">
        <v>Kentavious Caldwell-Pope</v>
      </c>
      <c r="AH81" t="str">
        <f t="shared" si="1"/>
        <v>DEN</v>
      </c>
    </row>
    <row r="82" spans="1:34" x14ac:dyDescent="0.25">
      <c r="A82">
        <v>69</v>
      </c>
      <c r="B82" t="s">
        <v>133</v>
      </c>
      <c r="C82" t="s">
        <v>28</v>
      </c>
      <c r="D82">
        <v>24</v>
      </c>
      <c r="E82" t="s">
        <v>89</v>
      </c>
      <c r="F82">
        <v>28</v>
      </c>
      <c r="G82">
        <v>0</v>
      </c>
      <c r="H82">
        <v>9.4</v>
      </c>
      <c r="I82">
        <v>0.8</v>
      </c>
      <c r="J82">
        <v>2.1</v>
      </c>
      <c r="K82">
        <v>0.379</v>
      </c>
      <c r="L82">
        <v>0.4</v>
      </c>
      <c r="M82">
        <v>1.4</v>
      </c>
      <c r="N82">
        <v>0.28899999999999998</v>
      </c>
      <c r="O82">
        <v>0.4</v>
      </c>
      <c r="P82">
        <v>0.7</v>
      </c>
      <c r="Q82">
        <v>0.55000000000000004</v>
      </c>
      <c r="R82">
        <v>0.47399999999999998</v>
      </c>
      <c r="S82">
        <v>0</v>
      </c>
      <c r="T82">
        <v>0.1</v>
      </c>
      <c r="U82">
        <v>0.5</v>
      </c>
      <c r="V82">
        <v>0.3</v>
      </c>
      <c r="W82">
        <v>1.1000000000000001</v>
      </c>
      <c r="X82">
        <v>1.4</v>
      </c>
      <c r="Y82">
        <v>0.6</v>
      </c>
      <c r="Z82">
        <v>0.2</v>
      </c>
      <c r="AA82">
        <v>0.1</v>
      </c>
      <c r="AB82">
        <v>0.2</v>
      </c>
      <c r="AC82">
        <v>1.4</v>
      </c>
      <c r="AD82">
        <v>2</v>
      </c>
      <c r="AG82" t="str">
        <v>Toumani Camara</v>
      </c>
      <c r="AH82" t="str">
        <f t="shared" si="1"/>
        <v>POR</v>
      </c>
    </row>
    <row r="83" spans="1:34" x14ac:dyDescent="0.25">
      <c r="A83">
        <v>70</v>
      </c>
      <c r="B83" t="s">
        <v>134</v>
      </c>
      <c r="C83" t="s">
        <v>33</v>
      </c>
      <c r="D83">
        <v>24</v>
      </c>
      <c r="E83" t="s">
        <v>64</v>
      </c>
      <c r="F83">
        <v>9</v>
      </c>
      <c r="G83">
        <v>4</v>
      </c>
      <c r="H83">
        <v>9.1</v>
      </c>
      <c r="I83">
        <v>1</v>
      </c>
      <c r="J83">
        <v>2.2999999999999998</v>
      </c>
      <c r="K83">
        <v>0.42899999999999999</v>
      </c>
      <c r="L83">
        <v>0</v>
      </c>
      <c r="M83">
        <v>0</v>
      </c>
      <c r="O83">
        <v>1</v>
      </c>
      <c r="P83">
        <v>2.2999999999999998</v>
      </c>
      <c r="Q83">
        <v>0.42899999999999999</v>
      </c>
      <c r="R83">
        <v>0.42899999999999999</v>
      </c>
      <c r="S83">
        <v>0</v>
      </c>
      <c r="T83">
        <v>0.4</v>
      </c>
      <c r="U83">
        <v>0</v>
      </c>
      <c r="V83">
        <v>2</v>
      </c>
      <c r="W83">
        <v>3.1</v>
      </c>
      <c r="X83">
        <v>5.0999999999999996</v>
      </c>
      <c r="Y83">
        <v>0.2</v>
      </c>
      <c r="Z83">
        <v>0.2</v>
      </c>
      <c r="AA83">
        <v>0.3</v>
      </c>
      <c r="AB83">
        <v>0.4</v>
      </c>
      <c r="AC83">
        <v>1.2</v>
      </c>
      <c r="AD83">
        <v>2</v>
      </c>
      <c r="AG83" t="str">
        <v>Clint Capela</v>
      </c>
      <c r="AH83" t="str">
        <f t="shared" si="1"/>
        <v>ATL</v>
      </c>
    </row>
    <row r="84" spans="1:34" x14ac:dyDescent="0.25">
      <c r="A84">
        <v>71</v>
      </c>
      <c r="B84" t="s">
        <v>135</v>
      </c>
      <c r="C84" t="s">
        <v>59</v>
      </c>
      <c r="D84">
        <v>24</v>
      </c>
      <c r="E84" t="s">
        <v>44</v>
      </c>
      <c r="F84">
        <v>35</v>
      </c>
      <c r="G84">
        <v>3</v>
      </c>
      <c r="H84">
        <v>11.4</v>
      </c>
      <c r="I84">
        <v>1.4</v>
      </c>
      <c r="J84">
        <v>3.3</v>
      </c>
      <c r="K84">
        <v>0.439</v>
      </c>
      <c r="L84">
        <v>0.9</v>
      </c>
      <c r="M84">
        <v>2.2999999999999998</v>
      </c>
      <c r="N84">
        <v>0.36599999999999999</v>
      </c>
      <c r="O84">
        <v>0.6</v>
      </c>
      <c r="P84">
        <v>0.9</v>
      </c>
      <c r="Q84">
        <v>0.625</v>
      </c>
      <c r="R84">
        <v>0.56999999999999995</v>
      </c>
      <c r="S84">
        <v>0.5</v>
      </c>
      <c r="T84">
        <v>0.6</v>
      </c>
      <c r="U84">
        <v>0.86399999999999999</v>
      </c>
      <c r="V84">
        <v>0.4</v>
      </c>
      <c r="W84">
        <v>1.6</v>
      </c>
      <c r="X84">
        <v>2</v>
      </c>
      <c r="Y84">
        <v>0.9</v>
      </c>
      <c r="Z84">
        <v>0.2</v>
      </c>
      <c r="AA84">
        <v>0.1</v>
      </c>
      <c r="AB84">
        <v>0.5</v>
      </c>
      <c r="AC84">
        <v>0.7</v>
      </c>
      <c r="AD84">
        <v>4.3</v>
      </c>
      <c r="AG84" t="str">
        <v>Jevon Carter</v>
      </c>
      <c r="AH84" t="str">
        <f t="shared" si="1"/>
        <v>CHI</v>
      </c>
    </row>
    <row r="85" spans="1:34" x14ac:dyDescent="0.25">
      <c r="A85">
        <v>72</v>
      </c>
      <c r="B85" t="s">
        <v>136</v>
      </c>
      <c r="C85" t="s">
        <v>50</v>
      </c>
      <c r="D85">
        <v>27</v>
      </c>
      <c r="E85" t="s">
        <v>35</v>
      </c>
      <c r="F85">
        <v>45</v>
      </c>
      <c r="G85">
        <v>45</v>
      </c>
      <c r="H85">
        <v>35.6</v>
      </c>
      <c r="I85">
        <v>9.4</v>
      </c>
      <c r="J85">
        <v>19.600000000000001</v>
      </c>
      <c r="K85">
        <v>0.48099999999999998</v>
      </c>
      <c r="L85">
        <v>2.8</v>
      </c>
      <c r="M85">
        <v>6.6</v>
      </c>
      <c r="N85">
        <v>0.42399999999999999</v>
      </c>
      <c r="O85">
        <v>6.6</v>
      </c>
      <c r="P85">
        <v>13</v>
      </c>
      <c r="Q85">
        <v>0.51</v>
      </c>
      <c r="R85">
        <v>0.55300000000000005</v>
      </c>
      <c r="S85">
        <v>5</v>
      </c>
      <c r="T85">
        <v>6</v>
      </c>
      <c r="U85">
        <v>0.83499999999999996</v>
      </c>
      <c r="V85">
        <v>0.6</v>
      </c>
      <c r="W85">
        <v>3.3</v>
      </c>
      <c r="X85">
        <v>3.9</v>
      </c>
      <c r="Y85">
        <v>6.5</v>
      </c>
      <c r="Z85">
        <v>0.9</v>
      </c>
      <c r="AA85">
        <v>0.2</v>
      </c>
      <c r="AB85">
        <v>2.4</v>
      </c>
      <c r="AC85">
        <v>2</v>
      </c>
      <c r="AD85">
        <v>26.7</v>
      </c>
      <c r="AG85" t="str">
        <v>Wendell Carter Jr.</v>
      </c>
      <c r="AH85" t="str">
        <f t="shared" si="1"/>
        <v>ORL</v>
      </c>
    </row>
    <row r="86" spans="1:34" x14ac:dyDescent="0.25">
      <c r="A86">
        <v>73</v>
      </c>
      <c r="B86" t="s">
        <v>137</v>
      </c>
      <c r="C86" t="s">
        <v>33</v>
      </c>
      <c r="D86">
        <v>26</v>
      </c>
      <c r="E86" t="s">
        <v>37</v>
      </c>
      <c r="F86">
        <v>24</v>
      </c>
      <c r="G86">
        <v>3</v>
      </c>
      <c r="H86">
        <v>10.7</v>
      </c>
      <c r="I86">
        <v>1.8</v>
      </c>
      <c r="J86">
        <v>3.2</v>
      </c>
      <c r="K86">
        <v>0.57099999999999995</v>
      </c>
      <c r="L86">
        <v>0</v>
      </c>
      <c r="M86">
        <v>0.2</v>
      </c>
      <c r="N86">
        <v>0</v>
      </c>
      <c r="O86">
        <v>1.8</v>
      </c>
      <c r="P86">
        <v>3</v>
      </c>
      <c r="Q86">
        <v>0.60299999999999998</v>
      </c>
      <c r="R86">
        <v>0.57099999999999995</v>
      </c>
      <c r="S86">
        <v>0.8</v>
      </c>
      <c r="T86">
        <v>0.9</v>
      </c>
      <c r="U86">
        <v>0.81799999999999995</v>
      </c>
      <c r="V86">
        <v>1</v>
      </c>
      <c r="W86">
        <v>2.1</v>
      </c>
      <c r="X86">
        <v>3.2</v>
      </c>
      <c r="Y86">
        <v>0.6</v>
      </c>
      <c r="Z86">
        <v>0.3</v>
      </c>
      <c r="AA86">
        <v>0.2</v>
      </c>
      <c r="AB86">
        <v>0.6</v>
      </c>
      <c r="AC86">
        <v>1.1000000000000001</v>
      </c>
      <c r="AD86">
        <v>4.4000000000000004</v>
      </c>
      <c r="AG86" t="str">
        <v>Alex Caruso</v>
      </c>
      <c r="AH86" t="str">
        <f t="shared" si="1"/>
        <v>CHI</v>
      </c>
    </row>
    <row r="87" spans="1:34" x14ac:dyDescent="0.25">
      <c r="A87">
        <v>74</v>
      </c>
      <c r="B87" t="s">
        <v>138</v>
      </c>
      <c r="C87" t="s">
        <v>39</v>
      </c>
      <c r="D87">
        <v>20</v>
      </c>
      <c r="E87" t="s">
        <v>98</v>
      </c>
      <c r="F87">
        <v>2</v>
      </c>
      <c r="G87">
        <v>0</v>
      </c>
      <c r="H87">
        <v>2</v>
      </c>
      <c r="I87">
        <v>0</v>
      </c>
      <c r="J87">
        <v>1.5</v>
      </c>
      <c r="K87">
        <v>0</v>
      </c>
      <c r="L87">
        <v>0</v>
      </c>
      <c r="M87">
        <v>0.5</v>
      </c>
      <c r="N87">
        <v>0</v>
      </c>
      <c r="O87">
        <v>0</v>
      </c>
      <c r="P87">
        <v>1</v>
      </c>
      <c r="Q87">
        <v>0</v>
      </c>
      <c r="R87">
        <v>0</v>
      </c>
      <c r="S87">
        <v>0.5</v>
      </c>
      <c r="T87">
        <v>1</v>
      </c>
      <c r="U87">
        <v>0.5</v>
      </c>
      <c r="V87">
        <v>0.5</v>
      </c>
      <c r="W87">
        <v>0.5</v>
      </c>
      <c r="X87">
        <v>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0.5</v>
      </c>
      <c r="AG87" t="str">
        <v>Colin Castleton</v>
      </c>
      <c r="AH87" t="str">
        <f t="shared" si="1"/>
        <v>LAL</v>
      </c>
    </row>
    <row r="88" spans="1:34" x14ac:dyDescent="0.25">
      <c r="A88">
        <v>75</v>
      </c>
      <c r="B88" t="s">
        <v>139</v>
      </c>
      <c r="C88" t="s">
        <v>59</v>
      </c>
      <c r="D88">
        <v>32</v>
      </c>
      <c r="E88" t="s">
        <v>124</v>
      </c>
      <c r="F88">
        <v>18</v>
      </c>
      <c r="G88">
        <v>0</v>
      </c>
      <c r="H88">
        <v>9.1999999999999993</v>
      </c>
      <c r="I88">
        <v>0.9</v>
      </c>
      <c r="J88">
        <v>2.1</v>
      </c>
      <c r="K88">
        <v>0.42099999999999999</v>
      </c>
      <c r="L88">
        <v>0.6</v>
      </c>
      <c r="M88">
        <v>1.6</v>
      </c>
      <c r="N88">
        <v>0.39300000000000002</v>
      </c>
      <c r="O88">
        <v>0.3</v>
      </c>
      <c r="P88">
        <v>0.6</v>
      </c>
      <c r="Q88">
        <v>0.5</v>
      </c>
      <c r="R88">
        <v>0.56599999999999995</v>
      </c>
      <c r="S88">
        <v>0.1</v>
      </c>
      <c r="T88">
        <v>0.1</v>
      </c>
      <c r="U88">
        <v>1</v>
      </c>
      <c r="V88">
        <v>0.1</v>
      </c>
      <c r="W88">
        <v>1.2</v>
      </c>
      <c r="X88">
        <v>1.3</v>
      </c>
      <c r="Y88">
        <v>0.5</v>
      </c>
      <c r="Z88">
        <v>0.2</v>
      </c>
      <c r="AA88">
        <v>0.1</v>
      </c>
      <c r="AB88">
        <v>0.3</v>
      </c>
      <c r="AC88">
        <v>0.5</v>
      </c>
      <c r="AD88">
        <v>2.4</v>
      </c>
      <c r="AG88" t="str">
        <v>Malcolm Cazalon</v>
      </c>
      <c r="AH88" t="str">
        <f t="shared" si="1"/>
        <v>DET</v>
      </c>
    </row>
    <row r="89" spans="1:34" x14ac:dyDescent="0.25">
      <c r="A89">
        <v>76</v>
      </c>
      <c r="B89" t="s">
        <v>140</v>
      </c>
      <c r="C89" t="s">
        <v>39</v>
      </c>
      <c r="D89">
        <v>32</v>
      </c>
      <c r="E89" t="s">
        <v>68</v>
      </c>
      <c r="F89">
        <v>39</v>
      </c>
      <c r="G89">
        <v>0</v>
      </c>
      <c r="H89">
        <v>20.6</v>
      </c>
      <c r="I89">
        <v>3.7</v>
      </c>
      <c r="J89">
        <v>9.5</v>
      </c>
      <c r="K89">
        <v>0.39</v>
      </c>
      <c r="L89">
        <v>2.2999999999999998</v>
      </c>
      <c r="M89">
        <v>5.8</v>
      </c>
      <c r="N89">
        <v>0.40100000000000002</v>
      </c>
      <c r="O89">
        <v>1.4</v>
      </c>
      <c r="P89">
        <v>3.7</v>
      </c>
      <c r="Q89">
        <v>0.372</v>
      </c>
      <c r="R89">
        <v>0.51200000000000001</v>
      </c>
      <c r="S89">
        <v>2.7</v>
      </c>
      <c r="T89">
        <v>3.1</v>
      </c>
      <c r="U89">
        <v>0.89200000000000002</v>
      </c>
      <c r="V89">
        <v>0.4</v>
      </c>
      <c r="W89">
        <v>2</v>
      </c>
      <c r="X89">
        <v>2.4</v>
      </c>
      <c r="Y89">
        <v>1.5</v>
      </c>
      <c r="Z89">
        <v>0.5</v>
      </c>
      <c r="AA89">
        <v>0.2</v>
      </c>
      <c r="AB89">
        <v>0.7</v>
      </c>
      <c r="AC89">
        <v>1.5</v>
      </c>
      <c r="AD89">
        <v>12.5</v>
      </c>
      <c r="AG89" t="str">
        <v>Julian Champagnie</v>
      </c>
      <c r="AH89" t="str">
        <f t="shared" si="1"/>
        <v>SAS</v>
      </c>
    </row>
    <row r="90" spans="1:34" x14ac:dyDescent="0.25">
      <c r="A90">
        <v>77</v>
      </c>
      <c r="B90" t="s">
        <v>141</v>
      </c>
      <c r="C90" t="s">
        <v>39</v>
      </c>
      <c r="D90">
        <v>23</v>
      </c>
      <c r="E90" t="s">
        <v>62</v>
      </c>
      <c r="F90">
        <v>17</v>
      </c>
      <c r="G90">
        <v>0</v>
      </c>
      <c r="H90">
        <v>7.5</v>
      </c>
      <c r="I90">
        <v>1.6</v>
      </c>
      <c r="J90">
        <v>2.9</v>
      </c>
      <c r="K90">
        <v>0.56000000000000005</v>
      </c>
      <c r="L90">
        <v>0.6</v>
      </c>
      <c r="M90">
        <v>1.4</v>
      </c>
      <c r="N90">
        <v>0.41699999999999998</v>
      </c>
      <c r="O90">
        <v>1.1000000000000001</v>
      </c>
      <c r="P90">
        <v>1.5</v>
      </c>
      <c r="Q90">
        <v>0.69199999999999995</v>
      </c>
      <c r="R90">
        <v>0.66</v>
      </c>
      <c r="S90">
        <v>0.7</v>
      </c>
      <c r="T90">
        <v>0.9</v>
      </c>
      <c r="U90">
        <v>0.8</v>
      </c>
      <c r="V90">
        <v>0</v>
      </c>
      <c r="W90">
        <v>0.6</v>
      </c>
      <c r="X90">
        <v>0.6</v>
      </c>
      <c r="Y90">
        <v>1.8</v>
      </c>
      <c r="Z90">
        <v>0.5</v>
      </c>
      <c r="AA90">
        <v>0.1</v>
      </c>
      <c r="AB90">
        <v>0.6</v>
      </c>
      <c r="AC90">
        <v>0.8</v>
      </c>
      <c r="AD90">
        <v>4.5999999999999996</v>
      </c>
      <c r="AG90" t="str">
        <v>Max Christie</v>
      </c>
      <c r="AH90" t="str">
        <f t="shared" si="1"/>
        <v>LAL</v>
      </c>
    </row>
    <row r="91" spans="1:34" x14ac:dyDescent="0.25">
      <c r="A91">
        <v>78</v>
      </c>
      <c r="B91" t="s">
        <v>142</v>
      </c>
      <c r="C91" t="s">
        <v>28</v>
      </c>
      <c r="D91">
        <v>34</v>
      </c>
      <c r="E91" t="s">
        <v>37</v>
      </c>
      <c r="F91">
        <v>32</v>
      </c>
      <c r="G91">
        <v>32</v>
      </c>
      <c r="H91">
        <v>33.700000000000003</v>
      </c>
      <c r="I91">
        <v>6.6</v>
      </c>
      <c r="J91">
        <v>13.5</v>
      </c>
      <c r="K91">
        <v>0.49099999999999999</v>
      </c>
      <c r="L91">
        <v>0.9</v>
      </c>
      <c r="M91">
        <v>2.1</v>
      </c>
      <c r="N91">
        <v>0.42599999999999999</v>
      </c>
      <c r="O91">
        <v>5.7</v>
      </c>
      <c r="P91">
        <v>11.4</v>
      </c>
      <c r="Q91">
        <v>0.503</v>
      </c>
      <c r="R91">
        <v>0.52400000000000002</v>
      </c>
      <c r="S91">
        <v>7</v>
      </c>
      <c r="T91">
        <v>7.9</v>
      </c>
      <c r="U91">
        <v>0.88500000000000001</v>
      </c>
      <c r="V91">
        <v>2.1</v>
      </c>
      <c r="W91">
        <v>3</v>
      </c>
      <c r="X91">
        <v>5.0999999999999996</v>
      </c>
      <c r="Y91">
        <v>4.3</v>
      </c>
      <c r="Z91">
        <v>1.2</v>
      </c>
      <c r="AA91">
        <v>0.3</v>
      </c>
      <c r="AB91">
        <v>1.7</v>
      </c>
      <c r="AC91">
        <v>1.2</v>
      </c>
      <c r="AD91">
        <v>21.1</v>
      </c>
      <c r="AG91" t="str">
        <v>Sidy Cissoko</v>
      </c>
      <c r="AH91" t="str">
        <f t="shared" si="1"/>
        <v>SAS</v>
      </c>
    </row>
    <row r="92" spans="1:34" x14ac:dyDescent="0.25">
      <c r="A92">
        <v>79</v>
      </c>
      <c r="B92" t="s">
        <v>143</v>
      </c>
      <c r="C92" t="s">
        <v>28</v>
      </c>
      <c r="D92">
        <v>24</v>
      </c>
      <c r="E92" t="s">
        <v>37</v>
      </c>
      <c r="F92">
        <v>14</v>
      </c>
      <c r="G92">
        <v>1</v>
      </c>
      <c r="H92">
        <v>14.9</v>
      </c>
      <c r="I92">
        <v>2.1</v>
      </c>
      <c r="J92">
        <v>4.7</v>
      </c>
      <c r="K92">
        <v>0.439</v>
      </c>
      <c r="L92">
        <v>0.6</v>
      </c>
      <c r="M92">
        <v>1.8</v>
      </c>
      <c r="N92">
        <v>0.32</v>
      </c>
      <c r="O92">
        <v>1.5</v>
      </c>
      <c r="P92">
        <v>2.9</v>
      </c>
      <c r="Q92">
        <v>0.51200000000000001</v>
      </c>
      <c r="R92">
        <v>0.5</v>
      </c>
      <c r="S92">
        <v>1</v>
      </c>
      <c r="T92">
        <v>1.4</v>
      </c>
      <c r="U92">
        <v>0.73699999999999999</v>
      </c>
      <c r="V92">
        <v>0.9</v>
      </c>
      <c r="W92">
        <v>1.2</v>
      </c>
      <c r="X92">
        <v>2.1</v>
      </c>
      <c r="Y92">
        <v>0.2</v>
      </c>
      <c r="Z92">
        <v>0.6</v>
      </c>
      <c r="AA92">
        <v>0.3</v>
      </c>
      <c r="AB92">
        <v>0.3</v>
      </c>
      <c r="AC92">
        <v>1.1000000000000001</v>
      </c>
      <c r="AD92">
        <v>5.7</v>
      </c>
      <c r="AG92" t="str">
        <v>Jordan Clarkson</v>
      </c>
      <c r="AH92" t="str">
        <f t="shared" si="1"/>
        <v>UTA</v>
      </c>
    </row>
    <row r="93" spans="1:34" x14ac:dyDescent="0.25">
      <c r="A93">
        <v>80</v>
      </c>
      <c r="B93" t="s">
        <v>144</v>
      </c>
      <c r="C93" t="s">
        <v>39</v>
      </c>
      <c r="D93">
        <v>30</v>
      </c>
      <c r="E93" t="s">
        <v>116</v>
      </c>
      <c r="F93">
        <v>46</v>
      </c>
      <c r="G93">
        <v>46</v>
      </c>
      <c r="H93">
        <v>32.299999999999997</v>
      </c>
      <c r="I93">
        <v>3.6</v>
      </c>
      <c r="J93">
        <v>7.9</v>
      </c>
      <c r="K93">
        <v>0.45200000000000001</v>
      </c>
      <c r="L93">
        <v>1.4</v>
      </c>
      <c r="M93">
        <v>3.8</v>
      </c>
      <c r="N93">
        <v>0.38200000000000001</v>
      </c>
      <c r="O93">
        <v>2.1</v>
      </c>
      <c r="P93">
        <v>4.0999999999999996</v>
      </c>
      <c r="Q93">
        <v>0.51600000000000001</v>
      </c>
      <c r="R93">
        <v>0.54300000000000004</v>
      </c>
      <c r="S93">
        <v>1.5</v>
      </c>
      <c r="T93">
        <v>1.7</v>
      </c>
      <c r="U93">
        <v>0.90800000000000003</v>
      </c>
      <c r="V93">
        <v>0.4</v>
      </c>
      <c r="W93">
        <v>1.8</v>
      </c>
      <c r="X93">
        <v>2.2999999999999998</v>
      </c>
      <c r="Y93">
        <v>2.4</v>
      </c>
      <c r="Z93">
        <v>1.4</v>
      </c>
      <c r="AA93">
        <v>0.5</v>
      </c>
      <c r="AB93">
        <v>1</v>
      </c>
      <c r="AC93">
        <v>1.9</v>
      </c>
      <c r="AD93">
        <v>10.1</v>
      </c>
      <c r="AG93" t="str">
        <v>Nic Claxton</v>
      </c>
      <c r="AH93" t="str">
        <f t="shared" si="1"/>
        <v>BRK</v>
      </c>
    </row>
    <row r="94" spans="1:34" x14ac:dyDescent="0.25">
      <c r="A94">
        <v>81</v>
      </c>
      <c r="B94" t="s">
        <v>145</v>
      </c>
      <c r="C94" t="s">
        <v>28</v>
      </c>
      <c r="D94">
        <v>23</v>
      </c>
      <c r="E94" t="s">
        <v>64</v>
      </c>
      <c r="F94">
        <v>46</v>
      </c>
      <c r="G94">
        <v>29</v>
      </c>
      <c r="H94">
        <v>23.7</v>
      </c>
      <c r="I94">
        <v>2.5</v>
      </c>
      <c r="J94">
        <v>6</v>
      </c>
      <c r="K94">
        <v>0.41199999999999998</v>
      </c>
      <c r="L94">
        <v>0.7</v>
      </c>
      <c r="M94">
        <v>2.6</v>
      </c>
      <c r="N94">
        <v>0.28000000000000003</v>
      </c>
      <c r="O94">
        <v>1.8</v>
      </c>
      <c r="P94">
        <v>3.5</v>
      </c>
      <c r="Q94">
        <v>0.50900000000000001</v>
      </c>
      <c r="R94">
        <v>0.47099999999999997</v>
      </c>
      <c r="S94">
        <v>1</v>
      </c>
      <c r="T94">
        <v>1.5</v>
      </c>
      <c r="U94">
        <v>0.70099999999999996</v>
      </c>
      <c r="V94">
        <v>1.9</v>
      </c>
      <c r="W94">
        <v>2.9</v>
      </c>
      <c r="X94">
        <v>4.7</v>
      </c>
      <c r="Y94">
        <v>1</v>
      </c>
      <c r="Z94">
        <v>1</v>
      </c>
      <c r="AA94">
        <v>0.5</v>
      </c>
      <c r="AB94">
        <v>1.2</v>
      </c>
      <c r="AC94">
        <v>2.5</v>
      </c>
      <c r="AD94">
        <v>6.7</v>
      </c>
      <c r="AG94" t="str">
        <v>Noah Clowney</v>
      </c>
      <c r="AH94" t="str">
        <f t="shared" si="1"/>
        <v>BRK</v>
      </c>
    </row>
    <row r="95" spans="1:34" x14ac:dyDescent="0.25">
      <c r="A95">
        <v>82</v>
      </c>
      <c r="B95" t="s">
        <v>146</v>
      </c>
      <c r="C95" t="s">
        <v>33</v>
      </c>
      <c r="D95">
        <v>29</v>
      </c>
      <c r="E95" t="s">
        <v>98</v>
      </c>
      <c r="F95">
        <v>44</v>
      </c>
      <c r="G95">
        <v>44</v>
      </c>
      <c r="H95">
        <v>25.9</v>
      </c>
      <c r="I95">
        <v>4.7</v>
      </c>
      <c r="J95">
        <v>8.3000000000000007</v>
      </c>
      <c r="K95">
        <v>0.57099999999999995</v>
      </c>
      <c r="L95">
        <v>0</v>
      </c>
      <c r="M95">
        <v>0</v>
      </c>
      <c r="O95">
        <v>4.7</v>
      </c>
      <c r="P95">
        <v>8.3000000000000007</v>
      </c>
      <c r="Q95">
        <v>0.57099999999999995</v>
      </c>
      <c r="R95">
        <v>0.57099999999999995</v>
      </c>
      <c r="S95">
        <v>1.9</v>
      </c>
      <c r="T95">
        <v>2.8</v>
      </c>
      <c r="U95">
        <v>0.65600000000000003</v>
      </c>
      <c r="V95">
        <v>4.7</v>
      </c>
      <c r="W95">
        <v>5.7</v>
      </c>
      <c r="X95">
        <v>10.4</v>
      </c>
      <c r="Y95">
        <v>1</v>
      </c>
      <c r="Z95">
        <v>0.6</v>
      </c>
      <c r="AA95">
        <v>1.6</v>
      </c>
      <c r="AB95">
        <v>0.9</v>
      </c>
      <c r="AC95">
        <v>2.5</v>
      </c>
      <c r="AD95">
        <v>11.3</v>
      </c>
      <c r="AG95" t="str">
        <v>Amir Coffey</v>
      </c>
      <c r="AH95" t="str">
        <f t="shared" si="1"/>
        <v>LAC</v>
      </c>
    </row>
    <row r="96" spans="1:34" x14ac:dyDescent="0.25">
      <c r="A96">
        <v>83</v>
      </c>
      <c r="B96" t="s">
        <v>147</v>
      </c>
      <c r="C96" t="s">
        <v>50</v>
      </c>
      <c r="D96">
        <v>28</v>
      </c>
      <c r="E96" t="s">
        <v>101</v>
      </c>
      <c r="F96">
        <v>45</v>
      </c>
      <c r="G96">
        <v>0</v>
      </c>
      <c r="H96">
        <v>13.9</v>
      </c>
      <c r="I96">
        <v>2</v>
      </c>
      <c r="J96">
        <v>5.4</v>
      </c>
      <c r="K96">
        <v>0.36599999999999999</v>
      </c>
      <c r="L96">
        <v>1.2</v>
      </c>
      <c r="M96">
        <v>3.5</v>
      </c>
      <c r="N96">
        <v>0.34200000000000003</v>
      </c>
      <c r="O96">
        <v>0.8</v>
      </c>
      <c r="P96">
        <v>1.9</v>
      </c>
      <c r="Q96">
        <v>0.41199999999999998</v>
      </c>
      <c r="R96">
        <v>0.47699999999999998</v>
      </c>
      <c r="S96">
        <v>0.1</v>
      </c>
      <c r="T96">
        <v>0.1</v>
      </c>
      <c r="U96">
        <v>0.6</v>
      </c>
      <c r="V96">
        <v>0.1</v>
      </c>
      <c r="W96">
        <v>0.7</v>
      </c>
      <c r="X96">
        <v>0.8</v>
      </c>
      <c r="Y96">
        <v>1.2</v>
      </c>
      <c r="Z96">
        <v>0.5</v>
      </c>
      <c r="AA96">
        <v>0.3</v>
      </c>
      <c r="AB96">
        <v>0.5</v>
      </c>
      <c r="AC96">
        <v>1.1000000000000001</v>
      </c>
      <c r="AD96">
        <v>5.2</v>
      </c>
      <c r="AG96" t="str">
        <v>John Collins</v>
      </c>
      <c r="AH96" t="str">
        <f t="shared" si="1"/>
        <v>UTA</v>
      </c>
    </row>
    <row r="97" spans="1:34" x14ac:dyDescent="0.25">
      <c r="A97">
        <v>84</v>
      </c>
      <c r="B97" t="s">
        <v>148</v>
      </c>
      <c r="C97" t="s">
        <v>33</v>
      </c>
      <c r="D97">
        <v>24</v>
      </c>
      <c r="E97" t="s">
        <v>57</v>
      </c>
      <c r="F97">
        <v>21</v>
      </c>
      <c r="G97">
        <v>15</v>
      </c>
      <c r="H97">
        <v>25.4</v>
      </c>
      <c r="I97">
        <v>4</v>
      </c>
      <c r="J97">
        <v>7.7</v>
      </c>
      <c r="K97">
        <v>0.51900000000000002</v>
      </c>
      <c r="L97">
        <v>1.1000000000000001</v>
      </c>
      <c r="M97">
        <v>2.7</v>
      </c>
      <c r="N97">
        <v>0.42099999999999999</v>
      </c>
      <c r="O97">
        <v>2.9</v>
      </c>
      <c r="P97">
        <v>5</v>
      </c>
      <c r="Q97">
        <v>0.57099999999999995</v>
      </c>
      <c r="R97">
        <v>0.59299999999999997</v>
      </c>
      <c r="S97">
        <v>1.8</v>
      </c>
      <c r="T97">
        <v>2.4</v>
      </c>
      <c r="U97">
        <v>0.745</v>
      </c>
      <c r="V97">
        <v>2</v>
      </c>
      <c r="W97">
        <v>4.7</v>
      </c>
      <c r="X97">
        <v>6.7</v>
      </c>
      <c r="Y97">
        <v>1.6</v>
      </c>
      <c r="Z97">
        <v>0.5</v>
      </c>
      <c r="AA97">
        <v>0.6</v>
      </c>
      <c r="AB97">
        <v>1.1000000000000001</v>
      </c>
      <c r="AC97">
        <v>2.2000000000000002</v>
      </c>
      <c r="AD97">
        <v>11</v>
      </c>
      <c r="AG97" t="str">
        <v>Zach Collins</v>
      </c>
      <c r="AH97" t="str">
        <f t="shared" si="1"/>
        <v>SAS</v>
      </c>
    </row>
    <row r="98" spans="1:34" x14ac:dyDescent="0.25">
      <c r="A98">
        <v>85</v>
      </c>
      <c r="B98" t="s">
        <v>149</v>
      </c>
      <c r="C98" t="s">
        <v>39</v>
      </c>
      <c r="D98">
        <v>29</v>
      </c>
      <c r="E98" t="s">
        <v>101</v>
      </c>
      <c r="F98">
        <v>40</v>
      </c>
      <c r="G98">
        <v>28</v>
      </c>
      <c r="H98">
        <v>26.1</v>
      </c>
      <c r="I98">
        <v>3.6</v>
      </c>
      <c r="J98">
        <v>7.3</v>
      </c>
      <c r="K98">
        <v>0.49</v>
      </c>
      <c r="L98">
        <v>1.8</v>
      </c>
      <c r="M98">
        <v>4.4000000000000004</v>
      </c>
      <c r="N98">
        <v>0.41499999999999998</v>
      </c>
      <c r="O98">
        <v>1.7</v>
      </c>
      <c r="P98">
        <v>2.9</v>
      </c>
      <c r="Q98">
        <v>0.60499999999999998</v>
      </c>
      <c r="R98">
        <v>0.61599999999999999</v>
      </c>
      <c r="S98">
        <v>1.2</v>
      </c>
      <c r="T98">
        <v>1.5</v>
      </c>
      <c r="U98">
        <v>0.76700000000000002</v>
      </c>
      <c r="V98">
        <v>1</v>
      </c>
      <c r="W98">
        <v>2.6</v>
      </c>
      <c r="X98">
        <v>3.6</v>
      </c>
      <c r="Y98">
        <v>2.7</v>
      </c>
      <c r="Z98">
        <v>1.3</v>
      </c>
      <c r="AA98">
        <v>1</v>
      </c>
      <c r="AB98">
        <v>1.3</v>
      </c>
      <c r="AC98">
        <v>2.5</v>
      </c>
      <c r="AD98">
        <v>10.1</v>
      </c>
      <c r="AG98" t="str">
        <v>Mike Conley</v>
      </c>
      <c r="AH98" t="str">
        <f t="shared" si="1"/>
        <v>MIN</v>
      </c>
    </row>
    <row r="99" spans="1:34" x14ac:dyDescent="0.25">
      <c r="A99">
        <v>86</v>
      </c>
      <c r="B99" t="s">
        <v>150</v>
      </c>
      <c r="C99" t="s">
        <v>33</v>
      </c>
      <c r="D99">
        <v>23</v>
      </c>
      <c r="E99" t="s">
        <v>151</v>
      </c>
      <c r="F99">
        <v>5</v>
      </c>
      <c r="G99">
        <v>0</v>
      </c>
      <c r="H99">
        <v>6.4</v>
      </c>
      <c r="I99">
        <v>1.2</v>
      </c>
      <c r="J99">
        <v>1.8</v>
      </c>
      <c r="K99">
        <v>0.66700000000000004</v>
      </c>
      <c r="L99">
        <v>0</v>
      </c>
      <c r="M99">
        <v>0</v>
      </c>
      <c r="O99">
        <v>1.2</v>
      </c>
      <c r="P99">
        <v>1.8</v>
      </c>
      <c r="Q99">
        <v>0.66700000000000004</v>
      </c>
      <c r="R99">
        <v>0.66700000000000004</v>
      </c>
      <c r="S99">
        <v>0.8</v>
      </c>
      <c r="T99">
        <v>0.8</v>
      </c>
      <c r="U99">
        <v>1</v>
      </c>
      <c r="V99">
        <v>0.8</v>
      </c>
      <c r="W99">
        <v>1</v>
      </c>
      <c r="X99">
        <v>1.8</v>
      </c>
      <c r="Y99">
        <v>0.6</v>
      </c>
      <c r="Z99">
        <v>0</v>
      </c>
      <c r="AA99">
        <v>0</v>
      </c>
      <c r="AB99">
        <v>0.2</v>
      </c>
      <c r="AC99">
        <v>1.2</v>
      </c>
      <c r="AD99">
        <v>3.2</v>
      </c>
      <c r="AG99" t="str">
        <v>Pat Connaughton</v>
      </c>
      <c r="AH99" t="str">
        <f t="shared" si="1"/>
        <v>MIL</v>
      </c>
    </row>
    <row r="100" spans="1:34" x14ac:dyDescent="0.25">
      <c r="A100">
        <v>87</v>
      </c>
      <c r="B100" t="s">
        <v>152</v>
      </c>
      <c r="C100" t="s">
        <v>39</v>
      </c>
      <c r="D100">
        <v>22</v>
      </c>
      <c r="E100" t="s">
        <v>68</v>
      </c>
      <c r="F100">
        <v>1</v>
      </c>
      <c r="G100">
        <v>0</v>
      </c>
      <c r="H100">
        <v>3</v>
      </c>
      <c r="I100">
        <v>0</v>
      </c>
      <c r="J100">
        <v>0</v>
      </c>
      <c r="L100">
        <v>0</v>
      </c>
      <c r="M100">
        <v>0</v>
      </c>
      <c r="O100">
        <v>0</v>
      </c>
      <c r="P100">
        <v>0</v>
      </c>
      <c r="S100">
        <v>0</v>
      </c>
      <c r="T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G100" t="str">
        <v>Bilal Coulibaly</v>
      </c>
      <c r="AH100" t="str">
        <f t="shared" si="1"/>
        <v>WAS</v>
      </c>
    </row>
    <row r="101" spans="1:34" x14ac:dyDescent="0.25">
      <c r="A101">
        <v>88</v>
      </c>
      <c r="B101" t="s">
        <v>153</v>
      </c>
      <c r="C101" t="s">
        <v>59</v>
      </c>
      <c r="D101">
        <v>22</v>
      </c>
      <c r="E101" t="s">
        <v>80</v>
      </c>
      <c r="F101">
        <v>40</v>
      </c>
      <c r="G101">
        <v>25</v>
      </c>
      <c r="H101">
        <v>15.9</v>
      </c>
      <c r="I101">
        <v>1.9</v>
      </c>
      <c r="J101">
        <v>4.7</v>
      </c>
      <c r="K101">
        <v>0.41199999999999998</v>
      </c>
      <c r="L101">
        <v>1.4</v>
      </c>
      <c r="M101">
        <v>3.5</v>
      </c>
      <c r="N101">
        <v>0.39900000000000002</v>
      </c>
      <c r="O101">
        <v>0.6</v>
      </c>
      <c r="P101">
        <v>1.2</v>
      </c>
      <c r="Q101">
        <v>0.44900000000000001</v>
      </c>
      <c r="R101">
        <v>0.55900000000000005</v>
      </c>
      <c r="S101">
        <v>0.8</v>
      </c>
      <c r="T101">
        <v>1</v>
      </c>
      <c r="U101">
        <v>0.84199999999999997</v>
      </c>
      <c r="V101">
        <v>0.4</v>
      </c>
      <c r="W101">
        <v>1.8</v>
      </c>
      <c r="X101">
        <v>2.2000000000000002</v>
      </c>
      <c r="Y101">
        <v>1</v>
      </c>
      <c r="Z101">
        <v>0.6</v>
      </c>
      <c r="AA101">
        <v>0.5</v>
      </c>
      <c r="AB101">
        <v>0.7</v>
      </c>
      <c r="AC101">
        <v>1.1000000000000001</v>
      </c>
      <c r="AD101">
        <v>6</v>
      </c>
      <c r="AG101" t="str">
        <v>Ricky Council IV</v>
      </c>
      <c r="AH101" t="str">
        <f t="shared" si="1"/>
        <v>PHI</v>
      </c>
    </row>
    <row r="102" spans="1:34" x14ac:dyDescent="0.25">
      <c r="A102">
        <v>89</v>
      </c>
      <c r="B102" t="s">
        <v>154</v>
      </c>
      <c r="C102" t="s">
        <v>39</v>
      </c>
      <c r="D102">
        <v>20</v>
      </c>
      <c r="E102" t="s">
        <v>151</v>
      </c>
      <c r="F102">
        <v>38</v>
      </c>
      <c r="G102">
        <v>6</v>
      </c>
      <c r="H102">
        <v>17</v>
      </c>
      <c r="I102">
        <v>1.8</v>
      </c>
      <c r="J102">
        <v>4.3</v>
      </c>
      <c r="K102">
        <v>0.40899999999999997</v>
      </c>
      <c r="L102">
        <v>0.7</v>
      </c>
      <c r="M102">
        <v>2.1</v>
      </c>
      <c r="N102">
        <v>0.32500000000000001</v>
      </c>
      <c r="O102">
        <v>1.1000000000000001</v>
      </c>
      <c r="P102">
        <v>2.2000000000000002</v>
      </c>
      <c r="Q102">
        <v>0.48799999999999999</v>
      </c>
      <c r="R102">
        <v>0.48799999999999999</v>
      </c>
      <c r="S102">
        <v>0.6</v>
      </c>
      <c r="T102">
        <v>0.8</v>
      </c>
      <c r="U102">
        <v>0.8</v>
      </c>
      <c r="V102">
        <v>0.2</v>
      </c>
      <c r="W102">
        <v>2.4</v>
      </c>
      <c r="X102">
        <v>2.7</v>
      </c>
      <c r="Y102">
        <v>1</v>
      </c>
      <c r="Z102">
        <v>0.4</v>
      </c>
      <c r="AA102">
        <v>0.3</v>
      </c>
      <c r="AB102">
        <v>0.8</v>
      </c>
      <c r="AC102">
        <v>1.3</v>
      </c>
      <c r="AD102">
        <v>4.8</v>
      </c>
      <c r="AG102" t="str">
        <v>Robert Covington</v>
      </c>
      <c r="AH102" t="str">
        <f t="shared" si="1"/>
        <v>PHI</v>
      </c>
    </row>
    <row r="103" spans="1:34" x14ac:dyDescent="0.25">
      <c r="A103">
        <v>90</v>
      </c>
      <c r="B103" t="s">
        <v>155</v>
      </c>
      <c r="C103" t="s">
        <v>59</v>
      </c>
      <c r="D103">
        <v>19</v>
      </c>
      <c r="E103" t="s">
        <v>80</v>
      </c>
      <c r="F103">
        <v>5</v>
      </c>
      <c r="G103">
        <v>0</v>
      </c>
      <c r="H103">
        <v>6.4</v>
      </c>
      <c r="I103">
        <v>0.2</v>
      </c>
      <c r="J103">
        <v>1.2</v>
      </c>
      <c r="K103">
        <v>0.16700000000000001</v>
      </c>
      <c r="L103">
        <v>0</v>
      </c>
      <c r="M103">
        <v>0.8</v>
      </c>
      <c r="N103">
        <v>0</v>
      </c>
      <c r="O103">
        <v>0.2</v>
      </c>
      <c r="P103">
        <v>0.4</v>
      </c>
      <c r="Q103">
        <v>0.5</v>
      </c>
      <c r="R103">
        <v>0.16700000000000001</v>
      </c>
      <c r="S103">
        <v>0.8</v>
      </c>
      <c r="T103">
        <v>0.8</v>
      </c>
      <c r="U103">
        <v>1</v>
      </c>
      <c r="V103">
        <v>0</v>
      </c>
      <c r="W103">
        <v>1.2</v>
      </c>
      <c r="X103">
        <v>1.2</v>
      </c>
      <c r="Y103">
        <v>0</v>
      </c>
      <c r="Z103">
        <v>0.6</v>
      </c>
      <c r="AA103">
        <v>0</v>
      </c>
      <c r="AB103">
        <v>0.2</v>
      </c>
      <c r="AC103">
        <v>0.4</v>
      </c>
      <c r="AD103">
        <v>1.2</v>
      </c>
      <c r="AG103" t="str">
        <v>Torrey Craig</v>
      </c>
      <c r="AH103" t="str">
        <f t="shared" si="1"/>
        <v>CHI</v>
      </c>
    </row>
    <row r="104" spans="1:34" x14ac:dyDescent="0.25">
      <c r="A104">
        <v>91</v>
      </c>
      <c r="B104" t="s">
        <v>156</v>
      </c>
      <c r="C104" t="s">
        <v>39</v>
      </c>
      <c r="D104">
        <v>31</v>
      </c>
      <c r="E104" t="s">
        <v>40</v>
      </c>
      <c r="F104">
        <v>38</v>
      </c>
      <c r="G104">
        <v>19</v>
      </c>
      <c r="H104">
        <v>29.9</v>
      </c>
      <c r="I104">
        <v>6.4</v>
      </c>
      <c r="J104">
        <v>15.2</v>
      </c>
      <c r="K104">
        <v>0.42099999999999999</v>
      </c>
      <c r="L104">
        <v>1.7</v>
      </c>
      <c r="M104">
        <v>5.6</v>
      </c>
      <c r="N104">
        <v>0.30299999999999999</v>
      </c>
      <c r="O104">
        <v>4.7</v>
      </c>
      <c r="P104">
        <v>9.6999999999999993</v>
      </c>
      <c r="Q104">
        <v>0.48899999999999999</v>
      </c>
      <c r="R104">
        <v>0.47699999999999998</v>
      </c>
      <c r="S104">
        <v>3.3</v>
      </c>
      <c r="T104">
        <v>3.7</v>
      </c>
      <c r="U104">
        <v>0.88700000000000001</v>
      </c>
      <c r="V104">
        <v>1</v>
      </c>
      <c r="W104">
        <v>2.5</v>
      </c>
      <c r="X104">
        <v>3.5</v>
      </c>
      <c r="Y104">
        <v>4.9000000000000004</v>
      </c>
      <c r="Z104">
        <v>0.6</v>
      </c>
      <c r="AA104">
        <v>0.1</v>
      </c>
      <c r="AB104">
        <v>2.8</v>
      </c>
      <c r="AC104">
        <v>1.3</v>
      </c>
      <c r="AD104">
        <v>17.8</v>
      </c>
      <c r="AG104" t="str">
        <v>Jae Crowder</v>
      </c>
      <c r="AH104" t="str">
        <f t="shared" si="1"/>
        <v>MIL</v>
      </c>
    </row>
    <row r="105" spans="1:34" x14ac:dyDescent="0.25">
      <c r="A105">
        <v>92</v>
      </c>
      <c r="B105" t="s">
        <v>157</v>
      </c>
      <c r="C105" t="s">
        <v>33</v>
      </c>
      <c r="D105">
        <v>24</v>
      </c>
      <c r="E105" t="s">
        <v>118</v>
      </c>
      <c r="F105">
        <v>36</v>
      </c>
      <c r="G105">
        <v>36</v>
      </c>
      <c r="H105">
        <v>29.7</v>
      </c>
      <c r="I105">
        <v>5.4</v>
      </c>
      <c r="J105">
        <v>8.5</v>
      </c>
      <c r="K105">
        <v>0.63700000000000001</v>
      </c>
      <c r="L105">
        <v>0</v>
      </c>
      <c r="M105">
        <v>0.1</v>
      </c>
      <c r="N105">
        <v>0.33300000000000002</v>
      </c>
      <c r="O105">
        <v>5.4</v>
      </c>
      <c r="P105">
        <v>8.4</v>
      </c>
      <c r="Q105">
        <v>0.64</v>
      </c>
      <c r="R105">
        <v>0.63900000000000001</v>
      </c>
      <c r="S105">
        <v>1.5</v>
      </c>
      <c r="T105">
        <v>2.8</v>
      </c>
      <c r="U105">
        <v>0.55600000000000005</v>
      </c>
      <c r="V105">
        <v>3.1</v>
      </c>
      <c r="W105">
        <v>7.3</v>
      </c>
      <c r="X105">
        <v>10.4</v>
      </c>
      <c r="Y105">
        <v>1.9</v>
      </c>
      <c r="Z105">
        <v>0.7</v>
      </c>
      <c r="AA105">
        <v>2.2000000000000002</v>
      </c>
      <c r="AB105">
        <v>1.2</v>
      </c>
      <c r="AC105">
        <v>2.6</v>
      </c>
      <c r="AD105">
        <v>12.4</v>
      </c>
      <c r="AG105" t="str">
        <v>Cade Cunningham</v>
      </c>
      <c r="AH105" t="str">
        <f t="shared" si="1"/>
        <v>DET</v>
      </c>
    </row>
    <row r="106" spans="1:34" x14ac:dyDescent="0.25">
      <c r="A106">
        <v>93</v>
      </c>
      <c r="B106" t="s">
        <v>158</v>
      </c>
      <c r="C106" t="s">
        <v>28</v>
      </c>
      <c r="D106">
        <v>19</v>
      </c>
      <c r="E106" t="s">
        <v>118</v>
      </c>
      <c r="F106">
        <v>3</v>
      </c>
      <c r="G106">
        <v>0</v>
      </c>
      <c r="H106">
        <v>10</v>
      </c>
      <c r="I106">
        <v>2</v>
      </c>
      <c r="J106">
        <v>3.3</v>
      </c>
      <c r="K106">
        <v>0.6</v>
      </c>
      <c r="L106">
        <v>0</v>
      </c>
      <c r="M106">
        <v>0.3</v>
      </c>
      <c r="N106">
        <v>0</v>
      </c>
      <c r="O106">
        <v>2</v>
      </c>
      <c r="P106">
        <v>3</v>
      </c>
      <c r="Q106">
        <v>0.66700000000000004</v>
      </c>
      <c r="R106">
        <v>0.6</v>
      </c>
      <c r="S106">
        <v>1.3</v>
      </c>
      <c r="T106">
        <v>1.3</v>
      </c>
      <c r="U106">
        <v>1</v>
      </c>
      <c r="V106">
        <v>1</v>
      </c>
      <c r="W106">
        <v>1.3</v>
      </c>
      <c r="X106">
        <v>2.2999999999999998</v>
      </c>
      <c r="Y106">
        <v>1</v>
      </c>
      <c r="Z106">
        <v>0</v>
      </c>
      <c r="AA106">
        <v>0.3</v>
      </c>
      <c r="AB106">
        <v>0.3</v>
      </c>
      <c r="AC106">
        <v>1</v>
      </c>
      <c r="AD106">
        <v>5.3</v>
      </c>
      <c r="AG106" t="str">
        <v>Seth Curry</v>
      </c>
      <c r="AH106" t="str">
        <f t="shared" si="1"/>
        <v>DAL</v>
      </c>
    </row>
    <row r="107" spans="1:34" x14ac:dyDescent="0.25">
      <c r="A107">
        <v>94</v>
      </c>
      <c r="B107" t="s">
        <v>159</v>
      </c>
      <c r="C107" t="s">
        <v>59</v>
      </c>
      <c r="D107">
        <v>26</v>
      </c>
      <c r="E107" t="s">
        <v>89</v>
      </c>
      <c r="F107">
        <v>33</v>
      </c>
      <c r="G107">
        <v>6</v>
      </c>
      <c r="H107">
        <v>16.5</v>
      </c>
      <c r="I107">
        <v>1.9</v>
      </c>
      <c r="J107">
        <v>3.4</v>
      </c>
      <c r="K107">
        <v>0.54900000000000004</v>
      </c>
      <c r="L107">
        <v>0.7</v>
      </c>
      <c r="M107">
        <v>1.8</v>
      </c>
      <c r="N107">
        <v>0.39700000000000002</v>
      </c>
      <c r="O107">
        <v>1.2</v>
      </c>
      <c r="P107">
        <v>1.7</v>
      </c>
      <c r="Q107">
        <v>0.70899999999999996</v>
      </c>
      <c r="R107">
        <v>0.65</v>
      </c>
      <c r="S107">
        <v>0.6</v>
      </c>
      <c r="T107">
        <v>0.7</v>
      </c>
      <c r="U107">
        <v>0.82599999999999996</v>
      </c>
      <c r="V107">
        <v>0.4</v>
      </c>
      <c r="W107">
        <v>1.3</v>
      </c>
      <c r="X107">
        <v>1.6</v>
      </c>
      <c r="Y107">
        <v>0.7</v>
      </c>
      <c r="Z107">
        <v>0.3</v>
      </c>
      <c r="AA107">
        <v>0.1</v>
      </c>
      <c r="AB107">
        <v>0.4</v>
      </c>
      <c r="AC107">
        <v>1.2</v>
      </c>
      <c r="AD107">
        <v>5</v>
      </c>
      <c r="AG107" t="str">
        <v>Stephen Curry</v>
      </c>
      <c r="AH107" t="str">
        <f t="shared" si="1"/>
        <v>GSW</v>
      </c>
    </row>
    <row r="108" spans="1:34" x14ac:dyDescent="0.25">
      <c r="A108">
        <v>95</v>
      </c>
      <c r="B108" t="s">
        <v>160</v>
      </c>
      <c r="C108" t="s">
        <v>28</v>
      </c>
      <c r="D108">
        <v>26</v>
      </c>
      <c r="E108" t="s">
        <v>40</v>
      </c>
      <c r="F108">
        <v>44</v>
      </c>
      <c r="G108">
        <v>42</v>
      </c>
      <c r="H108">
        <v>27.6</v>
      </c>
      <c r="I108">
        <v>5.5</v>
      </c>
      <c r="J108">
        <v>10.7</v>
      </c>
      <c r="K108">
        <v>0.51600000000000001</v>
      </c>
      <c r="L108">
        <v>1.2</v>
      </c>
      <c r="M108">
        <v>3.5</v>
      </c>
      <c r="N108">
        <v>0.34799999999999998</v>
      </c>
      <c r="O108">
        <v>4.3</v>
      </c>
      <c r="P108">
        <v>7.2</v>
      </c>
      <c r="Q108">
        <v>0.59799999999999998</v>
      </c>
      <c r="R108">
        <v>0.57299999999999995</v>
      </c>
      <c r="S108">
        <v>1.9</v>
      </c>
      <c r="T108">
        <v>2.4</v>
      </c>
      <c r="U108">
        <v>0.78800000000000003</v>
      </c>
      <c r="V108">
        <v>2.1</v>
      </c>
      <c r="W108">
        <v>5.7</v>
      </c>
      <c r="X108">
        <v>7.8</v>
      </c>
      <c r="Y108">
        <v>1</v>
      </c>
      <c r="Z108">
        <v>0.6</v>
      </c>
      <c r="AA108">
        <v>0.8</v>
      </c>
      <c r="AB108">
        <v>1.4</v>
      </c>
      <c r="AC108">
        <v>2.8</v>
      </c>
      <c r="AD108">
        <v>14.1</v>
      </c>
      <c r="AG108" t="str">
        <v>Dyson Daniels</v>
      </c>
      <c r="AH108" t="str">
        <f t="shared" si="1"/>
        <v>NOP</v>
      </c>
    </row>
    <row r="109" spans="1:34" x14ac:dyDescent="0.25">
      <c r="A109">
        <v>96</v>
      </c>
      <c r="B109" t="s">
        <v>161</v>
      </c>
      <c r="C109" t="s">
        <v>33</v>
      </c>
      <c r="D109">
        <v>26</v>
      </c>
      <c r="E109" t="s">
        <v>80</v>
      </c>
      <c r="F109">
        <v>36</v>
      </c>
      <c r="G109">
        <v>24</v>
      </c>
      <c r="H109">
        <v>25.3</v>
      </c>
      <c r="I109">
        <v>4.5999999999999996</v>
      </c>
      <c r="J109">
        <v>9.6999999999999993</v>
      </c>
      <c r="K109">
        <v>0.47899999999999998</v>
      </c>
      <c r="L109">
        <v>1</v>
      </c>
      <c r="M109">
        <v>3.4</v>
      </c>
      <c r="N109">
        <v>0.28999999999999998</v>
      </c>
      <c r="O109">
        <v>3.6</v>
      </c>
      <c r="P109">
        <v>6.3</v>
      </c>
      <c r="Q109">
        <v>0.58199999999999996</v>
      </c>
      <c r="R109">
        <v>0.53</v>
      </c>
      <c r="S109">
        <v>1.9</v>
      </c>
      <c r="T109">
        <v>2.5</v>
      </c>
      <c r="U109">
        <v>0.76900000000000002</v>
      </c>
      <c r="V109">
        <v>1.9</v>
      </c>
      <c r="W109">
        <v>3.8</v>
      </c>
      <c r="X109">
        <v>5.7</v>
      </c>
      <c r="Y109">
        <v>3.2</v>
      </c>
      <c r="Z109">
        <v>0.6</v>
      </c>
      <c r="AA109">
        <v>0.7</v>
      </c>
      <c r="AB109">
        <v>2.2000000000000002</v>
      </c>
      <c r="AC109">
        <v>3.3</v>
      </c>
      <c r="AD109">
        <v>12.2</v>
      </c>
      <c r="AG109" t="str">
        <v>Anthony Davis</v>
      </c>
      <c r="AH109" t="str">
        <f t="shared" si="1"/>
        <v>LAL</v>
      </c>
    </row>
    <row r="110" spans="1:34" x14ac:dyDescent="0.25">
      <c r="A110">
        <v>97</v>
      </c>
      <c r="B110" t="s">
        <v>162</v>
      </c>
      <c r="C110" t="s">
        <v>50</v>
      </c>
      <c r="D110">
        <v>36</v>
      </c>
      <c r="E110" t="s">
        <v>44</v>
      </c>
      <c r="F110">
        <v>42</v>
      </c>
      <c r="G110">
        <v>42</v>
      </c>
      <c r="H110">
        <v>29.2</v>
      </c>
      <c r="I110">
        <v>3.7</v>
      </c>
      <c r="J110">
        <v>8.1999999999999993</v>
      </c>
      <c r="K110">
        <v>0.44600000000000001</v>
      </c>
      <c r="L110">
        <v>2.2999999999999998</v>
      </c>
      <c r="M110">
        <v>5.3</v>
      </c>
      <c r="N110">
        <v>0.439</v>
      </c>
      <c r="O110">
        <v>1.3</v>
      </c>
      <c r="P110">
        <v>2.9</v>
      </c>
      <c r="Q110">
        <v>0.45900000000000002</v>
      </c>
      <c r="R110">
        <v>0.58799999999999997</v>
      </c>
      <c r="S110">
        <v>1.2</v>
      </c>
      <c r="T110">
        <v>1.3</v>
      </c>
      <c r="U110">
        <v>0.92600000000000005</v>
      </c>
      <c r="V110">
        <v>0.4</v>
      </c>
      <c r="W110">
        <v>2.4</v>
      </c>
      <c r="X110">
        <v>2.7</v>
      </c>
      <c r="Y110">
        <v>6.4</v>
      </c>
      <c r="Z110">
        <v>1</v>
      </c>
      <c r="AA110">
        <v>0.2</v>
      </c>
      <c r="AB110">
        <v>1.1000000000000001</v>
      </c>
      <c r="AC110">
        <v>1.7</v>
      </c>
      <c r="AD110">
        <v>10.9</v>
      </c>
      <c r="AG110" t="str">
        <v>Johnny Davis</v>
      </c>
      <c r="AH110" t="str">
        <f t="shared" si="1"/>
        <v>WAS</v>
      </c>
    </row>
    <row r="111" spans="1:34" x14ac:dyDescent="0.25">
      <c r="A111">
        <v>98</v>
      </c>
      <c r="B111" t="s">
        <v>163</v>
      </c>
      <c r="C111" t="s">
        <v>59</v>
      </c>
      <c r="D111">
        <v>31</v>
      </c>
      <c r="E111" t="s">
        <v>54</v>
      </c>
      <c r="F111">
        <v>41</v>
      </c>
      <c r="G111">
        <v>0</v>
      </c>
      <c r="H111">
        <v>20.9</v>
      </c>
      <c r="I111">
        <v>1.9</v>
      </c>
      <c r="J111">
        <v>4.3</v>
      </c>
      <c r="K111">
        <v>0.44900000000000001</v>
      </c>
      <c r="L111">
        <v>1.2</v>
      </c>
      <c r="M111">
        <v>3.1</v>
      </c>
      <c r="N111">
        <v>0.38300000000000001</v>
      </c>
      <c r="O111">
        <v>0.7</v>
      </c>
      <c r="P111">
        <v>1.2</v>
      </c>
      <c r="Q111">
        <v>0.625</v>
      </c>
      <c r="R111">
        <v>0.58799999999999997</v>
      </c>
      <c r="S111">
        <v>0.4</v>
      </c>
      <c r="T111">
        <v>0.6</v>
      </c>
      <c r="U111">
        <v>0.78300000000000003</v>
      </c>
      <c r="V111">
        <v>0.6</v>
      </c>
      <c r="W111">
        <v>2.5</v>
      </c>
      <c r="X111">
        <v>3.1</v>
      </c>
      <c r="Y111">
        <v>1.8</v>
      </c>
      <c r="Z111">
        <v>0.4</v>
      </c>
      <c r="AA111">
        <v>0.2</v>
      </c>
      <c r="AB111">
        <v>0.5</v>
      </c>
      <c r="AC111">
        <v>1.2</v>
      </c>
      <c r="AD111">
        <v>5.5</v>
      </c>
      <c r="AG111" t="str">
        <v>JD Davison</v>
      </c>
      <c r="AH111" t="str">
        <f t="shared" si="1"/>
        <v>BOS</v>
      </c>
    </row>
    <row r="112" spans="1:34" x14ac:dyDescent="0.25">
      <c r="A112">
        <v>99</v>
      </c>
      <c r="B112" t="s">
        <v>164</v>
      </c>
      <c r="C112" t="s">
        <v>59</v>
      </c>
      <c r="D112">
        <v>19</v>
      </c>
      <c r="E112" t="s">
        <v>62</v>
      </c>
      <c r="F112">
        <v>45</v>
      </c>
      <c r="G112">
        <v>1</v>
      </c>
      <c r="H112">
        <v>26.4</v>
      </c>
      <c r="I112">
        <v>3</v>
      </c>
      <c r="J112">
        <v>6.4</v>
      </c>
      <c r="K112">
        <v>0.46400000000000002</v>
      </c>
      <c r="L112">
        <v>1</v>
      </c>
      <c r="M112">
        <v>2.6</v>
      </c>
      <c r="N112">
        <v>0.39</v>
      </c>
      <c r="O112">
        <v>2</v>
      </c>
      <c r="P112">
        <v>3.8</v>
      </c>
      <c r="Q112">
        <v>0.51500000000000001</v>
      </c>
      <c r="R112">
        <v>0.54300000000000004</v>
      </c>
      <c r="S112">
        <v>1.2</v>
      </c>
      <c r="T112">
        <v>1.8</v>
      </c>
      <c r="U112">
        <v>0.67500000000000004</v>
      </c>
      <c r="V112">
        <v>0.8</v>
      </c>
      <c r="W112">
        <v>3.3</v>
      </c>
      <c r="X112">
        <v>4</v>
      </c>
      <c r="Y112">
        <v>1.8</v>
      </c>
      <c r="Z112">
        <v>0.9</v>
      </c>
      <c r="AA112">
        <v>0.8</v>
      </c>
      <c r="AB112">
        <v>1.4</v>
      </c>
      <c r="AC112">
        <v>2.1</v>
      </c>
      <c r="AD112">
        <v>8.1999999999999993</v>
      </c>
      <c r="AG112" t="str">
        <v>Dexter Dennis</v>
      </c>
      <c r="AH112" t="str">
        <f t="shared" si="1"/>
        <v>DAL</v>
      </c>
    </row>
    <row r="113" spans="1:34" x14ac:dyDescent="0.25">
      <c r="A113">
        <v>100</v>
      </c>
      <c r="B113" t="s">
        <v>165</v>
      </c>
      <c r="C113" t="s">
        <v>39</v>
      </c>
      <c r="D113">
        <v>22</v>
      </c>
      <c r="E113" t="s">
        <v>74</v>
      </c>
      <c r="F113">
        <v>6</v>
      </c>
      <c r="G113">
        <v>0</v>
      </c>
      <c r="H113">
        <v>5</v>
      </c>
      <c r="I113">
        <v>0.8</v>
      </c>
      <c r="J113">
        <v>2</v>
      </c>
      <c r="K113">
        <v>0.41699999999999998</v>
      </c>
      <c r="L113">
        <v>0.2</v>
      </c>
      <c r="M113">
        <v>0.3</v>
      </c>
      <c r="N113">
        <v>0.5</v>
      </c>
      <c r="O113">
        <v>0.7</v>
      </c>
      <c r="P113">
        <v>1.7</v>
      </c>
      <c r="Q113">
        <v>0.4</v>
      </c>
      <c r="R113">
        <v>0.45800000000000002</v>
      </c>
      <c r="S113">
        <v>1.5</v>
      </c>
      <c r="T113">
        <v>2</v>
      </c>
      <c r="U113">
        <v>0.75</v>
      </c>
      <c r="V113">
        <v>0.5</v>
      </c>
      <c r="W113">
        <v>0</v>
      </c>
      <c r="X113">
        <v>0.5</v>
      </c>
      <c r="Y113">
        <v>0</v>
      </c>
      <c r="Z113">
        <v>0.3</v>
      </c>
      <c r="AA113">
        <v>0</v>
      </c>
      <c r="AB113">
        <v>0</v>
      </c>
      <c r="AC113">
        <v>0.2</v>
      </c>
      <c r="AD113">
        <v>3.3</v>
      </c>
      <c r="AG113" t="str">
        <v>DeMar DeRozan</v>
      </c>
      <c r="AH113" t="str">
        <f t="shared" si="1"/>
        <v>CHI</v>
      </c>
    </row>
    <row r="114" spans="1:34" x14ac:dyDescent="0.25">
      <c r="A114">
        <v>101</v>
      </c>
      <c r="B114" t="s">
        <v>166</v>
      </c>
      <c r="C114" t="s">
        <v>167</v>
      </c>
      <c r="D114">
        <v>33</v>
      </c>
      <c r="E114" t="s">
        <v>32</v>
      </c>
      <c r="F114">
        <v>29</v>
      </c>
      <c r="G114">
        <v>6</v>
      </c>
      <c r="H114">
        <v>16.8</v>
      </c>
      <c r="I114">
        <v>1.5</v>
      </c>
      <c r="J114">
        <v>3.4</v>
      </c>
      <c r="K114">
        <v>0.439</v>
      </c>
      <c r="L114">
        <v>0.7</v>
      </c>
      <c r="M114">
        <v>1.9</v>
      </c>
      <c r="N114">
        <v>0.33900000000000002</v>
      </c>
      <c r="O114">
        <v>0.8</v>
      </c>
      <c r="P114">
        <v>1.4</v>
      </c>
      <c r="Q114">
        <v>0.57099999999999995</v>
      </c>
      <c r="R114">
        <v>0.53600000000000003</v>
      </c>
      <c r="S114">
        <v>0.8</v>
      </c>
      <c r="T114">
        <v>0.9</v>
      </c>
      <c r="U114">
        <v>0.84599999999999997</v>
      </c>
      <c r="V114">
        <v>1.1000000000000001</v>
      </c>
      <c r="W114">
        <v>2.2999999999999998</v>
      </c>
      <c r="X114">
        <v>3.3</v>
      </c>
      <c r="Y114">
        <v>0.8</v>
      </c>
      <c r="Z114">
        <v>1.3</v>
      </c>
      <c r="AA114">
        <v>0.6</v>
      </c>
      <c r="AB114">
        <v>0.4</v>
      </c>
      <c r="AC114">
        <v>1.9</v>
      </c>
      <c r="AD114">
        <v>4.4000000000000004</v>
      </c>
      <c r="AG114" t="str">
        <v>Moussa Diabaté</v>
      </c>
      <c r="AH114" t="str">
        <f t="shared" si="1"/>
        <v>LAC</v>
      </c>
    </row>
    <row r="115" spans="1:34" x14ac:dyDescent="0.25">
      <c r="A115">
        <v>101</v>
      </c>
      <c r="B115" t="s">
        <v>166</v>
      </c>
      <c r="C115" t="s">
        <v>28</v>
      </c>
      <c r="D115">
        <v>33</v>
      </c>
      <c r="E115" t="s">
        <v>89</v>
      </c>
      <c r="F115">
        <v>3</v>
      </c>
      <c r="G115">
        <v>3</v>
      </c>
      <c r="H115">
        <v>23</v>
      </c>
      <c r="I115">
        <v>1</v>
      </c>
      <c r="J115">
        <v>3</v>
      </c>
      <c r="K115">
        <v>0.33300000000000002</v>
      </c>
      <c r="L115">
        <v>0.7</v>
      </c>
      <c r="M115">
        <v>2.7</v>
      </c>
      <c r="N115">
        <v>0.25</v>
      </c>
      <c r="O115">
        <v>0.3</v>
      </c>
      <c r="P115">
        <v>0.3</v>
      </c>
      <c r="Q115">
        <v>1</v>
      </c>
      <c r="R115">
        <v>0.44400000000000001</v>
      </c>
      <c r="S115">
        <v>0.3</v>
      </c>
      <c r="T115">
        <v>0.7</v>
      </c>
      <c r="U115">
        <v>0.5</v>
      </c>
      <c r="V115">
        <v>0.7</v>
      </c>
      <c r="W115">
        <v>2</v>
      </c>
      <c r="X115">
        <v>2.7</v>
      </c>
      <c r="Y115">
        <v>2.2999999999999998</v>
      </c>
      <c r="Z115">
        <v>2</v>
      </c>
      <c r="AA115">
        <v>0.7</v>
      </c>
      <c r="AB115">
        <v>0</v>
      </c>
      <c r="AC115">
        <v>2.2999999999999998</v>
      </c>
      <c r="AD115">
        <v>3</v>
      </c>
      <c r="AG115" t="str">
        <v>Mamadi Diakite</v>
      </c>
      <c r="AH115" t="str">
        <f t="shared" si="1"/>
        <v>SAS</v>
      </c>
    </row>
    <row r="116" spans="1:34" x14ac:dyDescent="0.25">
      <c r="A116">
        <v>101</v>
      </c>
      <c r="B116" t="s">
        <v>166</v>
      </c>
      <c r="C116" t="s">
        <v>59</v>
      </c>
      <c r="D116">
        <v>33</v>
      </c>
      <c r="E116" t="s">
        <v>74</v>
      </c>
      <c r="F116">
        <v>26</v>
      </c>
      <c r="G116">
        <v>3</v>
      </c>
      <c r="H116">
        <v>16.100000000000001</v>
      </c>
      <c r="I116">
        <v>1.5</v>
      </c>
      <c r="J116">
        <v>3.4</v>
      </c>
      <c r="K116">
        <v>0.44900000000000001</v>
      </c>
      <c r="L116">
        <v>0.7</v>
      </c>
      <c r="M116">
        <v>1.8</v>
      </c>
      <c r="N116">
        <v>0.35399999999999998</v>
      </c>
      <c r="O116">
        <v>0.9</v>
      </c>
      <c r="P116">
        <v>1.6</v>
      </c>
      <c r="Q116">
        <v>0.56100000000000005</v>
      </c>
      <c r="R116">
        <v>0.54500000000000004</v>
      </c>
      <c r="S116">
        <v>0.8</v>
      </c>
      <c r="T116">
        <v>0.9</v>
      </c>
      <c r="U116">
        <v>0.875</v>
      </c>
      <c r="V116">
        <v>1.1000000000000001</v>
      </c>
      <c r="W116">
        <v>2.2999999999999998</v>
      </c>
      <c r="X116">
        <v>3.4</v>
      </c>
      <c r="Y116">
        <v>0.7</v>
      </c>
      <c r="Z116">
        <v>1.3</v>
      </c>
      <c r="AA116">
        <v>0.6</v>
      </c>
      <c r="AB116">
        <v>0.4</v>
      </c>
      <c r="AC116">
        <v>1.9</v>
      </c>
      <c r="AD116">
        <v>4.5</v>
      </c>
      <c r="AG116" t="str">
        <v>Hamidou Diallo</v>
      </c>
      <c r="AH116" t="str">
        <f t="shared" si="1"/>
        <v>WAS</v>
      </c>
    </row>
    <row r="117" spans="1:34" x14ac:dyDescent="0.25">
      <c r="A117">
        <v>102</v>
      </c>
      <c r="B117" t="s">
        <v>168</v>
      </c>
      <c r="C117" t="s">
        <v>59</v>
      </c>
      <c r="D117">
        <v>33</v>
      </c>
      <c r="E117" t="s">
        <v>101</v>
      </c>
      <c r="F117">
        <v>27</v>
      </c>
      <c r="G117">
        <v>7</v>
      </c>
      <c r="H117">
        <v>21.2</v>
      </c>
      <c r="I117">
        <v>2.2000000000000002</v>
      </c>
      <c r="J117">
        <v>5.0999999999999996</v>
      </c>
      <c r="K117">
        <v>0.42399999999999999</v>
      </c>
      <c r="L117">
        <v>1.1000000000000001</v>
      </c>
      <c r="M117">
        <v>2.8</v>
      </c>
      <c r="N117">
        <v>0.38200000000000001</v>
      </c>
      <c r="O117">
        <v>1.1000000000000001</v>
      </c>
      <c r="P117">
        <v>2.2999999999999998</v>
      </c>
      <c r="Q117">
        <v>0.47599999999999998</v>
      </c>
      <c r="R117">
        <v>0.52900000000000003</v>
      </c>
      <c r="S117">
        <v>0.7</v>
      </c>
      <c r="T117">
        <v>0.9</v>
      </c>
      <c r="U117">
        <v>0.78300000000000003</v>
      </c>
      <c r="V117">
        <v>1.9</v>
      </c>
      <c r="W117">
        <v>3</v>
      </c>
      <c r="X117">
        <v>4.8</v>
      </c>
      <c r="Y117">
        <v>1</v>
      </c>
      <c r="Z117">
        <v>0.6</v>
      </c>
      <c r="AA117">
        <v>0.4</v>
      </c>
      <c r="AB117">
        <v>0.6</v>
      </c>
      <c r="AC117">
        <v>2.5</v>
      </c>
      <c r="AD117">
        <v>6.1</v>
      </c>
      <c r="AG117" t="str">
        <v>Gradey Dick</v>
      </c>
      <c r="AH117" t="str">
        <f t="shared" si="1"/>
        <v>TOR</v>
      </c>
    </row>
    <row r="118" spans="1:34" x14ac:dyDescent="0.25">
      <c r="A118">
        <v>103</v>
      </c>
      <c r="B118" t="s">
        <v>169</v>
      </c>
      <c r="C118" t="s">
        <v>28</v>
      </c>
      <c r="D118">
        <v>33</v>
      </c>
      <c r="E118" t="s">
        <v>54</v>
      </c>
      <c r="F118">
        <v>16</v>
      </c>
      <c r="G118">
        <v>3</v>
      </c>
      <c r="H118">
        <v>22.9</v>
      </c>
      <c r="I118">
        <v>2.4</v>
      </c>
      <c r="J118">
        <v>5.2</v>
      </c>
      <c r="K118">
        <v>0.45800000000000002</v>
      </c>
      <c r="L118">
        <v>1.6</v>
      </c>
      <c r="M118">
        <v>3.8</v>
      </c>
      <c r="N118">
        <v>0.433</v>
      </c>
      <c r="O118">
        <v>0.8</v>
      </c>
      <c r="P118">
        <v>1.4</v>
      </c>
      <c r="Q118">
        <v>0.52200000000000002</v>
      </c>
      <c r="R118">
        <v>0.61399999999999999</v>
      </c>
      <c r="S118">
        <v>0.5</v>
      </c>
      <c r="T118">
        <v>0.9</v>
      </c>
      <c r="U118">
        <v>0.57099999999999995</v>
      </c>
      <c r="V118">
        <v>0.4</v>
      </c>
      <c r="W118">
        <v>2.8</v>
      </c>
      <c r="X118">
        <v>3.1</v>
      </c>
      <c r="Y118">
        <v>1.2</v>
      </c>
      <c r="Z118">
        <v>0.6</v>
      </c>
      <c r="AA118">
        <v>0.2</v>
      </c>
      <c r="AB118">
        <v>0.5</v>
      </c>
      <c r="AC118">
        <v>1.6</v>
      </c>
      <c r="AD118">
        <v>6.9</v>
      </c>
      <c r="AG118" t="str">
        <v>Ousmane Dieng</v>
      </c>
      <c r="AH118" t="str">
        <f t="shared" si="1"/>
        <v>OKC</v>
      </c>
    </row>
    <row r="119" spans="1:34" x14ac:dyDescent="0.25">
      <c r="A119">
        <v>104</v>
      </c>
      <c r="B119" t="s">
        <v>170</v>
      </c>
      <c r="C119" t="s">
        <v>50</v>
      </c>
      <c r="D119">
        <v>22</v>
      </c>
      <c r="E119" t="s">
        <v>68</v>
      </c>
      <c r="F119">
        <v>37</v>
      </c>
      <c r="G119">
        <v>37</v>
      </c>
      <c r="H119">
        <v>34.5</v>
      </c>
      <c r="I119">
        <v>8.5</v>
      </c>
      <c r="J119">
        <v>18.899999999999999</v>
      </c>
      <c r="K119">
        <v>0.44800000000000001</v>
      </c>
      <c r="L119">
        <v>1.9</v>
      </c>
      <c r="M119">
        <v>5.5</v>
      </c>
      <c r="N119">
        <v>0.34</v>
      </c>
      <c r="O119">
        <v>6.6</v>
      </c>
      <c r="P119">
        <v>13.5</v>
      </c>
      <c r="Q119">
        <v>0.49199999999999999</v>
      </c>
      <c r="R119">
        <v>0.497</v>
      </c>
      <c r="S119">
        <v>3.9</v>
      </c>
      <c r="T119">
        <v>4.5</v>
      </c>
      <c r="U119">
        <v>0.86299999999999999</v>
      </c>
      <c r="V119">
        <v>0.4</v>
      </c>
      <c r="W119">
        <v>3.6</v>
      </c>
      <c r="X119">
        <v>4.0999999999999996</v>
      </c>
      <c r="Y119">
        <v>7.4</v>
      </c>
      <c r="Z119">
        <v>0.9</v>
      </c>
      <c r="AA119">
        <v>0.3</v>
      </c>
      <c r="AB119">
        <v>3.9</v>
      </c>
      <c r="AC119">
        <v>2.8</v>
      </c>
      <c r="AD119">
        <v>22.8</v>
      </c>
      <c r="AG119" t="str">
        <v>Spencer Dinwiddie</v>
      </c>
      <c r="AH119" t="str">
        <f t="shared" si="1"/>
        <v>BRK</v>
      </c>
    </row>
    <row r="120" spans="1:34" x14ac:dyDescent="0.25">
      <c r="A120">
        <v>105</v>
      </c>
      <c r="B120" t="s">
        <v>171</v>
      </c>
      <c r="C120" t="s">
        <v>39</v>
      </c>
      <c r="D120">
        <v>33</v>
      </c>
      <c r="E120" t="s">
        <v>130</v>
      </c>
      <c r="F120">
        <v>35</v>
      </c>
      <c r="G120">
        <v>3</v>
      </c>
      <c r="H120">
        <v>12.6</v>
      </c>
      <c r="I120">
        <v>1.5</v>
      </c>
      <c r="J120">
        <v>3.9</v>
      </c>
      <c r="K120">
        <v>0.372</v>
      </c>
      <c r="L120">
        <v>0.8</v>
      </c>
      <c r="M120">
        <v>2.2000000000000002</v>
      </c>
      <c r="N120">
        <v>0.377</v>
      </c>
      <c r="O120">
        <v>0.6</v>
      </c>
      <c r="P120">
        <v>1.7</v>
      </c>
      <c r="Q120">
        <v>0.36699999999999999</v>
      </c>
      <c r="R120">
        <v>0.47799999999999998</v>
      </c>
      <c r="S120">
        <v>0.4</v>
      </c>
      <c r="T120">
        <v>0.5</v>
      </c>
      <c r="U120">
        <v>0.875</v>
      </c>
      <c r="V120">
        <v>0.4</v>
      </c>
      <c r="W120">
        <v>1</v>
      </c>
      <c r="X120">
        <v>1.4</v>
      </c>
      <c r="Y120">
        <v>0.8</v>
      </c>
      <c r="Z120">
        <v>0.5</v>
      </c>
      <c r="AA120">
        <v>0.1</v>
      </c>
      <c r="AB120">
        <v>0.4</v>
      </c>
      <c r="AC120">
        <v>0.9</v>
      </c>
      <c r="AD120">
        <v>4.0999999999999996</v>
      </c>
      <c r="AG120" t="str">
        <v>Donte DiVincenzo</v>
      </c>
      <c r="AH120" t="str">
        <f t="shared" si="1"/>
        <v>NYK</v>
      </c>
    </row>
    <row r="121" spans="1:34" x14ac:dyDescent="0.25">
      <c r="A121">
        <v>106</v>
      </c>
      <c r="B121" t="s">
        <v>172</v>
      </c>
      <c r="C121" t="s">
        <v>50</v>
      </c>
      <c r="D121">
        <v>35</v>
      </c>
      <c r="E121" t="s">
        <v>173</v>
      </c>
      <c r="F121">
        <v>40</v>
      </c>
      <c r="G121">
        <v>40</v>
      </c>
      <c r="H121">
        <v>33.5</v>
      </c>
      <c r="I121">
        <v>8.8000000000000007</v>
      </c>
      <c r="J121">
        <v>19.5</v>
      </c>
      <c r="K121">
        <v>0.44900000000000001</v>
      </c>
      <c r="L121">
        <v>4.7</v>
      </c>
      <c r="M121">
        <v>11.6</v>
      </c>
      <c r="N121">
        <v>0.40300000000000002</v>
      </c>
      <c r="O121">
        <v>4.0999999999999996</v>
      </c>
      <c r="P121">
        <v>7.9</v>
      </c>
      <c r="Q121">
        <v>0.51700000000000002</v>
      </c>
      <c r="R121">
        <v>0.56899999999999995</v>
      </c>
      <c r="S121">
        <v>5.0999999999999996</v>
      </c>
      <c r="T121">
        <v>5.5</v>
      </c>
      <c r="U121">
        <v>0.92800000000000005</v>
      </c>
      <c r="V121">
        <v>0.5</v>
      </c>
      <c r="W121">
        <v>3.8</v>
      </c>
      <c r="X121">
        <v>4.2</v>
      </c>
      <c r="Y121">
        <v>5</v>
      </c>
      <c r="Z121">
        <v>0.9</v>
      </c>
      <c r="AA121">
        <v>0.4</v>
      </c>
      <c r="AB121">
        <v>3</v>
      </c>
      <c r="AC121">
        <v>1.9</v>
      </c>
      <c r="AD121">
        <v>27.3</v>
      </c>
      <c r="AG121" t="str">
        <v>Luka Dončić</v>
      </c>
      <c r="AH121" t="str">
        <f t="shared" si="1"/>
        <v>DAL</v>
      </c>
    </row>
    <row r="122" spans="1:34" x14ac:dyDescent="0.25">
      <c r="A122">
        <v>107</v>
      </c>
      <c r="B122" t="s">
        <v>174</v>
      </c>
      <c r="C122" t="s">
        <v>50</v>
      </c>
      <c r="D122">
        <v>20</v>
      </c>
      <c r="E122" t="s">
        <v>51</v>
      </c>
      <c r="F122">
        <v>47</v>
      </c>
      <c r="G122">
        <v>14</v>
      </c>
      <c r="H122">
        <v>21.8</v>
      </c>
      <c r="I122">
        <v>2.1</v>
      </c>
      <c r="J122">
        <v>4.9000000000000004</v>
      </c>
      <c r="K122">
        <v>0.42399999999999999</v>
      </c>
      <c r="L122">
        <v>0.6</v>
      </c>
      <c r="M122">
        <v>2.1</v>
      </c>
      <c r="N122">
        <v>0.28299999999999997</v>
      </c>
      <c r="O122">
        <v>1.5</v>
      </c>
      <c r="P122">
        <v>2.8</v>
      </c>
      <c r="Q122">
        <v>0.53</v>
      </c>
      <c r="R122">
        <v>0.48499999999999999</v>
      </c>
      <c r="S122">
        <v>0.7</v>
      </c>
      <c r="T122">
        <v>1</v>
      </c>
      <c r="U122">
        <v>0.64600000000000002</v>
      </c>
      <c r="V122">
        <v>1</v>
      </c>
      <c r="W122">
        <v>2.7</v>
      </c>
      <c r="X122">
        <v>3.7</v>
      </c>
      <c r="Y122">
        <v>2.6</v>
      </c>
      <c r="Z122">
        <v>1.3</v>
      </c>
      <c r="AA122">
        <v>0.4</v>
      </c>
      <c r="AB122">
        <v>1</v>
      </c>
      <c r="AC122">
        <v>1.6</v>
      </c>
      <c r="AD122">
        <v>5.4</v>
      </c>
      <c r="AG122" t="str">
        <v>Luguentz Dort</v>
      </c>
      <c r="AH122" t="str">
        <f t="shared" si="1"/>
        <v>OKC</v>
      </c>
    </row>
    <row r="123" spans="1:34" x14ac:dyDescent="0.25">
      <c r="A123">
        <v>108</v>
      </c>
      <c r="B123" t="s">
        <v>175</v>
      </c>
      <c r="C123" t="s">
        <v>33</v>
      </c>
      <c r="D123">
        <v>30</v>
      </c>
      <c r="E123" t="s">
        <v>151</v>
      </c>
      <c r="F123">
        <v>46</v>
      </c>
      <c r="G123">
        <v>46</v>
      </c>
      <c r="H123">
        <v>35.9</v>
      </c>
      <c r="I123">
        <v>9.5</v>
      </c>
      <c r="J123">
        <v>17.2</v>
      </c>
      <c r="K123">
        <v>0.55400000000000005</v>
      </c>
      <c r="L123">
        <v>0.4</v>
      </c>
      <c r="M123">
        <v>1.2</v>
      </c>
      <c r="N123">
        <v>0.315</v>
      </c>
      <c r="O123">
        <v>9.1</v>
      </c>
      <c r="P123">
        <v>16</v>
      </c>
      <c r="Q123">
        <v>0.57099999999999995</v>
      </c>
      <c r="R123">
        <v>0.56499999999999995</v>
      </c>
      <c r="S123">
        <v>5.6</v>
      </c>
      <c r="T123">
        <v>6.9</v>
      </c>
      <c r="U123">
        <v>0.80500000000000005</v>
      </c>
      <c r="V123">
        <v>3.2</v>
      </c>
      <c r="W123">
        <v>8.9</v>
      </c>
      <c r="X123">
        <v>12.1</v>
      </c>
      <c r="Y123">
        <v>3.7</v>
      </c>
      <c r="Z123">
        <v>1.2</v>
      </c>
      <c r="AA123">
        <v>2.2999999999999998</v>
      </c>
      <c r="AB123">
        <v>2.1</v>
      </c>
      <c r="AC123">
        <v>2.5</v>
      </c>
      <c r="AD123">
        <v>24.9</v>
      </c>
      <c r="AG123" t="str">
        <v>Ayo Dosunmu</v>
      </c>
      <c r="AH123" t="str">
        <f t="shared" si="1"/>
        <v>CHI</v>
      </c>
    </row>
    <row r="124" spans="1:34" x14ac:dyDescent="0.25">
      <c r="A124">
        <v>109</v>
      </c>
      <c r="B124" t="s">
        <v>176</v>
      </c>
      <c r="C124" t="s">
        <v>39</v>
      </c>
      <c r="D124">
        <v>21</v>
      </c>
      <c r="E124" t="s">
        <v>62</v>
      </c>
      <c r="F124">
        <v>20</v>
      </c>
      <c r="G124">
        <v>0</v>
      </c>
      <c r="H124">
        <v>7.6</v>
      </c>
      <c r="I124">
        <v>1.1000000000000001</v>
      </c>
      <c r="J124">
        <v>2.4</v>
      </c>
      <c r="K124">
        <v>0.438</v>
      </c>
      <c r="L124">
        <v>0.1</v>
      </c>
      <c r="M124">
        <v>0.2</v>
      </c>
      <c r="N124">
        <v>0.33300000000000002</v>
      </c>
      <c r="O124">
        <v>1</v>
      </c>
      <c r="P124">
        <v>2.2999999999999998</v>
      </c>
      <c r="Q124">
        <v>0.44400000000000001</v>
      </c>
      <c r="R124">
        <v>0.44800000000000001</v>
      </c>
      <c r="S124">
        <v>0.2</v>
      </c>
      <c r="T124">
        <v>0.3</v>
      </c>
      <c r="U124">
        <v>0.8</v>
      </c>
      <c r="V124">
        <v>0.5</v>
      </c>
      <c r="W124">
        <v>0.6</v>
      </c>
      <c r="X124">
        <v>1</v>
      </c>
      <c r="Y124">
        <v>0.3</v>
      </c>
      <c r="Z124">
        <v>0.4</v>
      </c>
      <c r="AA124">
        <v>0.1</v>
      </c>
      <c r="AB124">
        <v>0.3</v>
      </c>
      <c r="AC124">
        <v>0.6</v>
      </c>
      <c r="AD124">
        <v>2.4</v>
      </c>
      <c r="AG124" t="str">
        <v>Andre Drummond</v>
      </c>
      <c r="AH124" t="str">
        <f t="shared" si="1"/>
        <v>CHI</v>
      </c>
    </row>
    <row r="125" spans="1:34" x14ac:dyDescent="0.25">
      <c r="A125">
        <v>110</v>
      </c>
      <c r="B125" t="s">
        <v>177</v>
      </c>
      <c r="C125" t="s">
        <v>39</v>
      </c>
      <c r="D125">
        <v>21</v>
      </c>
      <c r="E125" t="s">
        <v>78</v>
      </c>
      <c r="F125">
        <v>2</v>
      </c>
      <c r="G125">
        <v>0</v>
      </c>
      <c r="H125">
        <v>3</v>
      </c>
      <c r="I125">
        <v>0</v>
      </c>
      <c r="J125">
        <v>0.5</v>
      </c>
      <c r="K125">
        <v>0</v>
      </c>
      <c r="L125">
        <v>0</v>
      </c>
      <c r="M125">
        <v>0.5</v>
      </c>
      <c r="N125">
        <v>0</v>
      </c>
      <c r="O125">
        <v>0</v>
      </c>
      <c r="P125">
        <v>0</v>
      </c>
      <c r="R125">
        <v>0</v>
      </c>
      <c r="S125">
        <v>1</v>
      </c>
      <c r="T125">
        <v>1</v>
      </c>
      <c r="U125">
        <v>1</v>
      </c>
      <c r="V125">
        <v>0.5</v>
      </c>
      <c r="W125">
        <v>0.5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1</v>
      </c>
      <c r="AG125" t="str">
        <v>Chris Duarte</v>
      </c>
      <c r="AH125" t="str">
        <f t="shared" si="1"/>
        <v>SAC</v>
      </c>
    </row>
    <row r="126" spans="1:34" x14ac:dyDescent="0.25">
      <c r="A126">
        <v>111</v>
      </c>
      <c r="B126" t="s">
        <v>178</v>
      </c>
      <c r="C126" t="s">
        <v>39</v>
      </c>
      <c r="D126">
        <v>24</v>
      </c>
      <c r="E126" t="s">
        <v>130</v>
      </c>
      <c r="F126">
        <v>4</v>
      </c>
      <c r="G126">
        <v>0</v>
      </c>
      <c r="H126">
        <v>7.5</v>
      </c>
      <c r="I126">
        <v>2.5</v>
      </c>
      <c r="J126">
        <v>4.8</v>
      </c>
      <c r="K126">
        <v>0.52600000000000002</v>
      </c>
      <c r="L126">
        <v>0.3</v>
      </c>
      <c r="M126">
        <v>2</v>
      </c>
      <c r="N126">
        <v>0.125</v>
      </c>
      <c r="O126">
        <v>2.2999999999999998</v>
      </c>
      <c r="P126">
        <v>2.8</v>
      </c>
      <c r="Q126">
        <v>0.81799999999999995</v>
      </c>
      <c r="R126">
        <v>0.55300000000000005</v>
      </c>
      <c r="S126">
        <v>0.3</v>
      </c>
      <c r="T126">
        <v>0.8</v>
      </c>
      <c r="U126">
        <v>0.33300000000000002</v>
      </c>
      <c r="V126">
        <v>0.3</v>
      </c>
      <c r="W126">
        <v>2</v>
      </c>
      <c r="X126">
        <v>2.2999999999999998</v>
      </c>
      <c r="Y126">
        <v>1</v>
      </c>
      <c r="Z126">
        <v>0</v>
      </c>
      <c r="AA126">
        <v>0.3</v>
      </c>
      <c r="AB126">
        <v>0.8</v>
      </c>
      <c r="AC126">
        <v>0.3</v>
      </c>
      <c r="AD126">
        <v>5.5</v>
      </c>
      <c r="AG126" t="str">
        <v>Kris Dunn</v>
      </c>
      <c r="AH126" t="str">
        <f t="shared" si="1"/>
        <v>UTA</v>
      </c>
    </row>
    <row r="127" spans="1:34" x14ac:dyDescent="0.25">
      <c r="A127">
        <v>112</v>
      </c>
      <c r="B127" t="s">
        <v>179</v>
      </c>
      <c r="C127" t="s">
        <v>59</v>
      </c>
      <c r="D127">
        <v>34</v>
      </c>
      <c r="E127" t="s">
        <v>101</v>
      </c>
      <c r="F127">
        <v>45</v>
      </c>
      <c r="G127">
        <v>45</v>
      </c>
      <c r="H127">
        <v>37.200000000000003</v>
      </c>
      <c r="I127">
        <v>7.8</v>
      </c>
      <c r="J127">
        <v>16.600000000000001</v>
      </c>
      <c r="K127">
        <v>0.46800000000000003</v>
      </c>
      <c r="L127">
        <v>1</v>
      </c>
      <c r="M127">
        <v>2.8</v>
      </c>
      <c r="N127">
        <v>0.34599999999999997</v>
      </c>
      <c r="O127">
        <v>6.8</v>
      </c>
      <c r="P127">
        <v>13.8</v>
      </c>
      <c r="Q127">
        <v>0.49299999999999999</v>
      </c>
      <c r="R127">
        <v>0.497</v>
      </c>
      <c r="S127">
        <v>5.6</v>
      </c>
      <c r="T127">
        <v>6.6</v>
      </c>
      <c r="U127">
        <v>0.84799999999999998</v>
      </c>
      <c r="V127">
        <v>0.6</v>
      </c>
      <c r="W127">
        <v>3.5</v>
      </c>
      <c r="X127">
        <v>4.0999999999999996</v>
      </c>
      <c r="Y127">
        <v>5.4</v>
      </c>
      <c r="Z127">
        <v>1.1000000000000001</v>
      </c>
      <c r="AA127">
        <v>0.6</v>
      </c>
      <c r="AB127">
        <v>1.4</v>
      </c>
      <c r="AC127">
        <v>2.2000000000000002</v>
      </c>
      <c r="AD127">
        <v>22.1</v>
      </c>
      <c r="AG127" t="str">
        <v>Kevin Durant</v>
      </c>
      <c r="AH127" t="str">
        <f t="shared" si="1"/>
        <v>PHO</v>
      </c>
    </row>
    <row r="128" spans="1:34" x14ac:dyDescent="0.25">
      <c r="A128">
        <v>113</v>
      </c>
      <c r="B128" t="s">
        <v>180</v>
      </c>
      <c r="C128" t="s">
        <v>33</v>
      </c>
      <c r="D128">
        <v>22</v>
      </c>
      <c r="E128" t="s">
        <v>89</v>
      </c>
      <c r="F128">
        <v>10</v>
      </c>
      <c r="G128">
        <v>0</v>
      </c>
      <c r="H128">
        <v>5.8</v>
      </c>
      <c r="I128">
        <v>0.9</v>
      </c>
      <c r="J128">
        <v>1.8</v>
      </c>
      <c r="K128">
        <v>0.5</v>
      </c>
      <c r="L128">
        <v>0</v>
      </c>
      <c r="M128">
        <v>0</v>
      </c>
      <c r="O128">
        <v>0.9</v>
      </c>
      <c r="P128">
        <v>1.8</v>
      </c>
      <c r="Q128">
        <v>0.5</v>
      </c>
      <c r="R128">
        <v>0.5</v>
      </c>
      <c r="S128">
        <v>0.9</v>
      </c>
      <c r="T128">
        <v>1.2</v>
      </c>
      <c r="U128">
        <v>0.75</v>
      </c>
      <c r="V128">
        <v>1.4</v>
      </c>
      <c r="W128">
        <v>0.6</v>
      </c>
      <c r="X128">
        <v>2</v>
      </c>
      <c r="Y128">
        <v>0.4</v>
      </c>
      <c r="Z128">
        <v>0.4</v>
      </c>
      <c r="AA128">
        <v>0</v>
      </c>
      <c r="AB128">
        <v>0.2</v>
      </c>
      <c r="AC128">
        <v>0.4</v>
      </c>
      <c r="AD128">
        <v>2.7</v>
      </c>
      <c r="AG128" t="str">
        <v>Jalen Duren</v>
      </c>
      <c r="AH128" t="str">
        <f t="shared" si="1"/>
        <v>DET</v>
      </c>
    </row>
    <row r="129" spans="1:34" x14ac:dyDescent="0.25">
      <c r="A129">
        <v>114</v>
      </c>
      <c r="B129" t="s">
        <v>181</v>
      </c>
      <c r="C129" t="s">
        <v>28</v>
      </c>
      <c r="D129">
        <v>27</v>
      </c>
      <c r="E129" t="s">
        <v>80</v>
      </c>
      <c r="F129">
        <v>3</v>
      </c>
      <c r="G129">
        <v>0</v>
      </c>
      <c r="H129">
        <v>5.3</v>
      </c>
      <c r="I129">
        <v>1.3</v>
      </c>
      <c r="J129">
        <v>1.7</v>
      </c>
      <c r="K129">
        <v>0.8</v>
      </c>
      <c r="L129">
        <v>0</v>
      </c>
      <c r="M129">
        <v>0</v>
      </c>
      <c r="O129">
        <v>1.3</v>
      </c>
      <c r="P129">
        <v>1.7</v>
      </c>
      <c r="Q129">
        <v>0.8</v>
      </c>
      <c r="R129">
        <v>0.8</v>
      </c>
      <c r="S129">
        <v>1.3</v>
      </c>
      <c r="T129">
        <v>2</v>
      </c>
      <c r="U129">
        <v>0.66700000000000004</v>
      </c>
      <c r="V129">
        <v>0.3</v>
      </c>
      <c r="W129">
        <v>0.7</v>
      </c>
      <c r="X129">
        <v>1</v>
      </c>
      <c r="Y129">
        <v>0.7</v>
      </c>
      <c r="Z129">
        <v>0</v>
      </c>
      <c r="AA129">
        <v>0.3</v>
      </c>
      <c r="AB129">
        <v>0</v>
      </c>
      <c r="AC129">
        <v>0.3</v>
      </c>
      <c r="AD129">
        <v>4</v>
      </c>
      <c r="AG129" t="str">
        <v>Tari Eason</v>
      </c>
      <c r="AH129" t="str">
        <f t="shared" si="1"/>
        <v>HOU</v>
      </c>
    </row>
    <row r="130" spans="1:34" x14ac:dyDescent="0.25">
      <c r="A130">
        <v>115</v>
      </c>
      <c r="B130" t="s">
        <v>182</v>
      </c>
      <c r="C130" t="s">
        <v>39</v>
      </c>
      <c r="D130">
        <v>25</v>
      </c>
      <c r="E130" t="s">
        <v>62</v>
      </c>
      <c r="F130">
        <v>2</v>
      </c>
      <c r="G130">
        <v>0</v>
      </c>
      <c r="H130">
        <v>2.5</v>
      </c>
      <c r="I130">
        <v>0.5</v>
      </c>
      <c r="J130">
        <v>1</v>
      </c>
      <c r="K130">
        <v>0.5</v>
      </c>
      <c r="L130">
        <v>0</v>
      </c>
      <c r="M130">
        <v>0</v>
      </c>
      <c r="O130">
        <v>0.5</v>
      </c>
      <c r="P130">
        <v>1</v>
      </c>
      <c r="Q130">
        <v>0.5</v>
      </c>
      <c r="R130">
        <v>0.5</v>
      </c>
      <c r="S130">
        <v>0</v>
      </c>
      <c r="T130">
        <v>0</v>
      </c>
      <c r="V130">
        <v>1</v>
      </c>
      <c r="W130">
        <v>0</v>
      </c>
      <c r="X130">
        <v>1</v>
      </c>
      <c r="Y130">
        <v>0.5</v>
      </c>
      <c r="Z130">
        <v>1</v>
      </c>
      <c r="AA130">
        <v>0</v>
      </c>
      <c r="AB130">
        <v>0.5</v>
      </c>
      <c r="AC130">
        <v>0.5</v>
      </c>
      <c r="AD130">
        <v>1</v>
      </c>
      <c r="AG130" t="str">
        <v>Anthony Edwards</v>
      </c>
      <c r="AH130" t="str">
        <f t="shared" ref="AH130:AH193" si="2">IF(IFERROR(_xlfn.XLOOKUP(AG130,$B$3:$B$1003,$E$3:$E$1003,,,-1),"")=0,"",IFERROR(_xlfn.XLOOKUP(AG130,$B$3:$B$1003,$E$3:$E$1003,,,-1),""))</f>
        <v>MIN</v>
      </c>
    </row>
    <row r="131" spans="1:34" x14ac:dyDescent="0.25">
      <c r="A131">
        <v>116</v>
      </c>
      <c r="B131" t="s">
        <v>183</v>
      </c>
      <c r="C131" t="s">
        <v>39</v>
      </c>
      <c r="D131">
        <v>20</v>
      </c>
      <c r="E131" t="s">
        <v>34</v>
      </c>
      <c r="F131">
        <v>25</v>
      </c>
      <c r="G131">
        <v>1</v>
      </c>
      <c r="H131">
        <v>13.4</v>
      </c>
      <c r="I131">
        <v>1.4</v>
      </c>
      <c r="J131">
        <v>4</v>
      </c>
      <c r="K131">
        <v>0.34</v>
      </c>
      <c r="L131">
        <v>0.8</v>
      </c>
      <c r="M131">
        <v>2.5</v>
      </c>
      <c r="N131">
        <v>0.30199999999999999</v>
      </c>
      <c r="O131">
        <v>0.6</v>
      </c>
      <c r="P131">
        <v>1.5</v>
      </c>
      <c r="Q131">
        <v>0.40500000000000003</v>
      </c>
      <c r="R131">
        <v>0.435</v>
      </c>
      <c r="S131">
        <v>0.7</v>
      </c>
      <c r="T131">
        <v>0.7</v>
      </c>
      <c r="U131">
        <v>0.94399999999999995</v>
      </c>
      <c r="V131">
        <v>0.5</v>
      </c>
      <c r="W131">
        <v>1</v>
      </c>
      <c r="X131">
        <v>1.5</v>
      </c>
      <c r="Y131">
        <v>1.1000000000000001</v>
      </c>
      <c r="Z131">
        <v>0.4</v>
      </c>
      <c r="AA131">
        <v>0</v>
      </c>
      <c r="AB131">
        <v>0.7</v>
      </c>
      <c r="AC131">
        <v>1.4</v>
      </c>
      <c r="AD131">
        <v>4.2</v>
      </c>
      <c r="AG131" t="str">
        <v>Kessler Edwards</v>
      </c>
      <c r="AH131" t="str">
        <f t="shared" si="2"/>
        <v>SAC</v>
      </c>
    </row>
    <row r="132" spans="1:34" x14ac:dyDescent="0.25">
      <c r="A132">
        <v>117</v>
      </c>
      <c r="B132" t="s">
        <v>184</v>
      </c>
      <c r="C132" t="s">
        <v>28</v>
      </c>
      <c r="D132">
        <v>20</v>
      </c>
      <c r="E132" t="s">
        <v>95</v>
      </c>
      <c r="F132">
        <v>22</v>
      </c>
      <c r="G132">
        <v>0</v>
      </c>
      <c r="H132">
        <v>11.4</v>
      </c>
      <c r="I132">
        <v>1.5</v>
      </c>
      <c r="J132">
        <v>3.5</v>
      </c>
      <c r="K132">
        <v>0.42299999999999999</v>
      </c>
      <c r="L132">
        <v>0.7</v>
      </c>
      <c r="M132">
        <v>2.4</v>
      </c>
      <c r="N132">
        <v>0.308</v>
      </c>
      <c r="O132">
        <v>0.8</v>
      </c>
      <c r="P132">
        <v>1.2</v>
      </c>
      <c r="Q132">
        <v>0.65400000000000003</v>
      </c>
      <c r="R132">
        <v>0.52600000000000002</v>
      </c>
      <c r="S132">
        <v>0.5</v>
      </c>
      <c r="T132">
        <v>0.5</v>
      </c>
      <c r="U132">
        <v>0.83299999999999996</v>
      </c>
      <c r="V132">
        <v>0.4</v>
      </c>
      <c r="W132">
        <v>1.5</v>
      </c>
      <c r="X132">
        <v>1.9</v>
      </c>
      <c r="Y132">
        <v>0.9</v>
      </c>
      <c r="Z132">
        <v>0.1</v>
      </c>
      <c r="AA132">
        <v>0</v>
      </c>
      <c r="AB132">
        <v>0.5</v>
      </c>
      <c r="AC132">
        <v>0.7</v>
      </c>
      <c r="AD132">
        <v>4.2</v>
      </c>
      <c r="AG132" t="str">
        <v>Keon Ellis</v>
      </c>
      <c r="AH132" t="str">
        <f t="shared" si="2"/>
        <v>SAC</v>
      </c>
    </row>
    <row r="133" spans="1:34" x14ac:dyDescent="0.25">
      <c r="A133">
        <v>118</v>
      </c>
      <c r="B133" t="s">
        <v>185</v>
      </c>
      <c r="C133" t="s">
        <v>50</v>
      </c>
      <c r="D133">
        <v>30</v>
      </c>
      <c r="E133" t="s">
        <v>118</v>
      </c>
      <c r="F133">
        <v>44</v>
      </c>
      <c r="G133">
        <v>44</v>
      </c>
      <c r="H133">
        <v>30.6</v>
      </c>
      <c r="I133">
        <v>4.0999999999999996</v>
      </c>
      <c r="J133">
        <v>10.5</v>
      </c>
      <c r="K133">
        <v>0.39</v>
      </c>
      <c r="L133">
        <v>1.9</v>
      </c>
      <c r="M133">
        <v>5.9</v>
      </c>
      <c r="N133">
        <v>0.32400000000000001</v>
      </c>
      <c r="O133">
        <v>2.2000000000000002</v>
      </c>
      <c r="P133">
        <v>4.7</v>
      </c>
      <c r="Q133">
        <v>0.47299999999999998</v>
      </c>
      <c r="R133">
        <v>0.48099999999999998</v>
      </c>
      <c r="S133">
        <v>2.8</v>
      </c>
      <c r="T133">
        <v>3.5</v>
      </c>
      <c r="U133">
        <v>0.78600000000000003</v>
      </c>
      <c r="V133">
        <v>0.6</v>
      </c>
      <c r="W133">
        <v>2.8</v>
      </c>
      <c r="X133">
        <v>3.4</v>
      </c>
      <c r="Y133">
        <v>6.1</v>
      </c>
      <c r="Z133">
        <v>0.8</v>
      </c>
      <c r="AA133">
        <v>0.2</v>
      </c>
      <c r="AB133">
        <v>1.4</v>
      </c>
      <c r="AC133">
        <v>1.8</v>
      </c>
      <c r="AD133">
        <v>12.9</v>
      </c>
      <c r="AG133" t="str">
        <v>Joel Embiid</v>
      </c>
      <c r="AH133" t="str">
        <f t="shared" si="2"/>
        <v>PHI</v>
      </c>
    </row>
    <row r="134" spans="1:34" x14ac:dyDescent="0.25">
      <c r="A134">
        <v>119</v>
      </c>
      <c r="B134" t="s">
        <v>186</v>
      </c>
      <c r="C134" t="s">
        <v>39</v>
      </c>
      <c r="D134">
        <v>27</v>
      </c>
      <c r="E134" t="s">
        <v>35</v>
      </c>
      <c r="F134">
        <v>47</v>
      </c>
      <c r="G134">
        <v>29</v>
      </c>
      <c r="H134">
        <v>22.7</v>
      </c>
      <c r="I134">
        <v>4.0999999999999996</v>
      </c>
      <c r="J134">
        <v>8.9</v>
      </c>
      <c r="K134">
        <v>0.45700000000000002</v>
      </c>
      <c r="L134">
        <v>2.7</v>
      </c>
      <c r="M134">
        <v>6.5</v>
      </c>
      <c r="N134">
        <v>0.41799999999999998</v>
      </c>
      <c r="O134">
        <v>1.4</v>
      </c>
      <c r="P134">
        <v>2.5</v>
      </c>
      <c r="Q134">
        <v>0.56000000000000005</v>
      </c>
      <c r="R134">
        <v>0.60799999999999998</v>
      </c>
      <c r="S134">
        <v>0.9</v>
      </c>
      <c r="T134">
        <v>1.2</v>
      </c>
      <c r="U134">
        <v>0.72399999999999998</v>
      </c>
      <c r="V134">
        <v>0.7</v>
      </c>
      <c r="W134">
        <v>2.4</v>
      </c>
      <c r="X134">
        <v>3.2</v>
      </c>
      <c r="Y134">
        <v>2.2999999999999998</v>
      </c>
      <c r="Z134">
        <v>1.1000000000000001</v>
      </c>
      <c r="AA134">
        <v>0.3</v>
      </c>
      <c r="AB134">
        <v>1.1000000000000001</v>
      </c>
      <c r="AC134">
        <v>1.9</v>
      </c>
      <c r="AD134">
        <v>11.8</v>
      </c>
      <c r="AG134" t="str">
        <v>Drew Eubanks</v>
      </c>
      <c r="AH134" t="str">
        <f t="shared" si="2"/>
        <v>PHO</v>
      </c>
    </row>
    <row r="135" spans="1:34" x14ac:dyDescent="0.25">
      <c r="A135">
        <v>120</v>
      </c>
      <c r="B135" t="s">
        <v>187</v>
      </c>
      <c r="C135" t="s">
        <v>50</v>
      </c>
      <c r="D135">
        <v>24</v>
      </c>
      <c r="E135" t="s">
        <v>130</v>
      </c>
      <c r="F135">
        <v>40</v>
      </c>
      <c r="G135">
        <v>40</v>
      </c>
      <c r="H135">
        <v>37.5</v>
      </c>
      <c r="I135">
        <v>11.7</v>
      </c>
      <c r="J135">
        <v>24</v>
      </c>
      <c r="K135">
        <v>0.48899999999999999</v>
      </c>
      <c r="L135">
        <v>3.9</v>
      </c>
      <c r="M135">
        <v>10.3</v>
      </c>
      <c r="N135">
        <v>0.375</v>
      </c>
      <c r="O135">
        <v>7.9</v>
      </c>
      <c r="P135">
        <v>13.7</v>
      </c>
      <c r="Q135">
        <v>0.57399999999999995</v>
      </c>
      <c r="R135">
        <v>0.56899999999999995</v>
      </c>
      <c r="S135">
        <v>7.4</v>
      </c>
      <c r="T135">
        <v>9.5</v>
      </c>
      <c r="U135">
        <v>0.78</v>
      </c>
      <c r="V135">
        <v>0.8</v>
      </c>
      <c r="W135">
        <v>7.8</v>
      </c>
      <c r="X135">
        <v>8.6</v>
      </c>
      <c r="Y135">
        <v>9.6</v>
      </c>
      <c r="Z135">
        <v>1.4</v>
      </c>
      <c r="AA135">
        <v>0.6</v>
      </c>
      <c r="AB135">
        <v>3.9</v>
      </c>
      <c r="AC135">
        <v>1.9</v>
      </c>
      <c r="AD135">
        <v>34.700000000000003</v>
      </c>
      <c r="AG135" t="str">
        <v>Dante Exum</v>
      </c>
      <c r="AH135" t="str">
        <f t="shared" si="2"/>
        <v>DAL</v>
      </c>
    </row>
    <row r="136" spans="1:34" x14ac:dyDescent="0.25">
      <c r="A136">
        <v>121</v>
      </c>
      <c r="B136" t="s">
        <v>188</v>
      </c>
      <c r="C136" t="s">
        <v>59</v>
      </c>
      <c r="D136">
        <v>24</v>
      </c>
      <c r="E136" t="s">
        <v>95</v>
      </c>
      <c r="F136">
        <v>45</v>
      </c>
      <c r="G136">
        <v>45</v>
      </c>
      <c r="H136">
        <v>28.3</v>
      </c>
      <c r="I136">
        <v>3.5</v>
      </c>
      <c r="J136">
        <v>8</v>
      </c>
      <c r="K136">
        <v>0.44</v>
      </c>
      <c r="L136">
        <v>1.8</v>
      </c>
      <c r="M136">
        <v>4.7</v>
      </c>
      <c r="N136">
        <v>0.39</v>
      </c>
      <c r="O136">
        <v>1.7</v>
      </c>
      <c r="P136">
        <v>3.4</v>
      </c>
      <c r="Q136">
        <v>0.51</v>
      </c>
      <c r="R136">
        <v>0.55400000000000005</v>
      </c>
      <c r="S136">
        <v>1.7</v>
      </c>
      <c r="T136">
        <v>2.1</v>
      </c>
      <c r="U136">
        <v>0.81699999999999995</v>
      </c>
      <c r="V136">
        <v>1.2</v>
      </c>
      <c r="W136">
        <v>2.6</v>
      </c>
      <c r="X136">
        <v>3.8</v>
      </c>
      <c r="Y136">
        <v>1.3</v>
      </c>
      <c r="Z136">
        <v>0.8</v>
      </c>
      <c r="AA136">
        <v>0.8</v>
      </c>
      <c r="AB136">
        <v>0.9</v>
      </c>
      <c r="AC136">
        <v>3</v>
      </c>
      <c r="AD136">
        <v>10.6</v>
      </c>
      <c r="AG136" t="str">
        <v>Bruno Fernando</v>
      </c>
      <c r="AH136" t="str">
        <f t="shared" si="2"/>
        <v>ATL</v>
      </c>
    </row>
    <row r="137" spans="1:34" x14ac:dyDescent="0.25">
      <c r="A137">
        <v>122</v>
      </c>
      <c r="B137" t="s">
        <v>189</v>
      </c>
      <c r="C137" t="s">
        <v>39</v>
      </c>
      <c r="D137">
        <v>24</v>
      </c>
      <c r="E137" t="s">
        <v>101</v>
      </c>
      <c r="F137">
        <v>45</v>
      </c>
      <c r="G137">
        <v>7</v>
      </c>
      <c r="H137">
        <v>23.6</v>
      </c>
      <c r="I137">
        <v>3.5</v>
      </c>
      <c r="J137">
        <v>7.2</v>
      </c>
      <c r="K137">
        <v>0.48199999999999998</v>
      </c>
      <c r="L137">
        <v>1.1000000000000001</v>
      </c>
      <c r="M137">
        <v>2.9</v>
      </c>
      <c r="N137">
        <v>0.36599999999999999</v>
      </c>
      <c r="O137">
        <v>2.4</v>
      </c>
      <c r="P137">
        <v>4.3</v>
      </c>
      <c r="Q137">
        <v>0.55900000000000005</v>
      </c>
      <c r="R137">
        <v>0.55500000000000005</v>
      </c>
      <c r="S137">
        <v>1</v>
      </c>
      <c r="T137">
        <v>1.2</v>
      </c>
      <c r="U137">
        <v>0.81499999999999995</v>
      </c>
      <c r="V137">
        <v>0.7</v>
      </c>
      <c r="W137">
        <v>1.9</v>
      </c>
      <c r="X137">
        <v>2.5</v>
      </c>
      <c r="Y137">
        <v>2.1</v>
      </c>
      <c r="Z137">
        <v>0.7</v>
      </c>
      <c r="AA137">
        <v>0.4</v>
      </c>
      <c r="AB137">
        <v>0.9</v>
      </c>
      <c r="AC137">
        <v>1.9</v>
      </c>
      <c r="AD137">
        <v>9</v>
      </c>
      <c r="AG137" t="str">
        <v>Dorian Finney-Smith</v>
      </c>
      <c r="AH137" t="str">
        <f t="shared" si="2"/>
        <v>BRK</v>
      </c>
    </row>
    <row r="138" spans="1:34" x14ac:dyDescent="0.25">
      <c r="A138">
        <v>123</v>
      </c>
      <c r="B138" t="s">
        <v>190</v>
      </c>
      <c r="C138" t="s">
        <v>33</v>
      </c>
      <c r="D138">
        <v>30</v>
      </c>
      <c r="E138" t="s">
        <v>101</v>
      </c>
      <c r="F138">
        <v>47</v>
      </c>
      <c r="G138">
        <v>7</v>
      </c>
      <c r="H138">
        <v>15.9</v>
      </c>
      <c r="I138">
        <v>3.1</v>
      </c>
      <c r="J138">
        <v>5.7</v>
      </c>
      <c r="K138">
        <v>0.55200000000000005</v>
      </c>
      <c r="L138">
        <v>0</v>
      </c>
      <c r="M138">
        <v>0</v>
      </c>
      <c r="N138">
        <v>0</v>
      </c>
      <c r="O138">
        <v>3.1</v>
      </c>
      <c r="P138">
        <v>5.7</v>
      </c>
      <c r="Q138">
        <v>0.55600000000000005</v>
      </c>
      <c r="R138">
        <v>0.55200000000000005</v>
      </c>
      <c r="S138">
        <v>1.5</v>
      </c>
      <c r="T138">
        <v>2.7</v>
      </c>
      <c r="U138">
        <v>0.56299999999999994</v>
      </c>
      <c r="V138">
        <v>3.3</v>
      </c>
      <c r="W138">
        <v>5</v>
      </c>
      <c r="X138">
        <v>8.3000000000000007</v>
      </c>
      <c r="Y138">
        <v>0.6</v>
      </c>
      <c r="Z138">
        <v>1.2</v>
      </c>
      <c r="AA138">
        <v>0.6</v>
      </c>
      <c r="AB138">
        <v>1.1000000000000001</v>
      </c>
      <c r="AC138">
        <v>1.7</v>
      </c>
      <c r="AD138">
        <v>7.8</v>
      </c>
      <c r="AG138" t="str">
        <v>Malachi Flynn</v>
      </c>
      <c r="AH138" t="str">
        <f t="shared" si="2"/>
        <v>NYK</v>
      </c>
    </row>
    <row r="139" spans="1:34" x14ac:dyDescent="0.25">
      <c r="A139">
        <v>124</v>
      </c>
      <c r="B139" t="s">
        <v>191</v>
      </c>
      <c r="C139" t="s">
        <v>59</v>
      </c>
      <c r="D139">
        <v>26</v>
      </c>
      <c r="E139" t="s">
        <v>82</v>
      </c>
      <c r="F139">
        <v>35</v>
      </c>
      <c r="G139">
        <v>11</v>
      </c>
      <c r="H139">
        <v>13.2</v>
      </c>
      <c r="I139">
        <v>1.3</v>
      </c>
      <c r="J139">
        <v>3.6</v>
      </c>
      <c r="K139">
        <v>0.36</v>
      </c>
      <c r="L139">
        <v>0.6</v>
      </c>
      <c r="M139">
        <v>1.9</v>
      </c>
      <c r="N139">
        <v>0.313</v>
      </c>
      <c r="O139">
        <v>0.7</v>
      </c>
      <c r="P139">
        <v>1.7</v>
      </c>
      <c r="Q139">
        <v>0.41399999999999998</v>
      </c>
      <c r="R139">
        <v>0.44400000000000001</v>
      </c>
      <c r="S139">
        <v>0.5</v>
      </c>
      <c r="T139">
        <v>0.7</v>
      </c>
      <c r="U139">
        <v>0.75</v>
      </c>
      <c r="V139">
        <v>0.4</v>
      </c>
      <c r="W139">
        <v>1.5</v>
      </c>
      <c r="X139">
        <v>1.8</v>
      </c>
      <c r="Y139">
        <v>0.9</v>
      </c>
      <c r="Z139">
        <v>0.5</v>
      </c>
      <c r="AA139">
        <v>0.1</v>
      </c>
      <c r="AB139">
        <v>0.6</v>
      </c>
      <c r="AC139">
        <v>1.7</v>
      </c>
      <c r="AD139">
        <v>3.7</v>
      </c>
      <c r="AG139" t="str">
        <v>Simone Fontecchio</v>
      </c>
      <c r="AH139" t="str">
        <f t="shared" si="2"/>
        <v>UTA</v>
      </c>
    </row>
    <row r="140" spans="1:34" x14ac:dyDescent="0.25">
      <c r="A140">
        <v>125</v>
      </c>
      <c r="B140" t="s">
        <v>192</v>
      </c>
      <c r="C140" t="s">
        <v>50</v>
      </c>
      <c r="D140">
        <v>29</v>
      </c>
      <c r="E140" t="s">
        <v>40</v>
      </c>
      <c r="F140">
        <v>40</v>
      </c>
      <c r="G140">
        <v>22</v>
      </c>
      <c r="H140">
        <v>17.5</v>
      </c>
      <c r="I140">
        <v>2.2000000000000002</v>
      </c>
      <c r="J140">
        <v>4.5</v>
      </c>
      <c r="K140">
        <v>0.48899999999999999</v>
      </c>
      <c r="L140">
        <v>0.6</v>
      </c>
      <c r="M140">
        <v>1.4</v>
      </c>
      <c r="N140">
        <v>0.42099999999999999</v>
      </c>
      <c r="O140">
        <v>1.6</v>
      </c>
      <c r="P140">
        <v>3</v>
      </c>
      <c r="Q140">
        <v>0.52100000000000002</v>
      </c>
      <c r="R140">
        <v>0.55600000000000005</v>
      </c>
      <c r="S140">
        <v>0.3</v>
      </c>
      <c r="T140">
        <v>0.5</v>
      </c>
      <c r="U140">
        <v>0.66700000000000004</v>
      </c>
      <c r="V140">
        <v>0.7</v>
      </c>
      <c r="W140">
        <v>2.2000000000000002</v>
      </c>
      <c r="X140">
        <v>2.9</v>
      </c>
      <c r="Y140">
        <v>4.2</v>
      </c>
      <c r="Z140">
        <v>0.9</v>
      </c>
      <c r="AA140">
        <v>0.4</v>
      </c>
      <c r="AB140">
        <v>1.3</v>
      </c>
      <c r="AC140">
        <v>1.9</v>
      </c>
      <c r="AD140">
        <v>5.3</v>
      </c>
      <c r="AG140" t="str">
        <v>Jordan Ford</v>
      </c>
      <c r="AH140" t="str">
        <f t="shared" si="2"/>
        <v>SAC</v>
      </c>
    </row>
    <row r="141" spans="1:34" x14ac:dyDescent="0.25">
      <c r="A141">
        <v>126</v>
      </c>
      <c r="B141" t="s">
        <v>193</v>
      </c>
      <c r="C141" t="s">
        <v>28</v>
      </c>
      <c r="D141">
        <v>35</v>
      </c>
      <c r="E141" t="s">
        <v>46</v>
      </c>
      <c r="F141">
        <v>40</v>
      </c>
      <c r="G141">
        <v>40</v>
      </c>
      <c r="H141">
        <v>37.299999999999997</v>
      </c>
      <c r="I141">
        <v>10.199999999999999</v>
      </c>
      <c r="J141">
        <v>19.100000000000001</v>
      </c>
      <c r="K141">
        <v>0.53100000000000003</v>
      </c>
      <c r="L141">
        <v>2.2999999999999998</v>
      </c>
      <c r="M141">
        <v>5</v>
      </c>
      <c r="N141">
        <v>0.45200000000000001</v>
      </c>
      <c r="O141">
        <v>7.9</v>
      </c>
      <c r="P141">
        <v>14.1</v>
      </c>
      <c r="Q141">
        <v>0.55900000000000005</v>
      </c>
      <c r="R141">
        <v>0.59</v>
      </c>
      <c r="S141">
        <v>5.7</v>
      </c>
      <c r="T141">
        <v>6.6</v>
      </c>
      <c r="U141">
        <v>0.874</v>
      </c>
      <c r="V141">
        <v>0.5</v>
      </c>
      <c r="W141">
        <v>5.9</v>
      </c>
      <c r="X141">
        <v>6.4</v>
      </c>
      <c r="Y141">
        <v>5.7</v>
      </c>
      <c r="Z141">
        <v>0.9</v>
      </c>
      <c r="AA141">
        <v>1.3</v>
      </c>
      <c r="AB141">
        <v>3.1</v>
      </c>
      <c r="AC141">
        <v>1.9</v>
      </c>
      <c r="AD141">
        <v>28.3</v>
      </c>
      <c r="AG141" t="str">
        <v>Trent Forrest</v>
      </c>
      <c r="AH141" t="str">
        <f t="shared" si="2"/>
        <v>ATL</v>
      </c>
    </row>
    <row r="142" spans="1:34" x14ac:dyDescent="0.25">
      <c r="A142">
        <v>127</v>
      </c>
      <c r="B142" t="s">
        <v>194</v>
      </c>
      <c r="C142" t="s">
        <v>33</v>
      </c>
      <c r="D142">
        <v>20</v>
      </c>
      <c r="E142" t="s">
        <v>68</v>
      </c>
      <c r="F142">
        <v>31</v>
      </c>
      <c r="G142">
        <v>30</v>
      </c>
      <c r="H142">
        <v>29.9</v>
      </c>
      <c r="I142">
        <v>6.3</v>
      </c>
      <c r="J142">
        <v>9.6999999999999993</v>
      </c>
      <c r="K142">
        <v>0.64200000000000002</v>
      </c>
      <c r="L142">
        <v>0</v>
      </c>
      <c r="M142">
        <v>0.1</v>
      </c>
      <c r="N142">
        <v>0</v>
      </c>
      <c r="O142">
        <v>6.3</v>
      </c>
      <c r="P142">
        <v>9.6999999999999993</v>
      </c>
      <c r="Q142">
        <v>0.64700000000000002</v>
      </c>
      <c r="R142">
        <v>0.64200000000000002</v>
      </c>
      <c r="S142">
        <v>1.6</v>
      </c>
      <c r="T142">
        <v>2.2999999999999998</v>
      </c>
      <c r="U142">
        <v>0.7</v>
      </c>
      <c r="V142">
        <v>3.3</v>
      </c>
      <c r="W142">
        <v>8.5</v>
      </c>
      <c r="X142">
        <v>11.9</v>
      </c>
      <c r="Y142">
        <v>2.6</v>
      </c>
      <c r="Z142">
        <v>0.4</v>
      </c>
      <c r="AA142">
        <v>0.9</v>
      </c>
      <c r="AB142">
        <v>2</v>
      </c>
      <c r="AC142">
        <v>3.3</v>
      </c>
      <c r="AD142">
        <v>14.1</v>
      </c>
      <c r="AG142" t="str">
        <v>Evan Fournier</v>
      </c>
      <c r="AH142" t="str">
        <f t="shared" si="2"/>
        <v>NYK</v>
      </c>
    </row>
    <row r="143" spans="1:34" x14ac:dyDescent="0.25">
      <c r="A143">
        <v>128</v>
      </c>
      <c r="B143" t="s">
        <v>195</v>
      </c>
      <c r="C143" t="s">
        <v>28</v>
      </c>
      <c r="D143">
        <v>22</v>
      </c>
      <c r="E143" t="s">
        <v>124</v>
      </c>
      <c r="F143">
        <v>22</v>
      </c>
      <c r="G143">
        <v>0</v>
      </c>
      <c r="H143">
        <v>21.8</v>
      </c>
      <c r="I143">
        <v>4</v>
      </c>
      <c r="J143">
        <v>8.6</v>
      </c>
      <c r="K143">
        <v>0.46600000000000003</v>
      </c>
      <c r="L143">
        <v>0.8</v>
      </c>
      <c r="M143">
        <v>2.2999999999999998</v>
      </c>
      <c r="N143">
        <v>0.36</v>
      </c>
      <c r="O143">
        <v>3.2</v>
      </c>
      <c r="P143">
        <v>6.3</v>
      </c>
      <c r="Q143">
        <v>0.504</v>
      </c>
      <c r="R143">
        <v>0.51300000000000001</v>
      </c>
      <c r="S143">
        <v>1</v>
      </c>
      <c r="T143">
        <v>1.5</v>
      </c>
      <c r="U143">
        <v>0.63600000000000001</v>
      </c>
      <c r="V143">
        <v>2.1</v>
      </c>
      <c r="W143">
        <v>4.9000000000000004</v>
      </c>
      <c r="X143">
        <v>7</v>
      </c>
      <c r="Y143">
        <v>1.2</v>
      </c>
      <c r="Z143">
        <v>1.4</v>
      </c>
      <c r="AA143">
        <v>0.9</v>
      </c>
      <c r="AB143">
        <v>0.9</v>
      </c>
      <c r="AC143">
        <v>2.2999999999999998</v>
      </c>
      <c r="AD143">
        <v>9.8000000000000007</v>
      </c>
      <c r="AG143" t="str">
        <v>De'Aaron Fox</v>
      </c>
      <c r="AH143" t="str">
        <f t="shared" si="2"/>
        <v>SAC</v>
      </c>
    </row>
    <row r="144" spans="1:34" x14ac:dyDescent="0.25">
      <c r="A144">
        <v>129</v>
      </c>
      <c r="B144" t="s">
        <v>196</v>
      </c>
      <c r="C144" t="s">
        <v>39</v>
      </c>
      <c r="D144">
        <v>22</v>
      </c>
      <c r="E144" t="s">
        <v>44</v>
      </c>
      <c r="F144">
        <v>44</v>
      </c>
      <c r="G144">
        <v>44</v>
      </c>
      <c r="H144">
        <v>35</v>
      </c>
      <c r="I144">
        <v>8.9</v>
      </c>
      <c r="J144">
        <v>19.3</v>
      </c>
      <c r="K144">
        <v>0.46300000000000002</v>
      </c>
      <c r="L144">
        <v>2.5</v>
      </c>
      <c r="M144">
        <v>6.4</v>
      </c>
      <c r="N144">
        <v>0.38900000000000001</v>
      </c>
      <c r="O144">
        <v>6.4</v>
      </c>
      <c r="P144">
        <v>12.8</v>
      </c>
      <c r="Q144">
        <v>0.501</v>
      </c>
      <c r="R144">
        <v>0.52800000000000002</v>
      </c>
      <c r="S144">
        <v>5.5</v>
      </c>
      <c r="T144">
        <v>6.6</v>
      </c>
      <c r="U144">
        <v>0.84099999999999997</v>
      </c>
      <c r="V144">
        <v>0.6</v>
      </c>
      <c r="W144">
        <v>4.5</v>
      </c>
      <c r="X144">
        <v>5.2</v>
      </c>
      <c r="Y144">
        <v>5.3</v>
      </c>
      <c r="Z144">
        <v>1.2</v>
      </c>
      <c r="AA144">
        <v>0.5</v>
      </c>
      <c r="AB144">
        <v>3.4</v>
      </c>
      <c r="AC144">
        <v>1.9</v>
      </c>
      <c r="AD144">
        <v>25.9</v>
      </c>
      <c r="AG144" t="str">
        <v>Javon Freeman-Liberty</v>
      </c>
      <c r="AH144" t="str">
        <f t="shared" si="2"/>
        <v>TOR</v>
      </c>
    </row>
    <row r="145" spans="1:34" x14ac:dyDescent="0.25">
      <c r="A145">
        <v>130</v>
      </c>
      <c r="B145" t="s">
        <v>197</v>
      </c>
      <c r="C145" t="s">
        <v>59</v>
      </c>
      <c r="D145">
        <v>23</v>
      </c>
      <c r="E145" t="s">
        <v>82</v>
      </c>
      <c r="F145">
        <v>30</v>
      </c>
      <c r="G145">
        <v>0</v>
      </c>
      <c r="H145">
        <v>4.8</v>
      </c>
      <c r="I145">
        <v>0.6</v>
      </c>
      <c r="J145">
        <v>1.4</v>
      </c>
      <c r="K145">
        <v>0.40500000000000003</v>
      </c>
      <c r="L145">
        <v>0.3</v>
      </c>
      <c r="M145">
        <v>0.9</v>
      </c>
      <c r="N145">
        <v>0.34599999999999997</v>
      </c>
      <c r="O145">
        <v>0.3</v>
      </c>
      <c r="P145">
        <v>0.5</v>
      </c>
      <c r="Q145">
        <v>0.5</v>
      </c>
      <c r="R145">
        <v>0.51200000000000001</v>
      </c>
      <c r="S145">
        <v>0.1</v>
      </c>
      <c r="T145">
        <v>0.1</v>
      </c>
      <c r="U145">
        <v>0.75</v>
      </c>
      <c r="V145">
        <v>0.2</v>
      </c>
      <c r="W145">
        <v>0.6</v>
      </c>
      <c r="X145">
        <v>0.7</v>
      </c>
      <c r="Y145">
        <v>0.3</v>
      </c>
      <c r="Z145">
        <v>0.1</v>
      </c>
      <c r="AA145">
        <v>0.1</v>
      </c>
      <c r="AB145">
        <v>0</v>
      </c>
      <c r="AC145">
        <v>0.4</v>
      </c>
      <c r="AD145">
        <v>1.5</v>
      </c>
      <c r="AG145" t="str">
        <v>Alex Fudge</v>
      </c>
      <c r="AH145" t="str">
        <f t="shared" si="2"/>
        <v>LAL</v>
      </c>
    </row>
    <row r="146" spans="1:34" x14ac:dyDescent="0.25">
      <c r="A146">
        <v>131</v>
      </c>
      <c r="B146" t="s">
        <v>198</v>
      </c>
      <c r="C146" t="s">
        <v>39</v>
      </c>
      <c r="D146">
        <v>24</v>
      </c>
      <c r="E146" t="s">
        <v>82</v>
      </c>
      <c r="F146">
        <v>28</v>
      </c>
      <c r="G146">
        <v>3</v>
      </c>
      <c r="H146">
        <v>12.2</v>
      </c>
      <c r="I146">
        <v>1.3</v>
      </c>
      <c r="J146">
        <v>3</v>
      </c>
      <c r="K146">
        <v>0.434</v>
      </c>
      <c r="L146">
        <v>0.9</v>
      </c>
      <c r="M146">
        <v>2.4</v>
      </c>
      <c r="N146">
        <v>0.38200000000000001</v>
      </c>
      <c r="O146">
        <v>0.4</v>
      </c>
      <c r="P146">
        <v>0.5</v>
      </c>
      <c r="Q146">
        <v>0.66700000000000004</v>
      </c>
      <c r="R146">
        <v>0.59</v>
      </c>
      <c r="S146">
        <v>0.4</v>
      </c>
      <c r="T146">
        <v>0.6</v>
      </c>
      <c r="U146">
        <v>0.64700000000000002</v>
      </c>
      <c r="V146">
        <v>0.3</v>
      </c>
      <c r="W146">
        <v>1</v>
      </c>
      <c r="X146">
        <v>1.3</v>
      </c>
      <c r="Y146">
        <v>1.3</v>
      </c>
      <c r="Z146">
        <v>0.5</v>
      </c>
      <c r="AA146">
        <v>0.4</v>
      </c>
      <c r="AB146">
        <v>0.5</v>
      </c>
      <c r="AC146">
        <v>1.4</v>
      </c>
      <c r="AD146">
        <v>3.9</v>
      </c>
      <c r="AG146" t="str">
        <v>Markelle Fultz</v>
      </c>
      <c r="AH146" t="str">
        <f t="shared" si="2"/>
        <v>ORL</v>
      </c>
    </row>
    <row r="147" spans="1:34" x14ac:dyDescent="0.25">
      <c r="A147">
        <v>132</v>
      </c>
      <c r="B147" t="s">
        <v>199</v>
      </c>
      <c r="C147" t="s">
        <v>33</v>
      </c>
      <c r="D147">
        <v>29</v>
      </c>
      <c r="E147" t="s">
        <v>74</v>
      </c>
      <c r="F147">
        <v>33</v>
      </c>
      <c r="G147">
        <v>33</v>
      </c>
      <c r="H147">
        <v>34.200000000000003</v>
      </c>
      <c r="I147">
        <v>12</v>
      </c>
      <c r="J147">
        <v>22.3</v>
      </c>
      <c r="K147">
        <v>0.53900000000000003</v>
      </c>
      <c r="L147">
        <v>1.2</v>
      </c>
      <c r="M147">
        <v>3.2</v>
      </c>
      <c r="N147">
        <v>0.36799999999999999</v>
      </c>
      <c r="O147">
        <v>10.8</v>
      </c>
      <c r="P147">
        <v>19.100000000000001</v>
      </c>
      <c r="Q147">
        <v>0.56799999999999995</v>
      </c>
      <c r="R147">
        <v>0.56599999999999995</v>
      </c>
      <c r="S147">
        <v>10.7</v>
      </c>
      <c r="T147">
        <v>12.2</v>
      </c>
      <c r="U147">
        <v>0.88300000000000001</v>
      </c>
      <c r="V147">
        <v>2.7</v>
      </c>
      <c r="W147">
        <v>8.8000000000000007</v>
      </c>
      <c r="X147">
        <v>11.4</v>
      </c>
      <c r="Y147">
        <v>5.8</v>
      </c>
      <c r="Z147">
        <v>1.1000000000000001</v>
      </c>
      <c r="AA147">
        <v>1.8</v>
      </c>
      <c r="AB147">
        <v>3.6</v>
      </c>
      <c r="AC147">
        <v>2.8</v>
      </c>
      <c r="AD147">
        <v>36</v>
      </c>
      <c r="AG147" t="str">
        <v>Daniel Gafford</v>
      </c>
      <c r="AH147" t="str">
        <f t="shared" si="2"/>
        <v>WAS</v>
      </c>
    </row>
    <row r="148" spans="1:34" x14ac:dyDescent="0.25">
      <c r="A148">
        <v>133</v>
      </c>
      <c r="B148" t="s">
        <v>200</v>
      </c>
      <c r="C148" t="s">
        <v>33</v>
      </c>
      <c r="D148">
        <v>26</v>
      </c>
      <c r="E148" t="s">
        <v>46</v>
      </c>
      <c r="F148">
        <v>41</v>
      </c>
      <c r="G148">
        <v>3</v>
      </c>
      <c r="H148">
        <v>16.100000000000001</v>
      </c>
      <c r="I148">
        <v>2.2999999999999998</v>
      </c>
      <c r="J148">
        <v>3.7</v>
      </c>
      <c r="K148">
        <v>0.627</v>
      </c>
      <c r="L148">
        <v>0.1</v>
      </c>
      <c r="M148">
        <v>0.1</v>
      </c>
      <c r="N148">
        <v>1</v>
      </c>
      <c r="O148">
        <v>2.2000000000000002</v>
      </c>
      <c r="P148">
        <v>3.6</v>
      </c>
      <c r="Q148">
        <v>0.61899999999999999</v>
      </c>
      <c r="R148">
        <v>0.63700000000000001</v>
      </c>
      <c r="S148">
        <v>1</v>
      </c>
      <c r="T148">
        <v>1.4</v>
      </c>
      <c r="U148">
        <v>0.76800000000000002</v>
      </c>
      <c r="V148">
        <v>1.4</v>
      </c>
      <c r="W148">
        <v>2.8</v>
      </c>
      <c r="X148">
        <v>4.2</v>
      </c>
      <c r="Y148">
        <v>1</v>
      </c>
      <c r="Z148">
        <v>0.3</v>
      </c>
      <c r="AA148">
        <v>0.8</v>
      </c>
      <c r="AB148">
        <v>1</v>
      </c>
      <c r="AC148">
        <v>1.8</v>
      </c>
      <c r="AD148">
        <v>5.7</v>
      </c>
      <c r="AG148" t="str">
        <v>Danilo Gallinari</v>
      </c>
      <c r="AH148" t="str">
        <f t="shared" si="2"/>
        <v>DET</v>
      </c>
    </row>
    <row r="149" spans="1:34" x14ac:dyDescent="0.25">
      <c r="A149">
        <v>134</v>
      </c>
      <c r="B149" t="s">
        <v>201</v>
      </c>
      <c r="C149" t="s">
        <v>50</v>
      </c>
      <c r="D149">
        <v>28</v>
      </c>
      <c r="E149" t="s">
        <v>130</v>
      </c>
      <c r="F149">
        <v>32</v>
      </c>
      <c r="G149">
        <v>14</v>
      </c>
      <c r="H149">
        <v>19.7</v>
      </c>
      <c r="I149">
        <v>3.6</v>
      </c>
      <c r="J149">
        <v>6.3</v>
      </c>
      <c r="K149">
        <v>0.57099999999999995</v>
      </c>
      <c r="L149">
        <v>1</v>
      </c>
      <c r="M149">
        <v>2</v>
      </c>
      <c r="N149">
        <v>0.47699999999999998</v>
      </c>
      <c r="O149">
        <v>2.7</v>
      </c>
      <c r="P149">
        <v>4.3</v>
      </c>
      <c r="Q149">
        <v>0.61599999999999999</v>
      </c>
      <c r="R149">
        <v>0.64800000000000002</v>
      </c>
      <c r="S149">
        <v>1</v>
      </c>
      <c r="T149">
        <v>1.4</v>
      </c>
      <c r="U149">
        <v>0.72699999999999998</v>
      </c>
      <c r="V149">
        <v>0.6</v>
      </c>
      <c r="W149">
        <v>2.2000000000000002</v>
      </c>
      <c r="X149">
        <v>2.8</v>
      </c>
      <c r="Y149">
        <v>2.8</v>
      </c>
      <c r="Z149">
        <v>0.6</v>
      </c>
      <c r="AA149">
        <v>0.2</v>
      </c>
      <c r="AB149">
        <v>0.8</v>
      </c>
      <c r="AC149">
        <v>1.6</v>
      </c>
      <c r="AD149">
        <v>9.1999999999999993</v>
      </c>
      <c r="AG149" t="str">
        <v>Darius Garland</v>
      </c>
      <c r="AH149" t="str">
        <f t="shared" si="2"/>
        <v>CLE</v>
      </c>
    </row>
    <row r="150" spans="1:34" x14ac:dyDescent="0.25">
      <c r="A150">
        <v>135</v>
      </c>
      <c r="B150" t="s">
        <v>202</v>
      </c>
      <c r="C150" t="s">
        <v>33</v>
      </c>
      <c r="D150">
        <v>25</v>
      </c>
      <c r="E150" t="s">
        <v>98</v>
      </c>
      <c r="F150">
        <v>13</v>
      </c>
      <c r="G150">
        <v>0</v>
      </c>
      <c r="H150">
        <v>6.5</v>
      </c>
      <c r="I150">
        <v>1.1000000000000001</v>
      </c>
      <c r="J150">
        <v>2.1</v>
      </c>
      <c r="K150">
        <v>0.51900000000000002</v>
      </c>
      <c r="L150">
        <v>0</v>
      </c>
      <c r="M150">
        <v>0.2</v>
      </c>
      <c r="N150">
        <v>0</v>
      </c>
      <c r="O150">
        <v>1.1000000000000001</v>
      </c>
      <c r="P150">
        <v>1.8</v>
      </c>
      <c r="Q150">
        <v>0.58299999999999996</v>
      </c>
      <c r="R150">
        <v>0.51900000000000002</v>
      </c>
      <c r="S150">
        <v>0.8</v>
      </c>
      <c r="T150">
        <v>1.5</v>
      </c>
      <c r="U150">
        <v>0.52600000000000002</v>
      </c>
      <c r="V150">
        <v>0.5</v>
      </c>
      <c r="W150">
        <v>1.5</v>
      </c>
      <c r="X150">
        <v>2</v>
      </c>
      <c r="Y150">
        <v>0.3</v>
      </c>
      <c r="Z150">
        <v>0.2</v>
      </c>
      <c r="AA150">
        <v>0.4</v>
      </c>
      <c r="AB150">
        <v>0.5</v>
      </c>
      <c r="AC150">
        <v>0.9</v>
      </c>
      <c r="AD150">
        <v>2.9</v>
      </c>
      <c r="AG150" t="str">
        <v>Usman Garuba</v>
      </c>
      <c r="AH150" t="str">
        <f t="shared" si="2"/>
        <v>GSW</v>
      </c>
    </row>
    <row r="151" spans="1:34" x14ac:dyDescent="0.25">
      <c r="A151">
        <v>136</v>
      </c>
      <c r="B151" t="s">
        <v>203</v>
      </c>
      <c r="C151" t="s">
        <v>28</v>
      </c>
      <c r="D151">
        <v>30</v>
      </c>
      <c r="E151" t="s">
        <v>118</v>
      </c>
      <c r="F151">
        <v>42</v>
      </c>
      <c r="G151">
        <v>31</v>
      </c>
      <c r="H151">
        <v>28.8</v>
      </c>
      <c r="I151">
        <v>3.3</v>
      </c>
      <c r="J151">
        <v>8.1</v>
      </c>
      <c r="K151">
        <v>0.41199999999999998</v>
      </c>
      <c r="L151">
        <v>2.1</v>
      </c>
      <c r="M151">
        <v>5.5</v>
      </c>
      <c r="N151">
        <v>0.38300000000000001</v>
      </c>
      <c r="O151">
        <v>1.2</v>
      </c>
      <c r="P151">
        <v>2.6</v>
      </c>
      <c r="Q151">
        <v>0.47299999999999998</v>
      </c>
      <c r="R151">
        <v>0.54100000000000004</v>
      </c>
      <c r="S151">
        <v>0.3</v>
      </c>
      <c r="T151">
        <v>0.5</v>
      </c>
      <c r="U151">
        <v>0.7</v>
      </c>
      <c r="V151">
        <v>1.7</v>
      </c>
      <c r="W151">
        <v>3.1</v>
      </c>
      <c r="X151">
        <v>4.8</v>
      </c>
      <c r="Y151">
        <v>1.4</v>
      </c>
      <c r="Z151">
        <v>0.7</v>
      </c>
      <c r="AA151">
        <v>0.6</v>
      </c>
      <c r="AB151">
        <v>0.8</v>
      </c>
      <c r="AC151">
        <v>2.2000000000000002</v>
      </c>
      <c r="AD151">
        <v>9.1</v>
      </c>
      <c r="AG151" t="str">
        <v>Luka Garza</v>
      </c>
      <c r="AH151" t="str">
        <f t="shared" si="2"/>
        <v>MIN</v>
      </c>
    </row>
    <row r="152" spans="1:34" x14ac:dyDescent="0.25">
      <c r="A152">
        <v>137</v>
      </c>
      <c r="B152" t="s">
        <v>204</v>
      </c>
      <c r="C152" t="s">
        <v>50</v>
      </c>
      <c r="D152">
        <v>25</v>
      </c>
      <c r="E152" t="s">
        <v>32</v>
      </c>
      <c r="F152">
        <v>41</v>
      </c>
      <c r="G152">
        <v>0</v>
      </c>
      <c r="H152">
        <v>12.5</v>
      </c>
      <c r="I152">
        <v>1.5</v>
      </c>
      <c r="J152">
        <v>3.7</v>
      </c>
      <c r="K152">
        <v>0.41099999999999998</v>
      </c>
      <c r="L152">
        <v>0.7</v>
      </c>
      <c r="M152">
        <v>2.1</v>
      </c>
      <c r="N152">
        <v>0.34100000000000003</v>
      </c>
      <c r="O152">
        <v>0.8</v>
      </c>
      <c r="P152">
        <v>1.5</v>
      </c>
      <c r="Q152">
        <v>0.50800000000000001</v>
      </c>
      <c r="R152">
        <v>0.51</v>
      </c>
      <c r="S152">
        <v>0.6</v>
      </c>
      <c r="T152">
        <v>0.7</v>
      </c>
      <c r="U152">
        <v>0.76700000000000002</v>
      </c>
      <c r="V152">
        <v>0.3</v>
      </c>
      <c r="W152">
        <v>1.4</v>
      </c>
      <c r="X152">
        <v>1.7</v>
      </c>
      <c r="Y152">
        <v>1.9</v>
      </c>
      <c r="Z152">
        <v>0.5</v>
      </c>
      <c r="AA152">
        <v>0.1</v>
      </c>
      <c r="AB152">
        <v>0.9</v>
      </c>
      <c r="AC152">
        <v>1.1000000000000001</v>
      </c>
      <c r="AD152">
        <v>4.3</v>
      </c>
      <c r="AG152" t="str">
        <v>Kaiser Gates</v>
      </c>
      <c r="AH152" t="str">
        <f t="shared" si="2"/>
        <v>NOP</v>
      </c>
    </row>
    <row r="153" spans="1:34" x14ac:dyDescent="0.25">
      <c r="A153">
        <v>137</v>
      </c>
      <c r="B153" t="s">
        <v>204</v>
      </c>
      <c r="C153" t="s">
        <v>50</v>
      </c>
      <c r="D153">
        <v>25</v>
      </c>
      <c r="E153" t="s">
        <v>34</v>
      </c>
      <c r="F153">
        <v>31</v>
      </c>
      <c r="G153">
        <v>0</v>
      </c>
      <c r="H153">
        <v>15.3</v>
      </c>
      <c r="I153">
        <v>1.8</v>
      </c>
      <c r="J153">
        <v>4.4000000000000004</v>
      </c>
      <c r="K153">
        <v>0.40899999999999997</v>
      </c>
      <c r="L153">
        <v>0.9</v>
      </c>
      <c r="M153">
        <v>2.6</v>
      </c>
      <c r="N153">
        <v>0.35</v>
      </c>
      <c r="O153">
        <v>0.9</v>
      </c>
      <c r="P153">
        <v>1.8</v>
      </c>
      <c r="Q153">
        <v>0.49099999999999999</v>
      </c>
      <c r="R153">
        <v>0.51100000000000001</v>
      </c>
      <c r="S153">
        <v>0.5</v>
      </c>
      <c r="T153">
        <v>0.7</v>
      </c>
      <c r="U153">
        <v>0.77300000000000002</v>
      </c>
      <c r="V153">
        <v>0.4</v>
      </c>
      <c r="W153">
        <v>1.7</v>
      </c>
      <c r="X153">
        <v>2.1</v>
      </c>
      <c r="Y153">
        <v>2.4</v>
      </c>
      <c r="Z153">
        <v>0.6</v>
      </c>
      <c r="AA153">
        <v>0.2</v>
      </c>
      <c r="AB153">
        <v>1.1000000000000001</v>
      </c>
      <c r="AC153">
        <v>1.4</v>
      </c>
      <c r="AD153">
        <v>5.0999999999999996</v>
      </c>
      <c r="AG153" t="str">
        <v>Keyonte George</v>
      </c>
      <c r="AH153" t="str">
        <f t="shared" si="2"/>
        <v>UTA</v>
      </c>
    </row>
    <row r="154" spans="1:34" x14ac:dyDescent="0.25">
      <c r="A154">
        <v>137</v>
      </c>
      <c r="B154" t="s">
        <v>204</v>
      </c>
      <c r="C154" t="s">
        <v>50</v>
      </c>
      <c r="D154">
        <v>25</v>
      </c>
      <c r="E154" t="s">
        <v>35</v>
      </c>
      <c r="F154">
        <v>10</v>
      </c>
      <c r="G154">
        <v>0</v>
      </c>
      <c r="H154">
        <v>3.8</v>
      </c>
      <c r="I154">
        <v>0.6</v>
      </c>
      <c r="J154">
        <v>1.4</v>
      </c>
      <c r="K154">
        <v>0.42899999999999999</v>
      </c>
      <c r="L154">
        <v>0.2</v>
      </c>
      <c r="M154">
        <v>0.8</v>
      </c>
      <c r="N154">
        <v>0.25</v>
      </c>
      <c r="O154">
        <v>0.4</v>
      </c>
      <c r="P154">
        <v>0.6</v>
      </c>
      <c r="Q154">
        <v>0.66700000000000004</v>
      </c>
      <c r="R154">
        <v>0.5</v>
      </c>
      <c r="S154">
        <v>0.6</v>
      </c>
      <c r="T154">
        <v>0.8</v>
      </c>
      <c r="U154">
        <v>0.75</v>
      </c>
      <c r="V154">
        <v>0</v>
      </c>
      <c r="W154">
        <v>0.4</v>
      </c>
      <c r="X154">
        <v>0.4</v>
      </c>
      <c r="Y154">
        <v>0.4</v>
      </c>
      <c r="Z154">
        <v>0.1</v>
      </c>
      <c r="AA154">
        <v>0</v>
      </c>
      <c r="AB154">
        <v>0.2</v>
      </c>
      <c r="AC154">
        <v>0.3</v>
      </c>
      <c r="AD154">
        <v>2</v>
      </c>
      <c r="AG154" t="str">
        <v>Paul George</v>
      </c>
      <c r="AH154" t="str">
        <f t="shared" si="2"/>
        <v>LAC</v>
      </c>
    </row>
    <row r="155" spans="1:34" x14ac:dyDescent="0.25">
      <c r="A155">
        <v>138</v>
      </c>
      <c r="B155" t="s">
        <v>205</v>
      </c>
      <c r="C155" t="s">
        <v>59</v>
      </c>
      <c r="D155">
        <v>28</v>
      </c>
      <c r="E155" t="s">
        <v>40</v>
      </c>
      <c r="F155">
        <v>46</v>
      </c>
      <c r="G155">
        <v>30</v>
      </c>
      <c r="H155">
        <v>22.9</v>
      </c>
      <c r="I155">
        <v>3.2</v>
      </c>
      <c r="J155">
        <v>7.2</v>
      </c>
      <c r="K155">
        <v>0.45</v>
      </c>
      <c r="L155">
        <v>1.8</v>
      </c>
      <c r="M155">
        <v>4.7</v>
      </c>
      <c r="N155">
        <v>0.39700000000000002</v>
      </c>
      <c r="O155">
        <v>1.4</v>
      </c>
      <c r="P155">
        <v>2.5</v>
      </c>
      <c r="Q155">
        <v>0.54800000000000004</v>
      </c>
      <c r="R155">
        <v>0.57899999999999996</v>
      </c>
      <c r="S155">
        <v>0.7</v>
      </c>
      <c r="T155">
        <v>0.8</v>
      </c>
      <c r="U155">
        <v>0.78900000000000003</v>
      </c>
      <c r="V155">
        <v>0.9</v>
      </c>
      <c r="W155">
        <v>2.5</v>
      </c>
      <c r="X155">
        <v>3.4</v>
      </c>
      <c r="Y155">
        <v>1.4</v>
      </c>
      <c r="Z155">
        <v>0.6</v>
      </c>
      <c r="AA155">
        <v>0.4</v>
      </c>
      <c r="AB155">
        <v>1</v>
      </c>
      <c r="AC155">
        <v>1.7</v>
      </c>
      <c r="AD155">
        <v>8.9</v>
      </c>
      <c r="AG155" t="str">
        <v>Taj Gibson</v>
      </c>
      <c r="AH155" t="str">
        <f t="shared" si="2"/>
        <v>NYK</v>
      </c>
    </row>
    <row r="156" spans="1:34" x14ac:dyDescent="0.25">
      <c r="A156">
        <v>139</v>
      </c>
      <c r="B156" t="s">
        <v>206</v>
      </c>
      <c r="C156" t="s">
        <v>50</v>
      </c>
      <c r="D156">
        <v>25</v>
      </c>
      <c r="E156" t="s">
        <v>82</v>
      </c>
      <c r="F156">
        <v>6</v>
      </c>
      <c r="G156">
        <v>0</v>
      </c>
      <c r="H156">
        <v>3.7</v>
      </c>
      <c r="I156">
        <v>0.7</v>
      </c>
      <c r="J156">
        <v>1.2</v>
      </c>
      <c r="K156">
        <v>0.57099999999999995</v>
      </c>
      <c r="L156">
        <v>0.3</v>
      </c>
      <c r="M156">
        <v>0.5</v>
      </c>
      <c r="N156">
        <v>0.66700000000000004</v>
      </c>
      <c r="O156">
        <v>0.3</v>
      </c>
      <c r="P156">
        <v>0.7</v>
      </c>
      <c r="Q156">
        <v>0.5</v>
      </c>
      <c r="R156">
        <v>0.71399999999999997</v>
      </c>
      <c r="S156">
        <v>0.3</v>
      </c>
      <c r="T156">
        <v>0.3</v>
      </c>
      <c r="U156">
        <v>1</v>
      </c>
      <c r="V156">
        <v>0</v>
      </c>
      <c r="W156">
        <v>0.3</v>
      </c>
      <c r="X156">
        <v>0.3</v>
      </c>
      <c r="Y156">
        <v>0.3</v>
      </c>
      <c r="Z156">
        <v>0</v>
      </c>
      <c r="AA156">
        <v>0</v>
      </c>
      <c r="AB156">
        <v>0.2</v>
      </c>
      <c r="AC156">
        <v>0</v>
      </c>
      <c r="AD156">
        <v>2</v>
      </c>
      <c r="AG156" t="str">
        <v>Josh Giddey</v>
      </c>
      <c r="AH156" t="str">
        <f t="shared" si="2"/>
        <v>OKC</v>
      </c>
    </row>
    <row r="157" spans="1:34" x14ac:dyDescent="0.25">
      <c r="A157">
        <v>140</v>
      </c>
      <c r="B157" t="s">
        <v>207</v>
      </c>
      <c r="C157" t="s">
        <v>39</v>
      </c>
      <c r="D157">
        <v>25</v>
      </c>
      <c r="E157" t="s">
        <v>98</v>
      </c>
      <c r="F157">
        <v>19</v>
      </c>
      <c r="G157">
        <v>0</v>
      </c>
      <c r="H157">
        <v>10.6</v>
      </c>
      <c r="I157">
        <v>0.8</v>
      </c>
      <c r="J157">
        <v>2.5</v>
      </c>
      <c r="K157">
        <v>0.31900000000000001</v>
      </c>
      <c r="L157">
        <v>0.1</v>
      </c>
      <c r="M157">
        <v>0.4</v>
      </c>
      <c r="N157">
        <v>0.28599999999999998</v>
      </c>
      <c r="O157">
        <v>0.7</v>
      </c>
      <c r="P157">
        <v>2.1</v>
      </c>
      <c r="Q157">
        <v>0.32500000000000001</v>
      </c>
      <c r="R157">
        <v>0.34</v>
      </c>
      <c r="S157">
        <v>0.4</v>
      </c>
      <c r="T157">
        <v>0.5</v>
      </c>
      <c r="U157">
        <v>0.8</v>
      </c>
      <c r="V157">
        <v>0.3</v>
      </c>
      <c r="W157">
        <v>1.1000000000000001</v>
      </c>
      <c r="X157">
        <v>1.4</v>
      </c>
      <c r="Y157">
        <v>2</v>
      </c>
      <c r="Z157">
        <v>0.4</v>
      </c>
      <c r="AA157">
        <v>0.1</v>
      </c>
      <c r="AB157">
        <v>0.5</v>
      </c>
      <c r="AC157">
        <v>0.9</v>
      </c>
      <c r="AD157">
        <v>2.1</v>
      </c>
      <c r="AG157" t="str">
        <v>Harry Giles</v>
      </c>
      <c r="AH157" t="str">
        <f t="shared" si="2"/>
        <v>BRK</v>
      </c>
    </row>
    <row r="158" spans="1:34" x14ac:dyDescent="0.25">
      <c r="A158">
        <v>141</v>
      </c>
      <c r="B158" t="s">
        <v>208</v>
      </c>
      <c r="C158" t="s">
        <v>39</v>
      </c>
      <c r="D158">
        <v>31</v>
      </c>
      <c r="E158" t="s">
        <v>35</v>
      </c>
      <c r="F158">
        <v>3</v>
      </c>
      <c r="G158">
        <v>0</v>
      </c>
      <c r="H158">
        <v>13</v>
      </c>
      <c r="I158">
        <v>1.3</v>
      </c>
      <c r="J158">
        <v>6.7</v>
      </c>
      <c r="K158">
        <v>0.2</v>
      </c>
      <c r="L158">
        <v>0.7</v>
      </c>
      <c r="M158">
        <v>5</v>
      </c>
      <c r="N158">
        <v>0.13300000000000001</v>
      </c>
      <c r="O158">
        <v>0.7</v>
      </c>
      <c r="P158">
        <v>1.7</v>
      </c>
      <c r="Q158">
        <v>0.4</v>
      </c>
      <c r="R158">
        <v>0.25</v>
      </c>
      <c r="S158">
        <v>0.7</v>
      </c>
      <c r="T158">
        <v>0.7</v>
      </c>
      <c r="U158">
        <v>1</v>
      </c>
      <c r="V158">
        <v>0</v>
      </c>
      <c r="W158">
        <v>1.3</v>
      </c>
      <c r="X158">
        <v>1.3</v>
      </c>
      <c r="Y158">
        <v>1</v>
      </c>
      <c r="Z158">
        <v>1.3</v>
      </c>
      <c r="AA158">
        <v>0</v>
      </c>
      <c r="AB158">
        <v>0.3</v>
      </c>
      <c r="AC158">
        <v>1.3</v>
      </c>
      <c r="AD158">
        <v>4</v>
      </c>
      <c r="AG158" t="str">
        <v>Shai Gilgeous-Alexander</v>
      </c>
      <c r="AH158" t="str">
        <f t="shared" si="2"/>
        <v>OKC</v>
      </c>
    </row>
    <row r="159" spans="1:34" x14ac:dyDescent="0.25">
      <c r="A159">
        <v>142</v>
      </c>
      <c r="B159" t="s">
        <v>209</v>
      </c>
      <c r="C159" t="s">
        <v>50</v>
      </c>
      <c r="D159">
        <v>26</v>
      </c>
      <c r="E159" t="s">
        <v>82</v>
      </c>
      <c r="F159">
        <v>39</v>
      </c>
      <c r="G159">
        <v>39</v>
      </c>
      <c r="H159">
        <v>35.6</v>
      </c>
      <c r="I159">
        <v>9.8000000000000007</v>
      </c>
      <c r="J159">
        <v>20.7</v>
      </c>
      <c r="K159">
        <v>0.47099999999999997</v>
      </c>
      <c r="L159">
        <v>3.1</v>
      </c>
      <c r="M159">
        <v>7.9</v>
      </c>
      <c r="N159">
        <v>0.38600000000000001</v>
      </c>
      <c r="O159">
        <v>6.7</v>
      </c>
      <c r="P159">
        <v>12.8</v>
      </c>
      <c r="Q159">
        <v>0.52300000000000002</v>
      </c>
      <c r="R159">
        <v>0.54400000000000004</v>
      </c>
      <c r="S159">
        <v>4.9000000000000004</v>
      </c>
      <c r="T159">
        <v>6.8</v>
      </c>
      <c r="U159">
        <v>0.72599999999999998</v>
      </c>
      <c r="V159">
        <v>0.9</v>
      </c>
      <c r="W159">
        <v>3.2</v>
      </c>
      <c r="X159">
        <v>4.0999999999999996</v>
      </c>
      <c r="Y159">
        <v>5.6</v>
      </c>
      <c r="Z159">
        <v>1.6</v>
      </c>
      <c r="AA159">
        <v>0.4</v>
      </c>
      <c r="AB159">
        <v>2.5</v>
      </c>
      <c r="AC159">
        <v>2.5</v>
      </c>
      <c r="AD159">
        <v>27.5</v>
      </c>
      <c r="AG159" t="str">
        <v>Anthony Gill</v>
      </c>
      <c r="AH159" t="str">
        <f t="shared" si="2"/>
        <v>WAS</v>
      </c>
    </row>
    <row r="160" spans="1:34" x14ac:dyDescent="0.25">
      <c r="A160">
        <v>143</v>
      </c>
      <c r="B160" t="s">
        <v>210</v>
      </c>
      <c r="C160" t="s">
        <v>50</v>
      </c>
      <c r="D160">
        <v>24</v>
      </c>
      <c r="E160" t="s">
        <v>34</v>
      </c>
      <c r="F160">
        <v>2</v>
      </c>
      <c r="G160">
        <v>0</v>
      </c>
      <c r="H160">
        <v>2</v>
      </c>
      <c r="I160">
        <v>0.5</v>
      </c>
      <c r="J160">
        <v>1.5</v>
      </c>
      <c r="K160">
        <v>0.33300000000000002</v>
      </c>
      <c r="L160">
        <v>0</v>
      </c>
      <c r="M160">
        <v>0</v>
      </c>
      <c r="O160">
        <v>0.5</v>
      </c>
      <c r="P160">
        <v>1.5</v>
      </c>
      <c r="Q160">
        <v>0.33300000000000002</v>
      </c>
      <c r="R160">
        <v>0.33300000000000002</v>
      </c>
      <c r="S160">
        <v>0</v>
      </c>
      <c r="T160">
        <v>0</v>
      </c>
      <c r="V160">
        <v>0.5</v>
      </c>
      <c r="W160">
        <v>0</v>
      </c>
      <c r="X160">
        <v>0.5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G160" t="str">
        <v>Collin Gillespie</v>
      </c>
      <c r="AH160" t="str">
        <f t="shared" si="2"/>
        <v>DEN</v>
      </c>
    </row>
    <row r="161" spans="1:34" x14ac:dyDescent="0.25">
      <c r="A161">
        <v>144</v>
      </c>
      <c r="B161" t="s">
        <v>211</v>
      </c>
      <c r="C161" t="s">
        <v>59</v>
      </c>
      <c r="D161">
        <v>20</v>
      </c>
      <c r="E161" t="s">
        <v>151</v>
      </c>
      <c r="F161">
        <v>4</v>
      </c>
      <c r="G161">
        <v>0</v>
      </c>
      <c r="H161">
        <v>3.5</v>
      </c>
      <c r="I161">
        <v>0.3</v>
      </c>
      <c r="J161">
        <v>1.5</v>
      </c>
      <c r="K161">
        <v>0.16700000000000001</v>
      </c>
      <c r="L161">
        <v>0</v>
      </c>
      <c r="M161">
        <v>0.5</v>
      </c>
      <c r="N161">
        <v>0</v>
      </c>
      <c r="O161">
        <v>0.3</v>
      </c>
      <c r="P161">
        <v>1</v>
      </c>
      <c r="Q161">
        <v>0.25</v>
      </c>
      <c r="R161">
        <v>0.16700000000000001</v>
      </c>
      <c r="S161">
        <v>0.5</v>
      </c>
      <c r="T161">
        <v>0.5</v>
      </c>
      <c r="U161">
        <v>1</v>
      </c>
      <c r="V161">
        <v>0.5</v>
      </c>
      <c r="W161">
        <v>0</v>
      </c>
      <c r="X161">
        <v>0.5</v>
      </c>
      <c r="Y161">
        <v>0</v>
      </c>
      <c r="Z161">
        <v>0</v>
      </c>
      <c r="AA161">
        <v>0</v>
      </c>
      <c r="AB161">
        <v>0.3</v>
      </c>
      <c r="AC161">
        <v>0.3</v>
      </c>
      <c r="AD161">
        <v>1</v>
      </c>
      <c r="AG161" t="str">
        <v>Jacob Gilyard</v>
      </c>
      <c r="AH161" t="str">
        <f t="shared" si="2"/>
        <v>MEM</v>
      </c>
    </row>
    <row r="162" spans="1:34" x14ac:dyDescent="0.25">
      <c r="A162">
        <v>145</v>
      </c>
      <c r="B162" t="s">
        <v>212</v>
      </c>
      <c r="C162" t="s">
        <v>50</v>
      </c>
      <c r="D162">
        <v>25</v>
      </c>
      <c r="E162" t="s">
        <v>57</v>
      </c>
      <c r="F162">
        <v>14</v>
      </c>
      <c r="G162">
        <v>8</v>
      </c>
      <c r="H162">
        <v>24.4</v>
      </c>
      <c r="I162">
        <v>4.2</v>
      </c>
      <c r="J162">
        <v>8.1</v>
      </c>
      <c r="K162">
        <v>0.51800000000000002</v>
      </c>
      <c r="L162">
        <v>0</v>
      </c>
      <c r="M162">
        <v>0.2</v>
      </c>
      <c r="N162">
        <v>0</v>
      </c>
      <c r="O162">
        <v>4.2</v>
      </c>
      <c r="P162">
        <v>7.9</v>
      </c>
      <c r="Q162">
        <v>0.53200000000000003</v>
      </c>
      <c r="R162">
        <v>0.51800000000000002</v>
      </c>
      <c r="S162">
        <v>0.4</v>
      </c>
      <c r="T162">
        <v>0.8</v>
      </c>
      <c r="U162">
        <v>0.45500000000000002</v>
      </c>
      <c r="V162">
        <v>1.2</v>
      </c>
      <c r="W162">
        <v>1.7</v>
      </c>
      <c r="X162">
        <v>2.9</v>
      </c>
      <c r="Y162">
        <v>3.6</v>
      </c>
      <c r="Z162">
        <v>1.4</v>
      </c>
      <c r="AA162">
        <v>0.4</v>
      </c>
      <c r="AB162">
        <v>1.2</v>
      </c>
      <c r="AC162">
        <v>1.8</v>
      </c>
      <c r="AD162">
        <v>8.8000000000000007</v>
      </c>
      <c r="AG162" t="str">
        <v>Rudy Gobert</v>
      </c>
      <c r="AH162" t="str">
        <f t="shared" si="2"/>
        <v>MIN</v>
      </c>
    </row>
    <row r="163" spans="1:34" x14ac:dyDescent="0.25">
      <c r="A163">
        <v>146</v>
      </c>
      <c r="B163" t="s">
        <v>213</v>
      </c>
      <c r="C163" t="s">
        <v>33</v>
      </c>
      <c r="D163">
        <v>25</v>
      </c>
      <c r="E163" t="s">
        <v>62</v>
      </c>
      <c r="F163">
        <v>41</v>
      </c>
      <c r="G163">
        <v>41</v>
      </c>
      <c r="H163">
        <v>26.3</v>
      </c>
      <c r="I163">
        <v>4.5</v>
      </c>
      <c r="J163">
        <v>6.4</v>
      </c>
      <c r="K163">
        <v>0.69799999999999995</v>
      </c>
      <c r="L163">
        <v>0</v>
      </c>
      <c r="M163">
        <v>0</v>
      </c>
      <c r="O163">
        <v>4.5</v>
      </c>
      <c r="P163">
        <v>6.4</v>
      </c>
      <c r="Q163">
        <v>0.69799999999999995</v>
      </c>
      <c r="R163">
        <v>0.69799999999999995</v>
      </c>
      <c r="S163">
        <v>1.9</v>
      </c>
      <c r="T163">
        <v>2.7</v>
      </c>
      <c r="U163">
        <v>0.70299999999999996</v>
      </c>
      <c r="V163">
        <v>2.8</v>
      </c>
      <c r="W163">
        <v>5</v>
      </c>
      <c r="X163">
        <v>7.8</v>
      </c>
      <c r="Y163">
        <v>1.6</v>
      </c>
      <c r="Z163">
        <v>1</v>
      </c>
      <c r="AA163">
        <v>2.1</v>
      </c>
      <c r="AB163">
        <v>1</v>
      </c>
      <c r="AC163">
        <v>3.3</v>
      </c>
      <c r="AD163">
        <v>10.8</v>
      </c>
      <c r="AG163" t="str">
        <v>Jordan Goodwin</v>
      </c>
      <c r="AH163" t="str">
        <f t="shared" si="2"/>
        <v>PHO</v>
      </c>
    </row>
    <row r="164" spans="1:34" x14ac:dyDescent="0.25">
      <c r="A164">
        <v>147</v>
      </c>
      <c r="B164" t="s">
        <v>214</v>
      </c>
      <c r="C164" t="s">
        <v>215</v>
      </c>
      <c r="D164">
        <v>35</v>
      </c>
      <c r="E164" t="s">
        <v>32</v>
      </c>
      <c r="F164">
        <v>28</v>
      </c>
      <c r="G164">
        <v>0</v>
      </c>
      <c r="H164">
        <v>14.7</v>
      </c>
      <c r="I164">
        <v>2.2000000000000002</v>
      </c>
      <c r="J164">
        <v>4.9000000000000004</v>
      </c>
      <c r="K164">
        <v>0.44900000000000001</v>
      </c>
      <c r="L164">
        <v>0.8</v>
      </c>
      <c r="M164">
        <v>2.4</v>
      </c>
      <c r="N164">
        <v>0.33300000000000002</v>
      </c>
      <c r="O164">
        <v>1.4</v>
      </c>
      <c r="P164">
        <v>2.5</v>
      </c>
      <c r="Q164">
        <v>0.55700000000000005</v>
      </c>
      <c r="R164">
        <v>0.52900000000000003</v>
      </c>
      <c r="S164">
        <v>1.9</v>
      </c>
      <c r="T164">
        <v>2.2999999999999998</v>
      </c>
      <c r="U164">
        <v>0.84399999999999997</v>
      </c>
      <c r="V164">
        <v>0.4</v>
      </c>
      <c r="W164">
        <v>2.4</v>
      </c>
      <c r="X164">
        <v>2.9</v>
      </c>
      <c r="Y164">
        <v>1.3</v>
      </c>
      <c r="Z164">
        <v>0.2</v>
      </c>
      <c r="AA164">
        <v>0.1</v>
      </c>
      <c r="AB164">
        <v>0.4</v>
      </c>
      <c r="AC164">
        <v>1</v>
      </c>
      <c r="AD164">
        <v>7.1</v>
      </c>
      <c r="AG164" t="str">
        <v>Aaron Gordon</v>
      </c>
      <c r="AH164" t="str">
        <f t="shared" si="2"/>
        <v>DEN</v>
      </c>
    </row>
    <row r="165" spans="1:34" x14ac:dyDescent="0.25">
      <c r="A165">
        <v>147</v>
      </c>
      <c r="B165" t="s">
        <v>214</v>
      </c>
      <c r="C165" t="s">
        <v>28</v>
      </c>
      <c r="D165">
        <v>35</v>
      </c>
      <c r="E165" t="s">
        <v>62</v>
      </c>
      <c r="F165">
        <v>26</v>
      </c>
      <c r="G165">
        <v>0</v>
      </c>
      <c r="H165">
        <v>14.8</v>
      </c>
      <c r="I165">
        <v>2.2000000000000002</v>
      </c>
      <c r="J165">
        <v>5</v>
      </c>
      <c r="K165">
        <v>0.435</v>
      </c>
      <c r="L165">
        <v>0.8</v>
      </c>
      <c r="M165">
        <v>2.5</v>
      </c>
      <c r="N165">
        <v>0.313</v>
      </c>
      <c r="O165">
        <v>1.4</v>
      </c>
      <c r="P165">
        <v>2.6</v>
      </c>
      <c r="Q165">
        <v>0.55200000000000005</v>
      </c>
      <c r="R165">
        <v>0.51100000000000001</v>
      </c>
      <c r="S165">
        <v>1.8</v>
      </c>
      <c r="T165">
        <v>2.2000000000000002</v>
      </c>
      <c r="U165">
        <v>0.83899999999999997</v>
      </c>
      <c r="V165">
        <v>0.5</v>
      </c>
      <c r="W165">
        <v>2.5</v>
      </c>
      <c r="X165">
        <v>2.9</v>
      </c>
      <c r="Y165">
        <v>1.2</v>
      </c>
      <c r="Z165">
        <v>0.2</v>
      </c>
      <c r="AA165">
        <v>0.1</v>
      </c>
      <c r="AB165">
        <v>0.5</v>
      </c>
      <c r="AC165">
        <v>1</v>
      </c>
      <c r="AD165">
        <v>7</v>
      </c>
      <c r="AG165" t="str">
        <v>Eric Gordon</v>
      </c>
      <c r="AH165" t="str">
        <f t="shared" si="2"/>
        <v>PHO</v>
      </c>
    </row>
    <row r="166" spans="1:34" x14ac:dyDescent="0.25">
      <c r="A166">
        <v>147</v>
      </c>
      <c r="B166" t="s">
        <v>214</v>
      </c>
      <c r="C166" t="s">
        <v>59</v>
      </c>
      <c r="D166">
        <v>35</v>
      </c>
      <c r="E166" t="s">
        <v>68</v>
      </c>
      <c r="F166">
        <v>2</v>
      </c>
      <c r="G166">
        <v>0</v>
      </c>
      <c r="H166">
        <v>13</v>
      </c>
      <c r="I166">
        <v>2</v>
      </c>
      <c r="J166">
        <v>2.5</v>
      </c>
      <c r="K166">
        <v>0.8</v>
      </c>
      <c r="L166">
        <v>1</v>
      </c>
      <c r="M166">
        <v>1</v>
      </c>
      <c r="N166">
        <v>1</v>
      </c>
      <c r="O166">
        <v>1</v>
      </c>
      <c r="P166">
        <v>1.5</v>
      </c>
      <c r="Q166">
        <v>0.66700000000000004</v>
      </c>
      <c r="R166">
        <v>1</v>
      </c>
      <c r="S166">
        <v>3.5</v>
      </c>
      <c r="T166">
        <v>4</v>
      </c>
      <c r="U166">
        <v>0.875</v>
      </c>
      <c r="V166">
        <v>0</v>
      </c>
      <c r="W166">
        <v>2</v>
      </c>
      <c r="X166">
        <v>2</v>
      </c>
      <c r="Y166">
        <v>2.5</v>
      </c>
      <c r="Z166">
        <v>0</v>
      </c>
      <c r="AA166">
        <v>0</v>
      </c>
      <c r="AB166">
        <v>0</v>
      </c>
      <c r="AC166">
        <v>1</v>
      </c>
      <c r="AD166">
        <v>8.5</v>
      </c>
      <c r="AG166" t="str">
        <v>Devonte' Graham</v>
      </c>
      <c r="AH166" t="str">
        <f t="shared" si="2"/>
        <v>SAS</v>
      </c>
    </row>
    <row r="167" spans="1:34" x14ac:dyDescent="0.25">
      <c r="A167">
        <v>148</v>
      </c>
      <c r="B167" t="s">
        <v>216</v>
      </c>
      <c r="C167" t="s">
        <v>50</v>
      </c>
      <c r="D167">
        <v>24</v>
      </c>
      <c r="E167" t="s">
        <v>48</v>
      </c>
      <c r="F167">
        <v>20</v>
      </c>
      <c r="G167">
        <v>20</v>
      </c>
      <c r="H167">
        <v>34</v>
      </c>
      <c r="I167">
        <v>7.6</v>
      </c>
      <c r="J167">
        <v>16.100000000000001</v>
      </c>
      <c r="K167">
        <v>0.47</v>
      </c>
      <c r="L167">
        <v>1.8</v>
      </c>
      <c r="M167">
        <v>5.2</v>
      </c>
      <c r="N167">
        <v>0.34599999999999997</v>
      </c>
      <c r="O167">
        <v>5.8</v>
      </c>
      <c r="P167">
        <v>10.9</v>
      </c>
      <c r="Q167">
        <v>0.53</v>
      </c>
      <c r="R167">
        <v>0.52600000000000002</v>
      </c>
      <c r="S167">
        <v>3.8</v>
      </c>
      <c r="T167">
        <v>4.5999999999999996</v>
      </c>
      <c r="U167">
        <v>0.83499999999999996</v>
      </c>
      <c r="V167">
        <v>0.6</v>
      </c>
      <c r="W167">
        <v>2.2000000000000002</v>
      </c>
      <c r="X167">
        <v>2.8</v>
      </c>
      <c r="Y167">
        <v>5.9</v>
      </c>
      <c r="Z167">
        <v>1.6</v>
      </c>
      <c r="AA167">
        <v>0.2</v>
      </c>
      <c r="AB167">
        <v>3.8</v>
      </c>
      <c r="AC167">
        <v>1.6</v>
      </c>
      <c r="AD167">
        <v>20.7</v>
      </c>
      <c r="AG167" t="str">
        <v>Jerami Grant</v>
      </c>
      <c r="AH167" t="str">
        <f t="shared" si="2"/>
        <v>POR</v>
      </c>
    </row>
    <row r="168" spans="1:34" x14ac:dyDescent="0.25">
      <c r="A168">
        <v>149</v>
      </c>
      <c r="B168" t="s">
        <v>217</v>
      </c>
      <c r="C168" t="s">
        <v>28</v>
      </c>
      <c r="D168">
        <v>21</v>
      </c>
      <c r="E168" t="s">
        <v>173</v>
      </c>
      <c r="F168">
        <v>2</v>
      </c>
      <c r="G168">
        <v>0</v>
      </c>
      <c r="H168">
        <v>3</v>
      </c>
      <c r="I168">
        <v>0</v>
      </c>
      <c r="J168">
        <v>0.5</v>
      </c>
      <c r="K168">
        <v>0</v>
      </c>
      <c r="L168">
        <v>0</v>
      </c>
      <c r="M168">
        <v>0</v>
      </c>
      <c r="O168">
        <v>0</v>
      </c>
      <c r="P168">
        <v>0.5</v>
      </c>
      <c r="Q168">
        <v>0</v>
      </c>
      <c r="R168">
        <v>0</v>
      </c>
      <c r="S168">
        <v>0</v>
      </c>
      <c r="T168">
        <v>0</v>
      </c>
      <c r="V168">
        <v>0</v>
      </c>
      <c r="W168">
        <v>0</v>
      </c>
      <c r="X168">
        <v>0</v>
      </c>
      <c r="Y168">
        <v>0.5</v>
      </c>
      <c r="Z168">
        <v>0.5</v>
      </c>
      <c r="AA168">
        <v>0</v>
      </c>
      <c r="AB168">
        <v>0</v>
      </c>
      <c r="AC168">
        <v>0.5</v>
      </c>
      <c r="AD168">
        <v>0</v>
      </c>
      <c r="AG168" t="str">
        <v>A.J. Green</v>
      </c>
      <c r="AH168" t="str">
        <f t="shared" si="2"/>
        <v>MIL</v>
      </c>
    </row>
    <row r="169" spans="1:34" x14ac:dyDescent="0.25">
      <c r="A169">
        <v>150</v>
      </c>
      <c r="B169" t="s">
        <v>218</v>
      </c>
      <c r="C169" t="s">
        <v>33</v>
      </c>
      <c r="D169">
        <v>25</v>
      </c>
      <c r="E169" t="s">
        <v>44</v>
      </c>
      <c r="F169">
        <v>9</v>
      </c>
      <c r="G169">
        <v>0</v>
      </c>
      <c r="H169">
        <v>2.6</v>
      </c>
      <c r="I169">
        <v>0.6</v>
      </c>
      <c r="J169">
        <v>1.8</v>
      </c>
      <c r="K169">
        <v>0.313</v>
      </c>
      <c r="L169">
        <v>0</v>
      </c>
      <c r="M169">
        <v>0.6</v>
      </c>
      <c r="N169">
        <v>0</v>
      </c>
      <c r="O169">
        <v>0.6</v>
      </c>
      <c r="P169">
        <v>1.2</v>
      </c>
      <c r="Q169">
        <v>0.45500000000000002</v>
      </c>
      <c r="R169">
        <v>0.313</v>
      </c>
      <c r="S169">
        <v>0.6</v>
      </c>
      <c r="T169">
        <v>0.9</v>
      </c>
      <c r="U169">
        <v>0.625</v>
      </c>
      <c r="V169">
        <v>0.4</v>
      </c>
      <c r="W169">
        <v>0.4</v>
      </c>
      <c r="X169">
        <v>0.9</v>
      </c>
      <c r="Y169">
        <v>0.2</v>
      </c>
      <c r="Z169">
        <v>0</v>
      </c>
      <c r="AA169">
        <v>0</v>
      </c>
      <c r="AB169">
        <v>0.2</v>
      </c>
      <c r="AC169">
        <v>0.8</v>
      </c>
      <c r="AD169">
        <v>1.7</v>
      </c>
      <c r="AG169" t="str">
        <v>Danny Green</v>
      </c>
      <c r="AH169" t="str">
        <f t="shared" si="2"/>
        <v>PHI</v>
      </c>
    </row>
    <row r="170" spans="1:34" x14ac:dyDescent="0.25">
      <c r="A170">
        <v>151</v>
      </c>
      <c r="B170" t="s">
        <v>219</v>
      </c>
      <c r="C170" t="s">
        <v>59</v>
      </c>
      <c r="D170">
        <v>27</v>
      </c>
      <c r="E170" t="s">
        <v>51</v>
      </c>
      <c r="F170">
        <v>1</v>
      </c>
      <c r="G170">
        <v>0</v>
      </c>
      <c r="H170">
        <v>7</v>
      </c>
      <c r="I170">
        <v>0</v>
      </c>
      <c r="J170">
        <v>4</v>
      </c>
      <c r="K170">
        <v>0</v>
      </c>
      <c r="L170">
        <v>0</v>
      </c>
      <c r="M170">
        <v>2</v>
      </c>
      <c r="N170">
        <v>0</v>
      </c>
      <c r="O170">
        <v>0</v>
      </c>
      <c r="P170">
        <v>2</v>
      </c>
      <c r="Q170">
        <v>0</v>
      </c>
      <c r="R170">
        <v>0</v>
      </c>
      <c r="S170">
        <v>0</v>
      </c>
      <c r="T170">
        <v>0</v>
      </c>
      <c r="V170">
        <v>0</v>
      </c>
      <c r="W170">
        <v>1</v>
      </c>
      <c r="X170">
        <v>1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G170" t="str">
        <v>Draymond Green</v>
      </c>
      <c r="AH170" t="str">
        <f t="shared" si="2"/>
        <v>GSW</v>
      </c>
    </row>
    <row r="171" spans="1:34" x14ac:dyDescent="0.25">
      <c r="A171">
        <v>152</v>
      </c>
      <c r="B171" t="s">
        <v>220</v>
      </c>
      <c r="C171" t="s">
        <v>50</v>
      </c>
      <c r="D171">
        <v>20</v>
      </c>
      <c r="E171" t="s">
        <v>40</v>
      </c>
      <c r="F171">
        <v>42</v>
      </c>
      <c r="G171">
        <v>16</v>
      </c>
      <c r="H171">
        <v>24.2</v>
      </c>
      <c r="I171">
        <v>3.3</v>
      </c>
      <c r="J171">
        <v>9</v>
      </c>
      <c r="K171">
        <v>0.36899999999999999</v>
      </c>
      <c r="L171">
        <v>1.7</v>
      </c>
      <c r="M171">
        <v>5.0999999999999996</v>
      </c>
      <c r="N171">
        <v>0.32700000000000001</v>
      </c>
      <c r="O171">
        <v>1.7</v>
      </c>
      <c r="P171">
        <v>3.9</v>
      </c>
      <c r="Q171">
        <v>0.42399999999999999</v>
      </c>
      <c r="R171">
        <v>0.46200000000000002</v>
      </c>
      <c r="S171">
        <v>2.6</v>
      </c>
      <c r="T171">
        <v>3.2</v>
      </c>
      <c r="U171">
        <v>0.82099999999999995</v>
      </c>
      <c r="V171">
        <v>0.3</v>
      </c>
      <c r="W171">
        <v>2.5</v>
      </c>
      <c r="X171">
        <v>2.8</v>
      </c>
      <c r="Y171">
        <v>4.3</v>
      </c>
      <c r="Z171">
        <v>0.4</v>
      </c>
      <c r="AA171">
        <v>0.1</v>
      </c>
      <c r="AB171">
        <v>2</v>
      </c>
      <c r="AC171">
        <v>1</v>
      </c>
      <c r="AD171">
        <v>11</v>
      </c>
      <c r="AG171" t="str">
        <v>Jalen Green</v>
      </c>
      <c r="AH171" t="str">
        <f t="shared" si="2"/>
        <v>HOU</v>
      </c>
    </row>
    <row r="172" spans="1:34" x14ac:dyDescent="0.25">
      <c r="A172">
        <v>153</v>
      </c>
      <c r="B172" t="s">
        <v>221</v>
      </c>
      <c r="C172" t="s">
        <v>28</v>
      </c>
      <c r="D172">
        <v>33</v>
      </c>
      <c r="E172" t="s">
        <v>89</v>
      </c>
      <c r="F172">
        <v>43</v>
      </c>
      <c r="G172">
        <v>43</v>
      </c>
      <c r="H172">
        <v>34.1</v>
      </c>
      <c r="I172">
        <v>8</v>
      </c>
      <c r="J172">
        <v>17.399999999999999</v>
      </c>
      <c r="K172">
        <v>0.46300000000000002</v>
      </c>
      <c r="L172">
        <v>3.4</v>
      </c>
      <c r="M172">
        <v>8.3000000000000007</v>
      </c>
      <c r="N172">
        <v>0.41199999999999998</v>
      </c>
      <c r="O172">
        <v>4.5999999999999996</v>
      </c>
      <c r="P172">
        <v>9</v>
      </c>
      <c r="Q172">
        <v>0.51</v>
      </c>
      <c r="R172">
        <v>0.56200000000000006</v>
      </c>
      <c r="S172">
        <v>3.5</v>
      </c>
      <c r="T172">
        <v>3.8</v>
      </c>
      <c r="U172">
        <v>0.90900000000000003</v>
      </c>
      <c r="V172">
        <v>0.6</v>
      </c>
      <c r="W172">
        <v>4.8</v>
      </c>
      <c r="X172">
        <v>5.5</v>
      </c>
      <c r="Y172">
        <v>3.5</v>
      </c>
      <c r="Z172">
        <v>1.6</v>
      </c>
      <c r="AA172">
        <v>0.4</v>
      </c>
      <c r="AB172">
        <v>2.1</v>
      </c>
      <c r="AC172">
        <v>2.9</v>
      </c>
      <c r="AD172">
        <v>23</v>
      </c>
      <c r="AG172" t="str">
        <v>Jeff Green</v>
      </c>
      <c r="AH172" t="str">
        <f t="shared" si="2"/>
        <v>HOU</v>
      </c>
    </row>
    <row r="173" spans="1:34" x14ac:dyDescent="0.25">
      <c r="A173">
        <v>154</v>
      </c>
      <c r="B173" t="s">
        <v>222</v>
      </c>
      <c r="C173" t="s">
        <v>28</v>
      </c>
      <c r="D173">
        <v>38</v>
      </c>
      <c r="E173" t="s">
        <v>35</v>
      </c>
      <c r="F173">
        <v>10</v>
      </c>
      <c r="G173">
        <v>0</v>
      </c>
      <c r="H173">
        <v>9.6999999999999993</v>
      </c>
      <c r="I173">
        <v>0.7</v>
      </c>
      <c r="J173">
        <v>1.4</v>
      </c>
      <c r="K173">
        <v>0.5</v>
      </c>
      <c r="L173">
        <v>0</v>
      </c>
      <c r="M173">
        <v>0.4</v>
      </c>
      <c r="N173">
        <v>0</v>
      </c>
      <c r="O173">
        <v>0.7</v>
      </c>
      <c r="P173">
        <v>1</v>
      </c>
      <c r="Q173">
        <v>0.7</v>
      </c>
      <c r="R173">
        <v>0.5</v>
      </c>
      <c r="S173">
        <v>0</v>
      </c>
      <c r="T173">
        <v>0</v>
      </c>
      <c r="V173">
        <v>0.6</v>
      </c>
      <c r="W173">
        <v>1.2</v>
      </c>
      <c r="X173">
        <v>1.8</v>
      </c>
      <c r="Y173">
        <v>0.5</v>
      </c>
      <c r="Z173">
        <v>0.1</v>
      </c>
      <c r="AA173">
        <v>0.6</v>
      </c>
      <c r="AB173">
        <v>0.2</v>
      </c>
      <c r="AC173">
        <v>2</v>
      </c>
      <c r="AD173">
        <v>1.4</v>
      </c>
      <c r="AG173" t="str">
        <v>Josh Green</v>
      </c>
      <c r="AH173" t="str">
        <f t="shared" si="2"/>
        <v>DAL</v>
      </c>
    </row>
    <row r="174" spans="1:34" x14ac:dyDescent="0.25">
      <c r="A174">
        <v>155</v>
      </c>
      <c r="B174" t="s">
        <v>223</v>
      </c>
      <c r="C174" t="s">
        <v>39</v>
      </c>
      <c r="D174">
        <v>21</v>
      </c>
      <c r="E174" t="s">
        <v>95</v>
      </c>
      <c r="F174">
        <v>46</v>
      </c>
      <c r="G174">
        <v>46</v>
      </c>
      <c r="H174">
        <v>24.8</v>
      </c>
      <c r="I174">
        <v>4.8</v>
      </c>
      <c r="J174">
        <v>10.4</v>
      </c>
      <c r="K174">
        <v>0.45600000000000002</v>
      </c>
      <c r="L174">
        <v>0.9</v>
      </c>
      <c r="M174">
        <v>2.8</v>
      </c>
      <c r="N174">
        <v>0.33600000000000002</v>
      </c>
      <c r="O174">
        <v>3.8</v>
      </c>
      <c r="P174">
        <v>7.7</v>
      </c>
      <c r="Q174">
        <v>0.5</v>
      </c>
      <c r="R174">
        <v>0.501</v>
      </c>
      <c r="S174">
        <v>1.1000000000000001</v>
      </c>
      <c r="T174">
        <v>1.4</v>
      </c>
      <c r="U174">
        <v>0.8</v>
      </c>
      <c r="V174">
        <v>1.4</v>
      </c>
      <c r="W174">
        <v>4.8</v>
      </c>
      <c r="X174">
        <v>6.2</v>
      </c>
      <c r="Y174">
        <v>4.5999999999999996</v>
      </c>
      <c r="Z174">
        <v>0.7</v>
      </c>
      <c r="AA174">
        <v>0.5</v>
      </c>
      <c r="AB174">
        <v>2.1</v>
      </c>
      <c r="AC174">
        <v>1.2</v>
      </c>
      <c r="AD174">
        <v>11.6</v>
      </c>
      <c r="AG174" t="str">
        <v>AJ Griffin</v>
      </c>
      <c r="AH174" t="str">
        <f t="shared" si="2"/>
        <v>ATL</v>
      </c>
    </row>
    <row r="175" spans="1:34" x14ac:dyDescent="0.25">
      <c r="A175">
        <v>156</v>
      </c>
      <c r="B175" t="s">
        <v>224</v>
      </c>
      <c r="C175" t="s">
        <v>33</v>
      </c>
      <c r="D175">
        <v>25</v>
      </c>
      <c r="E175" t="s">
        <v>118</v>
      </c>
      <c r="F175">
        <v>14</v>
      </c>
      <c r="G175">
        <v>0</v>
      </c>
      <c r="H175">
        <v>5.0999999999999996</v>
      </c>
      <c r="I175">
        <v>1.4</v>
      </c>
      <c r="J175">
        <v>2.7</v>
      </c>
      <c r="K175">
        <v>0.5</v>
      </c>
      <c r="L175">
        <v>0.1</v>
      </c>
      <c r="M175">
        <v>0.7</v>
      </c>
      <c r="N175">
        <v>0.2</v>
      </c>
      <c r="O175">
        <v>1.2</v>
      </c>
      <c r="P175">
        <v>2</v>
      </c>
      <c r="Q175">
        <v>0.60699999999999998</v>
      </c>
      <c r="R175">
        <v>0.52600000000000002</v>
      </c>
      <c r="S175">
        <v>0.4</v>
      </c>
      <c r="T175">
        <v>0.8</v>
      </c>
      <c r="U175">
        <v>0.54500000000000004</v>
      </c>
      <c r="V175">
        <v>0.7</v>
      </c>
      <c r="W175">
        <v>0.9</v>
      </c>
      <c r="X175">
        <v>1.6</v>
      </c>
      <c r="Y175">
        <v>0.3</v>
      </c>
      <c r="Z175">
        <v>0.1</v>
      </c>
      <c r="AA175">
        <v>0.2</v>
      </c>
      <c r="AB175">
        <v>0.4</v>
      </c>
      <c r="AC175">
        <v>0.8</v>
      </c>
      <c r="AD175">
        <v>3.3</v>
      </c>
      <c r="AG175" t="str">
        <v>Quentin Grimes</v>
      </c>
      <c r="AH175" t="str">
        <f t="shared" si="2"/>
        <v>NYK</v>
      </c>
    </row>
    <row r="176" spans="1:34" x14ac:dyDescent="0.25">
      <c r="A176">
        <v>157</v>
      </c>
      <c r="B176" t="s">
        <v>225</v>
      </c>
      <c r="C176" t="s">
        <v>50</v>
      </c>
      <c r="D176">
        <v>25</v>
      </c>
      <c r="E176" t="s">
        <v>95</v>
      </c>
      <c r="F176">
        <v>46</v>
      </c>
      <c r="G176">
        <v>46</v>
      </c>
      <c r="H176">
        <v>34.299999999999997</v>
      </c>
      <c r="I176">
        <v>11</v>
      </c>
      <c r="J176">
        <v>20</v>
      </c>
      <c r="K176">
        <v>0.54700000000000004</v>
      </c>
      <c r="L176">
        <v>1.2</v>
      </c>
      <c r="M176">
        <v>3.4</v>
      </c>
      <c r="N176">
        <v>0.34200000000000003</v>
      </c>
      <c r="O176">
        <v>9.8000000000000007</v>
      </c>
      <c r="P176">
        <v>16.600000000000001</v>
      </c>
      <c r="Q176">
        <v>0.59</v>
      </c>
      <c r="R176">
        <v>0.57699999999999996</v>
      </c>
      <c r="S176">
        <v>8.1999999999999993</v>
      </c>
      <c r="T176">
        <v>9.1999999999999993</v>
      </c>
      <c r="U176">
        <v>0.89100000000000001</v>
      </c>
      <c r="V176">
        <v>0.9</v>
      </c>
      <c r="W176">
        <v>4.7</v>
      </c>
      <c r="X176">
        <v>5.6</v>
      </c>
      <c r="Y176">
        <v>6.4</v>
      </c>
      <c r="Z176">
        <v>2.2000000000000002</v>
      </c>
      <c r="AA176">
        <v>0.7</v>
      </c>
      <c r="AB176">
        <v>2.2000000000000002</v>
      </c>
      <c r="AC176">
        <v>2.5</v>
      </c>
      <c r="AD176">
        <v>31.3</v>
      </c>
      <c r="AG176" t="str">
        <v>Mouhamed Gueye</v>
      </c>
      <c r="AH176" t="str">
        <f t="shared" si="2"/>
        <v>ATL</v>
      </c>
    </row>
    <row r="177" spans="1:34" x14ac:dyDescent="0.25">
      <c r="A177">
        <v>158</v>
      </c>
      <c r="B177" t="s">
        <v>226</v>
      </c>
      <c r="C177" t="s">
        <v>28</v>
      </c>
      <c r="D177">
        <v>31</v>
      </c>
      <c r="E177" t="s">
        <v>62</v>
      </c>
      <c r="F177">
        <v>26</v>
      </c>
      <c r="G177">
        <v>0</v>
      </c>
      <c r="H177">
        <v>5.7</v>
      </c>
      <c r="I177">
        <v>0.8</v>
      </c>
      <c r="J177">
        <v>1.7</v>
      </c>
      <c r="K177">
        <v>0.48899999999999999</v>
      </c>
      <c r="L177">
        <v>0.1</v>
      </c>
      <c r="M177">
        <v>0.4</v>
      </c>
      <c r="N177">
        <v>0.182</v>
      </c>
      <c r="O177">
        <v>0.8</v>
      </c>
      <c r="P177">
        <v>1.3</v>
      </c>
      <c r="Q177">
        <v>0.58799999999999997</v>
      </c>
      <c r="R177">
        <v>0.51100000000000001</v>
      </c>
      <c r="S177">
        <v>0.5</v>
      </c>
      <c r="T177">
        <v>0.6</v>
      </c>
      <c r="U177">
        <v>0.75</v>
      </c>
      <c r="V177">
        <v>0.5</v>
      </c>
      <c r="W177">
        <v>0.8</v>
      </c>
      <c r="X177">
        <v>1.3</v>
      </c>
      <c r="Y177">
        <v>0.4</v>
      </c>
      <c r="Z177">
        <v>0.1</v>
      </c>
      <c r="AA177">
        <v>0.2</v>
      </c>
      <c r="AB177">
        <v>0.4</v>
      </c>
      <c r="AC177">
        <v>0.5</v>
      </c>
      <c r="AD177">
        <v>2.2000000000000002</v>
      </c>
      <c r="AG177" t="str">
        <v>Rui Hachimura</v>
      </c>
      <c r="AH177" t="str">
        <f t="shared" si="2"/>
        <v>LAL</v>
      </c>
    </row>
    <row r="178" spans="1:34" x14ac:dyDescent="0.25">
      <c r="A178">
        <v>159</v>
      </c>
      <c r="B178" t="s">
        <v>227</v>
      </c>
      <c r="C178" t="s">
        <v>50</v>
      </c>
      <c r="D178">
        <v>24</v>
      </c>
      <c r="E178" t="s">
        <v>116</v>
      </c>
      <c r="F178">
        <v>14</v>
      </c>
      <c r="G178">
        <v>0</v>
      </c>
      <c r="H178">
        <v>6.9</v>
      </c>
      <c r="I178">
        <v>0.8</v>
      </c>
      <c r="J178">
        <v>1.7</v>
      </c>
      <c r="K178">
        <v>0.45800000000000002</v>
      </c>
      <c r="L178">
        <v>0.3</v>
      </c>
      <c r="M178">
        <v>0.9</v>
      </c>
      <c r="N178">
        <v>0.308</v>
      </c>
      <c r="O178">
        <v>0.5</v>
      </c>
      <c r="P178">
        <v>0.8</v>
      </c>
      <c r="Q178">
        <v>0.63600000000000001</v>
      </c>
      <c r="R178">
        <v>0.54200000000000004</v>
      </c>
      <c r="S178">
        <v>0.3</v>
      </c>
      <c r="T178">
        <v>0.4</v>
      </c>
      <c r="U178">
        <v>0.8</v>
      </c>
      <c r="V178">
        <v>0.1</v>
      </c>
      <c r="W178">
        <v>0.3</v>
      </c>
      <c r="X178">
        <v>0.4</v>
      </c>
      <c r="Y178">
        <v>0.6</v>
      </c>
      <c r="Z178">
        <v>0.4</v>
      </c>
      <c r="AA178">
        <v>0</v>
      </c>
      <c r="AB178">
        <v>0.4</v>
      </c>
      <c r="AC178">
        <v>0.9</v>
      </c>
      <c r="AD178">
        <v>2.1</v>
      </c>
      <c r="AG178" t="str">
        <v>Tyrese Haliburton</v>
      </c>
      <c r="AH178" t="str">
        <f t="shared" si="2"/>
        <v>IND</v>
      </c>
    </row>
    <row r="179" spans="1:34" x14ac:dyDescent="0.25">
      <c r="A179">
        <v>160</v>
      </c>
      <c r="B179" t="s">
        <v>228</v>
      </c>
      <c r="C179" t="s">
        <v>50</v>
      </c>
      <c r="D179">
        <v>25</v>
      </c>
      <c r="E179" t="s">
        <v>42</v>
      </c>
      <c r="F179">
        <v>30</v>
      </c>
      <c r="G179">
        <v>10</v>
      </c>
      <c r="H179">
        <v>16.100000000000001</v>
      </c>
      <c r="I179">
        <v>1.3</v>
      </c>
      <c r="J179">
        <v>3.3</v>
      </c>
      <c r="K179">
        <v>0.39400000000000002</v>
      </c>
      <c r="L179">
        <v>1.1000000000000001</v>
      </c>
      <c r="M179">
        <v>2.7</v>
      </c>
      <c r="N179">
        <v>0.40699999999999997</v>
      </c>
      <c r="O179">
        <v>0.2</v>
      </c>
      <c r="P179">
        <v>0.6</v>
      </c>
      <c r="Q179">
        <v>0.33300000000000002</v>
      </c>
      <c r="R179">
        <v>0.56100000000000005</v>
      </c>
      <c r="S179">
        <v>0</v>
      </c>
      <c r="T179">
        <v>0</v>
      </c>
      <c r="U179">
        <v>1</v>
      </c>
      <c r="V179">
        <v>0.2</v>
      </c>
      <c r="W179">
        <v>0.8</v>
      </c>
      <c r="X179">
        <v>1</v>
      </c>
      <c r="Y179">
        <v>3.2</v>
      </c>
      <c r="Z179">
        <v>0.6</v>
      </c>
      <c r="AA179">
        <v>0.1</v>
      </c>
      <c r="AB179">
        <v>0.6</v>
      </c>
      <c r="AC179">
        <v>0.9</v>
      </c>
      <c r="AD179">
        <v>3.7</v>
      </c>
      <c r="AG179" t="str">
        <v>R.J. Hampton</v>
      </c>
      <c r="AH179" t="str">
        <f t="shared" si="2"/>
        <v>MIA</v>
      </c>
    </row>
    <row r="180" spans="1:34" x14ac:dyDescent="0.25">
      <c r="A180">
        <v>161</v>
      </c>
      <c r="B180" t="s">
        <v>229</v>
      </c>
      <c r="C180" t="s">
        <v>33</v>
      </c>
      <c r="D180">
        <v>31</v>
      </c>
      <c r="E180" t="s">
        <v>44</v>
      </c>
      <c r="F180">
        <v>46</v>
      </c>
      <c r="G180">
        <v>46</v>
      </c>
      <c r="H180">
        <v>33.200000000000003</v>
      </c>
      <c r="I180">
        <v>5.0999999999999996</v>
      </c>
      <c r="J180">
        <v>7.9</v>
      </c>
      <c r="K180">
        <v>0.64100000000000001</v>
      </c>
      <c r="L180">
        <v>0</v>
      </c>
      <c r="M180">
        <v>0</v>
      </c>
      <c r="N180">
        <v>0</v>
      </c>
      <c r="O180">
        <v>5.0999999999999996</v>
      </c>
      <c r="P180">
        <v>7.9</v>
      </c>
      <c r="Q180">
        <v>0.64500000000000002</v>
      </c>
      <c r="R180">
        <v>0.64100000000000001</v>
      </c>
      <c r="S180">
        <v>3.2</v>
      </c>
      <c r="T180">
        <v>5</v>
      </c>
      <c r="U180">
        <v>0.63500000000000001</v>
      </c>
      <c r="V180">
        <v>3.5</v>
      </c>
      <c r="W180">
        <v>9.1</v>
      </c>
      <c r="X180">
        <v>12.5</v>
      </c>
      <c r="Y180">
        <v>1.2</v>
      </c>
      <c r="Z180">
        <v>0.7</v>
      </c>
      <c r="AA180">
        <v>2.1</v>
      </c>
      <c r="AB180">
        <v>1.6</v>
      </c>
      <c r="AC180">
        <v>2.9</v>
      </c>
      <c r="AD180">
        <v>13.3</v>
      </c>
      <c r="AG180" t="str">
        <v>Tim Hardaway Jr.</v>
      </c>
      <c r="AH180" t="str">
        <f t="shared" si="2"/>
        <v>DAL</v>
      </c>
    </row>
    <row r="181" spans="1:34" x14ac:dyDescent="0.25">
      <c r="A181">
        <v>162</v>
      </c>
      <c r="B181" t="s">
        <v>230</v>
      </c>
      <c r="C181" t="s">
        <v>50</v>
      </c>
      <c r="D181">
        <v>25</v>
      </c>
      <c r="E181" t="s">
        <v>46</v>
      </c>
      <c r="F181">
        <v>37</v>
      </c>
      <c r="G181">
        <v>0</v>
      </c>
      <c r="H181">
        <v>14.8</v>
      </c>
      <c r="I181">
        <v>1.9</v>
      </c>
      <c r="J181">
        <v>5.0999999999999996</v>
      </c>
      <c r="K181">
        <v>0.38100000000000001</v>
      </c>
      <c r="L181">
        <v>0.6</v>
      </c>
      <c r="M181">
        <v>2.2000000000000002</v>
      </c>
      <c r="N181">
        <v>0.28799999999999998</v>
      </c>
      <c r="O181">
        <v>1.3</v>
      </c>
      <c r="P181">
        <v>2.9</v>
      </c>
      <c r="Q181">
        <v>0.45</v>
      </c>
      <c r="R181">
        <v>0.442</v>
      </c>
      <c r="S181">
        <v>0.6</v>
      </c>
      <c r="T181">
        <v>0.7</v>
      </c>
      <c r="U181">
        <v>0.85199999999999998</v>
      </c>
      <c r="V181">
        <v>1.1000000000000001</v>
      </c>
      <c r="W181">
        <v>2.1</v>
      </c>
      <c r="X181">
        <v>3.2</v>
      </c>
      <c r="Y181">
        <v>2.1</v>
      </c>
      <c r="Z181">
        <v>0.6</v>
      </c>
      <c r="AA181">
        <v>0.2</v>
      </c>
      <c r="AB181">
        <v>0.8</v>
      </c>
      <c r="AC181">
        <v>1.1000000000000001</v>
      </c>
      <c r="AD181">
        <v>5.0999999999999996</v>
      </c>
      <c r="AG181" t="str">
        <v>James Harden</v>
      </c>
      <c r="AH181" t="str">
        <f t="shared" si="2"/>
        <v>LAC</v>
      </c>
    </row>
    <row r="182" spans="1:34" x14ac:dyDescent="0.25">
      <c r="A182">
        <v>163</v>
      </c>
      <c r="B182" t="s">
        <v>231</v>
      </c>
      <c r="C182" t="s">
        <v>28</v>
      </c>
      <c r="D182">
        <v>28</v>
      </c>
      <c r="E182" t="s">
        <v>116</v>
      </c>
      <c r="F182">
        <v>42</v>
      </c>
      <c r="G182">
        <v>42</v>
      </c>
      <c r="H182">
        <v>31.9</v>
      </c>
      <c r="I182">
        <v>5.3</v>
      </c>
      <c r="J182">
        <v>9.8000000000000007</v>
      </c>
      <c r="K182">
        <v>0.54200000000000004</v>
      </c>
      <c r="L182">
        <v>0.5</v>
      </c>
      <c r="M182">
        <v>1.8</v>
      </c>
      <c r="N182">
        <v>0.29899999999999999</v>
      </c>
      <c r="O182">
        <v>4.8</v>
      </c>
      <c r="P182">
        <v>8</v>
      </c>
      <c r="Q182">
        <v>0.59799999999999998</v>
      </c>
      <c r="R182">
        <v>0.56999999999999995</v>
      </c>
      <c r="S182">
        <v>2.2999999999999998</v>
      </c>
      <c r="T182">
        <v>3.6</v>
      </c>
      <c r="U182">
        <v>0.63200000000000001</v>
      </c>
      <c r="V182">
        <v>2.6</v>
      </c>
      <c r="W182">
        <v>4</v>
      </c>
      <c r="X182">
        <v>6.5</v>
      </c>
      <c r="Y182">
        <v>3</v>
      </c>
      <c r="Z182">
        <v>0.8</v>
      </c>
      <c r="AA182">
        <v>0.6</v>
      </c>
      <c r="AB182">
        <v>1.3</v>
      </c>
      <c r="AC182">
        <v>1.9</v>
      </c>
      <c r="AD182">
        <v>13.5</v>
      </c>
      <c r="AG182" t="str">
        <v>Jaden Hardy</v>
      </c>
      <c r="AH182" t="str">
        <f t="shared" si="2"/>
        <v>DAL</v>
      </c>
    </row>
    <row r="183" spans="1:34" x14ac:dyDescent="0.25">
      <c r="A183">
        <v>164</v>
      </c>
      <c r="B183" t="s">
        <v>232</v>
      </c>
      <c r="C183" t="s">
        <v>39</v>
      </c>
      <c r="D183">
        <v>35</v>
      </c>
      <c r="E183" t="s">
        <v>46</v>
      </c>
      <c r="F183">
        <v>39</v>
      </c>
      <c r="G183">
        <v>19</v>
      </c>
      <c r="H183">
        <v>30.3</v>
      </c>
      <c r="I183">
        <v>4.7</v>
      </c>
      <c r="J183">
        <v>10.4</v>
      </c>
      <c r="K183">
        <v>0.45100000000000001</v>
      </c>
      <c r="L183">
        <v>2.5</v>
      </c>
      <c r="M183">
        <v>6.6</v>
      </c>
      <c r="N183">
        <v>0.377</v>
      </c>
      <c r="O183">
        <v>2.2000000000000002</v>
      </c>
      <c r="P183">
        <v>3.8</v>
      </c>
      <c r="Q183">
        <v>0.57699999999999996</v>
      </c>
      <c r="R183">
        <v>0.56999999999999995</v>
      </c>
      <c r="S183">
        <v>0.8</v>
      </c>
      <c r="T183">
        <v>1.1000000000000001</v>
      </c>
      <c r="U183">
        <v>0.78</v>
      </c>
      <c r="V183">
        <v>0.3</v>
      </c>
      <c r="W183">
        <v>1.8</v>
      </c>
      <c r="X183">
        <v>2.2000000000000002</v>
      </c>
      <c r="Y183">
        <v>2.2999999999999998</v>
      </c>
      <c r="Z183">
        <v>0.9</v>
      </c>
      <c r="AA183">
        <v>0.5</v>
      </c>
      <c r="AB183">
        <v>1.3</v>
      </c>
      <c r="AC183">
        <v>1.3</v>
      </c>
      <c r="AD183">
        <v>12.7</v>
      </c>
      <c r="AG183" t="str">
        <v>Ron Harper Jr.</v>
      </c>
      <c r="AH183" t="str">
        <f t="shared" si="2"/>
        <v>TOR</v>
      </c>
    </row>
    <row r="184" spans="1:34" x14ac:dyDescent="0.25">
      <c r="A184">
        <v>165</v>
      </c>
      <c r="B184" t="s">
        <v>233</v>
      </c>
      <c r="C184" t="s">
        <v>50</v>
      </c>
      <c r="D184">
        <v>28</v>
      </c>
      <c r="E184" t="s">
        <v>80</v>
      </c>
      <c r="F184">
        <v>10</v>
      </c>
      <c r="G184">
        <v>0</v>
      </c>
      <c r="H184">
        <v>8.8000000000000007</v>
      </c>
      <c r="I184">
        <v>1.1000000000000001</v>
      </c>
      <c r="J184">
        <v>2.8</v>
      </c>
      <c r="K184">
        <v>0.39300000000000002</v>
      </c>
      <c r="L184">
        <v>0.7</v>
      </c>
      <c r="M184">
        <v>2</v>
      </c>
      <c r="N184">
        <v>0.35</v>
      </c>
      <c r="O184">
        <v>0.4</v>
      </c>
      <c r="P184">
        <v>0.8</v>
      </c>
      <c r="Q184">
        <v>0.5</v>
      </c>
      <c r="R184">
        <v>0.51800000000000002</v>
      </c>
      <c r="S184">
        <v>0.6</v>
      </c>
      <c r="T184">
        <v>0.8</v>
      </c>
      <c r="U184">
        <v>0.75</v>
      </c>
      <c r="V184">
        <v>0.2</v>
      </c>
      <c r="W184">
        <v>1.1000000000000001</v>
      </c>
      <c r="X184">
        <v>1.3</v>
      </c>
      <c r="Y184">
        <v>1.9</v>
      </c>
      <c r="Z184">
        <v>0.3</v>
      </c>
      <c r="AA184">
        <v>0.1</v>
      </c>
      <c r="AB184">
        <v>0.3</v>
      </c>
      <c r="AC184">
        <v>0.4</v>
      </c>
      <c r="AD184">
        <v>3.5</v>
      </c>
      <c r="AG184" t="str">
        <v>Gary Harris</v>
      </c>
      <c r="AH184" t="str">
        <f t="shared" si="2"/>
        <v>ORL</v>
      </c>
    </row>
    <row r="185" spans="1:34" x14ac:dyDescent="0.25">
      <c r="A185">
        <v>166</v>
      </c>
      <c r="B185" t="s">
        <v>234</v>
      </c>
      <c r="C185" t="s">
        <v>28</v>
      </c>
      <c r="D185">
        <v>29</v>
      </c>
      <c r="E185" t="s">
        <v>64</v>
      </c>
      <c r="F185">
        <v>42</v>
      </c>
      <c r="G185">
        <v>42</v>
      </c>
      <c r="H185">
        <v>33.5</v>
      </c>
      <c r="I185">
        <v>7.3</v>
      </c>
      <c r="J185">
        <v>15.8</v>
      </c>
      <c r="K185">
        <v>0.46</v>
      </c>
      <c r="L185">
        <v>2.1</v>
      </c>
      <c r="M185">
        <v>5.2</v>
      </c>
      <c r="N185">
        <v>0.40500000000000003</v>
      </c>
      <c r="O185">
        <v>5.2</v>
      </c>
      <c r="P185">
        <v>10.6</v>
      </c>
      <c r="Q185">
        <v>0.48799999999999999</v>
      </c>
      <c r="R185">
        <v>0.52700000000000002</v>
      </c>
      <c r="S185">
        <v>4.5999999999999996</v>
      </c>
      <c r="T185">
        <v>5.8</v>
      </c>
      <c r="U185">
        <v>0.80600000000000005</v>
      </c>
      <c r="V185">
        <v>0.7</v>
      </c>
      <c r="W185">
        <v>3</v>
      </c>
      <c r="X185">
        <v>3.7</v>
      </c>
      <c r="Y185">
        <v>2.5</v>
      </c>
      <c r="Z185">
        <v>0.7</v>
      </c>
      <c r="AA185">
        <v>0.8</v>
      </c>
      <c r="AB185">
        <v>2</v>
      </c>
      <c r="AC185">
        <v>2.2000000000000002</v>
      </c>
      <c r="AD185">
        <v>21.3</v>
      </c>
      <c r="AG185" t="str">
        <v>Joe Harris</v>
      </c>
      <c r="AH185" t="str">
        <f t="shared" si="2"/>
        <v>DET</v>
      </c>
    </row>
    <row r="186" spans="1:34" x14ac:dyDescent="0.25">
      <c r="A186">
        <v>167</v>
      </c>
      <c r="B186" t="s">
        <v>235</v>
      </c>
      <c r="C186" t="s">
        <v>39</v>
      </c>
      <c r="D186">
        <v>24</v>
      </c>
      <c r="E186" t="s">
        <v>54</v>
      </c>
      <c r="F186">
        <v>28</v>
      </c>
      <c r="G186">
        <v>0</v>
      </c>
      <c r="H186">
        <v>7.5</v>
      </c>
      <c r="I186">
        <v>1.1000000000000001</v>
      </c>
      <c r="J186">
        <v>2.6</v>
      </c>
      <c r="K186">
        <v>0.42499999999999999</v>
      </c>
      <c r="L186">
        <v>0.9</v>
      </c>
      <c r="M186">
        <v>2.2999999999999998</v>
      </c>
      <c r="N186">
        <v>0.41299999999999998</v>
      </c>
      <c r="O186">
        <v>0.2</v>
      </c>
      <c r="P186">
        <v>0.4</v>
      </c>
      <c r="Q186">
        <v>0.5</v>
      </c>
      <c r="R186">
        <v>0.60299999999999998</v>
      </c>
      <c r="S186">
        <v>0.1</v>
      </c>
      <c r="T186">
        <v>0.1</v>
      </c>
      <c r="U186">
        <v>1</v>
      </c>
      <c r="V186">
        <v>0.2</v>
      </c>
      <c r="W186">
        <v>0.6</v>
      </c>
      <c r="X186">
        <v>0.8</v>
      </c>
      <c r="Y186">
        <v>0.6</v>
      </c>
      <c r="Z186">
        <v>0</v>
      </c>
      <c r="AA186">
        <v>0</v>
      </c>
      <c r="AB186">
        <v>0</v>
      </c>
      <c r="AC186">
        <v>0.9</v>
      </c>
      <c r="AD186">
        <v>3.3</v>
      </c>
      <c r="AG186" t="str">
        <v>Kevon Harris</v>
      </c>
      <c r="AH186" t="str">
        <f t="shared" si="2"/>
        <v>ORL</v>
      </c>
    </row>
    <row r="187" spans="1:34" x14ac:dyDescent="0.25">
      <c r="A187">
        <v>168</v>
      </c>
      <c r="B187" t="s">
        <v>236</v>
      </c>
      <c r="C187" t="s">
        <v>39</v>
      </c>
      <c r="D187">
        <v>36</v>
      </c>
      <c r="E187" t="s">
        <v>74</v>
      </c>
      <c r="F187">
        <v>2</v>
      </c>
      <c r="G187">
        <v>0</v>
      </c>
      <c r="H187">
        <v>9</v>
      </c>
      <c r="I187">
        <v>0</v>
      </c>
      <c r="J187">
        <v>1</v>
      </c>
      <c r="K187">
        <v>0</v>
      </c>
      <c r="L187">
        <v>0</v>
      </c>
      <c r="M187">
        <v>0.5</v>
      </c>
      <c r="N187">
        <v>0</v>
      </c>
      <c r="O187">
        <v>0</v>
      </c>
      <c r="P187">
        <v>0.5</v>
      </c>
      <c r="Q187">
        <v>0</v>
      </c>
      <c r="R187">
        <v>0</v>
      </c>
      <c r="S187">
        <v>0</v>
      </c>
      <c r="T187">
        <v>0</v>
      </c>
      <c r="V187">
        <v>0</v>
      </c>
      <c r="W187">
        <v>1</v>
      </c>
      <c r="X187">
        <v>1</v>
      </c>
      <c r="Y187">
        <v>0.5</v>
      </c>
      <c r="Z187">
        <v>0.5</v>
      </c>
      <c r="AA187">
        <v>0</v>
      </c>
      <c r="AB187">
        <v>0</v>
      </c>
      <c r="AC187">
        <v>0.5</v>
      </c>
      <c r="AD187">
        <v>0</v>
      </c>
      <c r="AG187" t="str">
        <v>Tobias Harris</v>
      </c>
      <c r="AH187" t="str">
        <f t="shared" si="2"/>
        <v>PHI</v>
      </c>
    </row>
    <row r="188" spans="1:34" x14ac:dyDescent="0.25">
      <c r="A188">
        <v>169</v>
      </c>
      <c r="B188" t="s">
        <v>237</v>
      </c>
      <c r="C188" t="s">
        <v>28</v>
      </c>
      <c r="D188">
        <v>33</v>
      </c>
      <c r="E188" t="s">
        <v>173</v>
      </c>
      <c r="F188">
        <v>19</v>
      </c>
      <c r="G188">
        <v>16</v>
      </c>
      <c r="H188">
        <v>26.3</v>
      </c>
      <c r="I188">
        <v>3.3</v>
      </c>
      <c r="J188">
        <v>6.6</v>
      </c>
      <c r="K188">
        <v>0.49199999999999999</v>
      </c>
      <c r="L188">
        <v>1.1000000000000001</v>
      </c>
      <c r="M188">
        <v>2.7</v>
      </c>
      <c r="N188">
        <v>0.41199999999999998</v>
      </c>
      <c r="O188">
        <v>2.2000000000000002</v>
      </c>
      <c r="P188">
        <v>3.9</v>
      </c>
      <c r="Q188">
        <v>0.54700000000000004</v>
      </c>
      <c r="R188">
        <v>0.57499999999999996</v>
      </c>
      <c r="S188">
        <v>1.7</v>
      </c>
      <c r="T188">
        <v>2.1</v>
      </c>
      <c r="U188">
        <v>0.8</v>
      </c>
      <c r="V188">
        <v>1.2</v>
      </c>
      <c r="W188">
        <v>4.7</v>
      </c>
      <c r="X188">
        <v>5.9</v>
      </c>
      <c r="Y188">
        <v>6.1</v>
      </c>
      <c r="Z188">
        <v>0.8</v>
      </c>
      <c r="AA188">
        <v>0.8</v>
      </c>
      <c r="AB188">
        <v>2.4</v>
      </c>
      <c r="AC188">
        <v>3.2</v>
      </c>
      <c r="AD188">
        <v>9.3000000000000007</v>
      </c>
      <c r="AG188" t="str">
        <v>Shaquille Harrison</v>
      </c>
      <c r="AH188" t="str">
        <f t="shared" si="2"/>
        <v>MEM</v>
      </c>
    </row>
    <row r="189" spans="1:34" x14ac:dyDescent="0.25">
      <c r="A189">
        <v>170</v>
      </c>
      <c r="B189" t="s">
        <v>238</v>
      </c>
      <c r="C189" t="s">
        <v>39</v>
      </c>
      <c r="D189">
        <v>21</v>
      </c>
      <c r="E189" t="s">
        <v>124</v>
      </c>
      <c r="F189">
        <v>46</v>
      </c>
      <c r="G189">
        <v>46</v>
      </c>
      <c r="H189">
        <v>30.7</v>
      </c>
      <c r="I189">
        <v>6.2</v>
      </c>
      <c r="J189">
        <v>15</v>
      </c>
      <c r="K189">
        <v>0.41</v>
      </c>
      <c r="L189">
        <v>2.1</v>
      </c>
      <c r="M189">
        <v>6.6</v>
      </c>
      <c r="N189">
        <v>0.32100000000000001</v>
      </c>
      <c r="O189">
        <v>4</v>
      </c>
      <c r="P189">
        <v>8.4</v>
      </c>
      <c r="Q189">
        <v>0.47899999999999998</v>
      </c>
      <c r="R189">
        <v>0.48</v>
      </c>
      <c r="S189">
        <v>3.8</v>
      </c>
      <c r="T189">
        <v>4.5999999999999996</v>
      </c>
      <c r="U189">
        <v>0.81200000000000006</v>
      </c>
      <c r="V189">
        <v>0.4</v>
      </c>
      <c r="W189">
        <v>4.4000000000000004</v>
      </c>
      <c r="X189">
        <v>4.9000000000000004</v>
      </c>
      <c r="Y189">
        <v>3.2</v>
      </c>
      <c r="Z189">
        <v>0.7</v>
      </c>
      <c r="AA189">
        <v>0.3</v>
      </c>
      <c r="AB189">
        <v>2.1</v>
      </c>
      <c r="AC189">
        <v>1.3</v>
      </c>
      <c r="AD189">
        <v>18.2</v>
      </c>
      <c r="AG189" t="str">
        <v>Josh Hart</v>
      </c>
      <c r="AH189" t="str">
        <f t="shared" si="2"/>
        <v>NYK</v>
      </c>
    </row>
    <row r="190" spans="1:34" x14ac:dyDescent="0.25">
      <c r="A190">
        <v>171</v>
      </c>
      <c r="B190" t="s">
        <v>239</v>
      </c>
      <c r="C190" t="s">
        <v>28</v>
      </c>
      <c r="D190">
        <v>37</v>
      </c>
      <c r="E190" t="s">
        <v>124</v>
      </c>
      <c r="F190">
        <v>44</v>
      </c>
      <c r="G190">
        <v>4</v>
      </c>
      <c r="H190">
        <v>16.7</v>
      </c>
      <c r="I190">
        <v>2</v>
      </c>
      <c r="J190">
        <v>4</v>
      </c>
      <c r="K190">
        <v>0.50600000000000001</v>
      </c>
      <c r="L190">
        <v>0.4</v>
      </c>
      <c r="M190">
        <v>1.3</v>
      </c>
      <c r="N190">
        <v>0.29099999999999998</v>
      </c>
      <c r="O190">
        <v>1.7</v>
      </c>
      <c r="P190">
        <v>2.8</v>
      </c>
      <c r="Q190">
        <v>0.60199999999999998</v>
      </c>
      <c r="R190">
        <v>0.55100000000000005</v>
      </c>
      <c r="S190">
        <v>1.8</v>
      </c>
      <c r="T190">
        <v>2.1</v>
      </c>
      <c r="U190">
        <v>0.83</v>
      </c>
      <c r="V190">
        <v>0.6</v>
      </c>
      <c r="W190">
        <v>1.5</v>
      </c>
      <c r="X190">
        <v>2.1</v>
      </c>
      <c r="Y190">
        <v>0.7</v>
      </c>
      <c r="Z190">
        <v>0.2</v>
      </c>
      <c r="AA190">
        <v>0.5</v>
      </c>
      <c r="AB190">
        <v>0.7</v>
      </c>
      <c r="AC190">
        <v>1.4</v>
      </c>
      <c r="AD190">
        <v>6.2</v>
      </c>
      <c r="AG190" t="str">
        <v>Isaiah Hartenstein</v>
      </c>
      <c r="AH190" t="str">
        <f t="shared" si="2"/>
        <v>NYK</v>
      </c>
    </row>
    <row r="191" spans="1:34" x14ac:dyDescent="0.25">
      <c r="A191">
        <v>172</v>
      </c>
      <c r="B191" t="s">
        <v>240</v>
      </c>
      <c r="C191" t="s">
        <v>39</v>
      </c>
      <c r="D191">
        <v>23</v>
      </c>
      <c r="E191" t="s">
        <v>130</v>
      </c>
      <c r="F191">
        <v>34</v>
      </c>
      <c r="G191">
        <v>17</v>
      </c>
      <c r="H191">
        <v>26.8</v>
      </c>
      <c r="I191">
        <v>3</v>
      </c>
      <c r="J191">
        <v>6.5</v>
      </c>
      <c r="K191">
        <v>0.46200000000000002</v>
      </c>
      <c r="L191">
        <v>1.3</v>
      </c>
      <c r="M191">
        <v>3.4</v>
      </c>
      <c r="N191">
        <v>0.38600000000000001</v>
      </c>
      <c r="O191">
        <v>1.7</v>
      </c>
      <c r="P191">
        <v>3.1</v>
      </c>
      <c r="Q191">
        <v>0.54200000000000004</v>
      </c>
      <c r="R191">
        <v>0.56100000000000005</v>
      </c>
      <c r="S191">
        <v>0.6</v>
      </c>
      <c r="T191">
        <v>1.1000000000000001</v>
      </c>
      <c r="U191">
        <v>0.55600000000000005</v>
      </c>
      <c r="V191">
        <v>0.6</v>
      </c>
      <c r="W191">
        <v>2.4</v>
      </c>
      <c r="X191">
        <v>3.1</v>
      </c>
      <c r="Y191">
        <v>2.6</v>
      </c>
      <c r="Z191">
        <v>0.7</v>
      </c>
      <c r="AA191">
        <v>0.1</v>
      </c>
      <c r="AB191">
        <v>1.1000000000000001</v>
      </c>
      <c r="AC191">
        <v>2</v>
      </c>
      <c r="AD191">
        <v>7.9</v>
      </c>
      <c r="AG191" t="str">
        <v>Sam Hauser</v>
      </c>
      <c r="AH191" t="str">
        <f t="shared" si="2"/>
        <v>BOS</v>
      </c>
    </row>
    <row r="192" spans="1:34" x14ac:dyDescent="0.25">
      <c r="A192">
        <v>173</v>
      </c>
      <c r="B192" t="s">
        <v>241</v>
      </c>
      <c r="C192" t="s">
        <v>59</v>
      </c>
      <c r="D192">
        <v>20</v>
      </c>
      <c r="E192" t="s">
        <v>98</v>
      </c>
      <c r="F192">
        <v>17</v>
      </c>
      <c r="G192">
        <v>0</v>
      </c>
      <c r="H192">
        <v>7.7</v>
      </c>
      <c r="I192">
        <v>0.8</v>
      </c>
      <c r="J192">
        <v>2.6</v>
      </c>
      <c r="K192">
        <v>0.29499999999999998</v>
      </c>
      <c r="L192">
        <v>0.5</v>
      </c>
      <c r="M192">
        <v>1.9</v>
      </c>
      <c r="N192">
        <v>0.27300000000000002</v>
      </c>
      <c r="O192">
        <v>0.2</v>
      </c>
      <c r="P192">
        <v>0.6</v>
      </c>
      <c r="Q192">
        <v>0.36399999999999999</v>
      </c>
      <c r="R192">
        <v>0.39800000000000002</v>
      </c>
      <c r="S192">
        <v>0.1</v>
      </c>
      <c r="T192">
        <v>0.1</v>
      </c>
      <c r="U192">
        <v>1</v>
      </c>
      <c r="V192">
        <v>0.1</v>
      </c>
      <c r="W192">
        <v>0.6</v>
      </c>
      <c r="X192">
        <v>0.8</v>
      </c>
      <c r="Y192">
        <v>0.2</v>
      </c>
      <c r="Z192">
        <v>0.1</v>
      </c>
      <c r="AA192">
        <v>0.1</v>
      </c>
      <c r="AB192">
        <v>0.4</v>
      </c>
      <c r="AC192">
        <v>0.4</v>
      </c>
      <c r="AD192">
        <v>2.2000000000000002</v>
      </c>
      <c r="AG192" t="str">
        <v>Jordan Hawkins</v>
      </c>
      <c r="AH192" t="str">
        <f t="shared" si="2"/>
        <v>NOP</v>
      </c>
    </row>
    <row r="193" spans="1:34" x14ac:dyDescent="0.25">
      <c r="A193">
        <v>174</v>
      </c>
      <c r="B193" t="s">
        <v>242</v>
      </c>
      <c r="C193" t="s">
        <v>39</v>
      </c>
      <c r="D193">
        <v>23</v>
      </c>
      <c r="E193" t="s">
        <v>35</v>
      </c>
      <c r="F193">
        <v>44</v>
      </c>
      <c r="G193">
        <v>18</v>
      </c>
      <c r="H193">
        <v>20.2</v>
      </c>
      <c r="I193">
        <v>2.5</v>
      </c>
      <c r="J193">
        <v>6.3</v>
      </c>
      <c r="K193">
        <v>0.39500000000000002</v>
      </c>
      <c r="L193">
        <v>1.7</v>
      </c>
      <c r="M193">
        <v>4.7</v>
      </c>
      <c r="N193">
        <v>0.36399999999999999</v>
      </c>
      <c r="O193">
        <v>0.8</v>
      </c>
      <c r="P193">
        <v>1.6</v>
      </c>
      <c r="Q193">
        <v>0.48599999999999999</v>
      </c>
      <c r="R193">
        <v>0.53100000000000003</v>
      </c>
      <c r="S193">
        <v>0.5</v>
      </c>
      <c r="T193">
        <v>0.7</v>
      </c>
      <c r="U193">
        <v>0.68799999999999994</v>
      </c>
      <c r="V193">
        <v>0.3</v>
      </c>
      <c r="W193">
        <v>1.5</v>
      </c>
      <c r="X193">
        <v>1.9</v>
      </c>
      <c r="Y193">
        <v>1.1000000000000001</v>
      </c>
      <c r="Z193">
        <v>0.7</v>
      </c>
      <c r="AA193">
        <v>0.1</v>
      </c>
      <c r="AB193">
        <v>0.5</v>
      </c>
      <c r="AC193">
        <v>1.5</v>
      </c>
      <c r="AD193">
        <v>7.2</v>
      </c>
      <c r="AG193" t="str">
        <v>Jaxson Hayes</v>
      </c>
      <c r="AH193" t="str">
        <f t="shared" si="2"/>
        <v>LAL</v>
      </c>
    </row>
    <row r="194" spans="1:34" x14ac:dyDescent="0.25">
      <c r="A194">
        <v>175</v>
      </c>
      <c r="B194" t="s">
        <v>243</v>
      </c>
      <c r="C194" t="s">
        <v>28</v>
      </c>
      <c r="D194">
        <v>21</v>
      </c>
      <c r="E194" t="s">
        <v>98</v>
      </c>
      <c r="F194">
        <v>2</v>
      </c>
      <c r="G194">
        <v>0</v>
      </c>
      <c r="H194">
        <v>2</v>
      </c>
      <c r="I194">
        <v>0</v>
      </c>
      <c r="J194">
        <v>0.5</v>
      </c>
      <c r="K194">
        <v>0</v>
      </c>
      <c r="L194">
        <v>0</v>
      </c>
      <c r="M194">
        <v>0.5</v>
      </c>
      <c r="N194">
        <v>0</v>
      </c>
      <c r="O194">
        <v>0</v>
      </c>
      <c r="P194">
        <v>0</v>
      </c>
      <c r="R194">
        <v>0</v>
      </c>
      <c r="S194">
        <v>0</v>
      </c>
      <c r="T194">
        <v>0</v>
      </c>
      <c r="V194">
        <v>0</v>
      </c>
      <c r="W194">
        <v>0</v>
      </c>
      <c r="X194">
        <v>0</v>
      </c>
      <c r="Y194">
        <v>0</v>
      </c>
      <c r="Z194">
        <v>0.5</v>
      </c>
      <c r="AA194">
        <v>0</v>
      </c>
      <c r="AB194">
        <v>0</v>
      </c>
      <c r="AC194">
        <v>0.5</v>
      </c>
      <c r="AD194">
        <v>0</v>
      </c>
      <c r="AG194" t="str">
        <v>Killian Hayes</v>
      </c>
      <c r="AH194" t="str">
        <f t="shared" ref="AH194:AH257" si="3">IF(IFERROR(_xlfn.XLOOKUP(AG194,$B$3:$B$1003,$E$3:$E$1003,,,-1),"")=0,"",IFERROR(_xlfn.XLOOKUP(AG194,$B$3:$B$1003,$E$3:$E$1003,,,-1),""))</f>
        <v>DET</v>
      </c>
    </row>
    <row r="195" spans="1:34" x14ac:dyDescent="0.25">
      <c r="A195">
        <v>176</v>
      </c>
      <c r="B195" t="s">
        <v>244</v>
      </c>
      <c r="C195" t="s">
        <v>28</v>
      </c>
      <c r="D195">
        <v>25</v>
      </c>
      <c r="E195" t="s">
        <v>151</v>
      </c>
      <c r="F195">
        <v>34</v>
      </c>
      <c r="G195">
        <v>7</v>
      </c>
      <c r="H195">
        <v>22.8</v>
      </c>
      <c r="I195">
        <v>4.2</v>
      </c>
      <c r="J195">
        <v>8.5</v>
      </c>
      <c r="K195">
        <v>0.49299999999999999</v>
      </c>
      <c r="L195">
        <v>1.1000000000000001</v>
      </c>
      <c r="M195">
        <v>2.9</v>
      </c>
      <c r="N195">
        <v>0.38800000000000001</v>
      </c>
      <c r="O195">
        <v>3.1</v>
      </c>
      <c r="P195">
        <v>5.6</v>
      </c>
      <c r="Q195">
        <v>0.54700000000000004</v>
      </c>
      <c r="R195">
        <v>0.55900000000000005</v>
      </c>
      <c r="S195">
        <v>1.7</v>
      </c>
      <c r="T195">
        <v>2.2000000000000002</v>
      </c>
      <c r="U195">
        <v>0.77300000000000002</v>
      </c>
      <c r="V195">
        <v>0.7</v>
      </c>
      <c r="W195">
        <v>2.8</v>
      </c>
      <c r="X195">
        <v>3.5</v>
      </c>
      <c r="Y195">
        <v>1.1000000000000001</v>
      </c>
      <c r="Z195">
        <v>0.7</v>
      </c>
      <c r="AA195">
        <v>0.2</v>
      </c>
      <c r="AB195">
        <v>0.7</v>
      </c>
      <c r="AC195">
        <v>1.3</v>
      </c>
      <c r="AD195">
        <v>11.2</v>
      </c>
      <c r="AG195" t="str">
        <v>Gordon Hayward</v>
      </c>
      <c r="AH195" t="str">
        <f t="shared" si="3"/>
        <v>CHO</v>
      </c>
    </row>
    <row r="196" spans="1:34" x14ac:dyDescent="0.25">
      <c r="A196">
        <v>177</v>
      </c>
      <c r="B196" t="s">
        <v>245</v>
      </c>
      <c r="C196" t="s">
        <v>50</v>
      </c>
      <c r="D196">
        <v>23</v>
      </c>
      <c r="E196" t="s">
        <v>127</v>
      </c>
      <c r="F196">
        <v>34</v>
      </c>
      <c r="G196">
        <v>34</v>
      </c>
      <c r="H196">
        <v>33.4</v>
      </c>
      <c r="I196">
        <v>8.4</v>
      </c>
      <c r="J196">
        <v>16.899999999999999</v>
      </c>
      <c r="K196">
        <v>0.496</v>
      </c>
      <c r="L196">
        <v>3.4</v>
      </c>
      <c r="M196">
        <v>8.4</v>
      </c>
      <c r="N196">
        <v>0.4</v>
      </c>
      <c r="O196">
        <v>5</v>
      </c>
      <c r="P196">
        <v>8.5</v>
      </c>
      <c r="Q196">
        <v>0.59</v>
      </c>
      <c r="R196">
        <v>0.59499999999999997</v>
      </c>
      <c r="S196">
        <v>3.5</v>
      </c>
      <c r="T196">
        <v>4.0999999999999996</v>
      </c>
      <c r="U196">
        <v>0.86199999999999999</v>
      </c>
      <c r="V196">
        <v>0.6</v>
      </c>
      <c r="W196">
        <v>3.5</v>
      </c>
      <c r="X196">
        <v>4.0999999999999996</v>
      </c>
      <c r="Y196">
        <v>12.6</v>
      </c>
      <c r="Z196">
        <v>1.1000000000000001</v>
      </c>
      <c r="AA196">
        <v>0.6</v>
      </c>
      <c r="AB196">
        <v>2.5</v>
      </c>
      <c r="AC196">
        <v>1.1000000000000001</v>
      </c>
      <c r="AD196">
        <v>23.6</v>
      </c>
      <c r="AG196" t="str">
        <v>Scoot Henderson</v>
      </c>
      <c r="AH196" t="str">
        <f t="shared" si="3"/>
        <v>POR</v>
      </c>
    </row>
    <row r="197" spans="1:34" x14ac:dyDescent="0.25">
      <c r="A197">
        <v>178</v>
      </c>
      <c r="B197" t="s">
        <v>246</v>
      </c>
      <c r="C197" t="s">
        <v>50</v>
      </c>
      <c r="D197">
        <v>22</v>
      </c>
      <c r="E197" t="s">
        <v>37</v>
      </c>
      <c r="F197">
        <v>8</v>
      </c>
      <c r="G197">
        <v>2</v>
      </c>
      <c r="H197">
        <v>9.5</v>
      </c>
      <c r="I197">
        <v>0.5</v>
      </c>
      <c r="J197">
        <v>1.8</v>
      </c>
      <c r="K197">
        <v>0.28599999999999998</v>
      </c>
      <c r="L197">
        <v>0.1</v>
      </c>
      <c r="M197">
        <v>1</v>
      </c>
      <c r="N197">
        <v>0.125</v>
      </c>
      <c r="O197">
        <v>0.4</v>
      </c>
      <c r="P197">
        <v>0.8</v>
      </c>
      <c r="Q197">
        <v>0.5</v>
      </c>
      <c r="R197">
        <v>0.32100000000000001</v>
      </c>
      <c r="S197">
        <v>0.1</v>
      </c>
      <c r="T197">
        <v>0.3</v>
      </c>
      <c r="U197">
        <v>0.5</v>
      </c>
      <c r="V197">
        <v>0.3</v>
      </c>
      <c r="W197">
        <v>0.5</v>
      </c>
      <c r="X197">
        <v>0.8</v>
      </c>
      <c r="Y197">
        <v>1</v>
      </c>
      <c r="Z197">
        <v>0</v>
      </c>
      <c r="AA197">
        <v>0</v>
      </c>
      <c r="AB197">
        <v>0.4</v>
      </c>
      <c r="AC197">
        <v>1</v>
      </c>
      <c r="AD197">
        <v>1.3</v>
      </c>
      <c r="AG197" t="str">
        <v>Taylor Hendricks</v>
      </c>
      <c r="AH197" t="str">
        <f t="shared" si="3"/>
        <v>UTA</v>
      </c>
    </row>
    <row r="198" spans="1:34" x14ac:dyDescent="0.25">
      <c r="A198">
        <v>179</v>
      </c>
      <c r="B198" t="s">
        <v>247</v>
      </c>
      <c r="C198" t="s">
        <v>59</v>
      </c>
      <c r="D198">
        <v>31</v>
      </c>
      <c r="E198" t="s">
        <v>130</v>
      </c>
      <c r="F198">
        <v>44</v>
      </c>
      <c r="G198">
        <v>9</v>
      </c>
      <c r="H198">
        <v>30.2</v>
      </c>
      <c r="I198">
        <v>6.3</v>
      </c>
      <c r="J198">
        <v>14.8</v>
      </c>
      <c r="K198">
        <v>0.42499999999999999</v>
      </c>
      <c r="L198">
        <v>3.3</v>
      </c>
      <c r="M198">
        <v>8.9</v>
      </c>
      <c r="N198">
        <v>0.37</v>
      </c>
      <c r="O198">
        <v>3</v>
      </c>
      <c r="P198">
        <v>5.8</v>
      </c>
      <c r="Q198">
        <v>0.51</v>
      </c>
      <c r="R198">
        <v>0.53700000000000003</v>
      </c>
      <c r="S198">
        <v>2.6</v>
      </c>
      <c r="T198">
        <v>3</v>
      </c>
      <c r="U198">
        <v>0.87</v>
      </c>
      <c r="V198">
        <v>0.3</v>
      </c>
      <c r="W198">
        <v>3.4</v>
      </c>
      <c r="X198">
        <v>3.8</v>
      </c>
      <c r="Y198">
        <v>1.7</v>
      </c>
      <c r="Z198">
        <v>0.5</v>
      </c>
      <c r="AA198">
        <v>0</v>
      </c>
      <c r="AB198">
        <v>1</v>
      </c>
      <c r="AC198">
        <v>1.5</v>
      </c>
      <c r="AD198">
        <v>18.399999999999999</v>
      </c>
      <c r="AG198" t="str">
        <v>Tyler Herro</v>
      </c>
      <c r="AH198" t="str">
        <f t="shared" si="3"/>
        <v>MIA</v>
      </c>
    </row>
    <row r="199" spans="1:34" x14ac:dyDescent="0.25">
      <c r="A199">
        <v>180</v>
      </c>
      <c r="B199" t="s">
        <v>248</v>
      </c>
      <c r="C199" t="s">
        <v>50</v>
      </c>
      <c r="D199">
        <v>34</v>
      </c>
      <c r="E199" t="s">
        <v>89</v>
      </c>
      <c r="F199">
        <v>40</v>
      </c>
      <c r="G199">
        <v>40</v>
      </c>
      <c r="H199">
        <v>34.200000000000003</v>
      </c>
      <c r="I199">
        <v>5.0999999999999996</v>
      </c>
      <c r="J199">
        <v>11.3</v>
      </c>
      <c r="K199">
        <v>0.45100000000000001</v>
      </c>
      <c r="L199">
        <v>2.7</v>
      </c>
      <c r="M199">
        <v>6.5</v>
      </c>
      <c r="N199">
        <v>0.40899999999999997</v>
      </c>
      <c r="O199">
        <v>2.4</v>
      </c>
      <c r="P199">
        <v>4.8</v>
      </c>
      <c r="Q199">
        <v>0.50800000000000001</v>
      </c>
      <c r="R199">
        <v>0.56899999999999995</v>
      </c>
      <c r="S199">
        <v>4.3</v>
      </c>
      <c r="T199">
        <v>4.9000000000000004</v>
      </c>
      <c r="U199">
        <v>0.872</v>
      </c>
      <c r="V199">
        <v>0.3</v>
      </c>
      <c r="W199">
        <v>4.5</v>
      </c>
      <c r="X199">
        <v>4.8</v>
      </c>
      <c r="Y199">
        <v>8.6</v>
      </c>
      <c r="Z199">
        <v>1.2</v>
      </c>
      <c r="AA199">
        <v>0.9</v>
      </c>
      <c r="AB199">
        <v>2.6</v>
      </c>
      <c r="AC199">
        <v>2.1</v>
      </c>
      <c r="AD199">
        <v>17.100000000000001</v>
      </c>
      <c r="AG199" t="str">
        <v>Buddy Hield</v>
      </c>
      <c r="AH199" t="str">
        <f t="shared" si="3"/>
        <v>IND</v>
      </c>
    </row>
    <row r="200" spans="1:34" x14ac:dyDescent="0.25">
      <c r="A200">
        <v>181</v>
      </c>
      <c r="B200" t="s">
        <v>249</v>
      </c>
      <c r="C200" t="s">
        <v>39</v>
      </c>
      <c r="D200">
        <v>21</v>
      </c>
      <c r="E200" t="s">
        <v>130</v>
      </c>
      <c r="F200">
        <v>42</v>
      </c>
      <c r="G200">
        <v>5</v>
      </c>
      <c r="H200">
        <v>15.8</v>
      </c>
      <c r="I200">
        <v>2.9</v>
      </c>
      <c r="J200">
        <v>7.4</v>
      </c>
      <c r="K200">
        <v>0.38900000000000001</v>
      </c>
      <c r="L200">
        <v>1.4</v>
      </c>
      <c r="M200">
        <v>3.8</v>
      </c>
      <c r="N200">
        <v>0.36</v>
      </c>
      <c r="O200">
        <v>1.5</v>
      </c>
      <c r="P200">
        <v>3.6</v>
      </c>
      <c r="Q200">
        <v>0.42</v>
      </c>
      <c r="R200">
        <v>0.48199999999999998</v>
      </c>
      <c r="S200">
        <v>0.7</v>
      </c>
      <c r="T200">
        <v>1.1000000000000001</v>
      </c>
      <c r="U200">
        <v>0.68899999999999995</v>
      </c>
      <c r="V200">
        <v>0.3</v>
      </c>
      <c r="W200">
        <v>1.8</v>
      </c>
      <c r="X200">
        <v>2.1</v>
      </c>
      <c r="Y200">
        <v>1.8</v>
      </c>
      <c r="Z200">
        <v>0.3</v>
      </c>
      <c r="AA200">
        <v>0.1</v>
      </c>
      <c r="AB200">
        <v>0.7</v>
      </c>
      <c r="AC200">
        <v>1.2</v>
      </c>
      <c r="AD200">
        <v>7.9</v>
      </c>
      <c r="AG200" t="str">
        <v>Haywood Highsmith</v>
      </c>
      <c r="AH200" t="str">
        <f t="shared" si="3"/>
        <v>MIA</v>
      </c>
    </row>
    <row r="201" spans="1:34" x14ac:dyDescent="0.25">
      <c r="A201">
        <v>182</v>
      </c>
      <c r="B201" t="s">
        <v>250</v>
      </c>
      <c r="C201" t="s">
        <v>28</v>
      </c>
      <c r="D201">
        <v>23</v>
      </c>
      <c r="E201" t="s">
        <v>34</v>
      </c>
      <c r="F201">
        <v>1</v>
      </c>
      <c r="G201">
        <v>0</v>
      </c>
      <c r="H201">
        <v>4</v>
      </c>
      <c r="I201">
        <v>0</v>
      </c>
      <c r="J201">
        <v>0</v>
      </c>
      <c r="L201">
        <v>0</v>
      </c>
      <c r="M201">
        <v>0</v>
      </c>
      <c r="O201">
        <v>0</v>
      </c>
      <c r="P201">
        <v>0</v>
      </c>
      <c r="S201">
        <v>0</v>
      </c>
      <c r="T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C201">
        <v>2</v>
      </c>
      <c r="AD201">
        <v>0</v>
      </c>
      <c r="AG201" t="str">
        <v>Nate Hinton</v>
      </c>
      <c r="AH201" t="str">
        <f t="shared" si="3"/>
        <v>HOU</v>
      </c>
    </row>
    <row r="202" spans="1:34" x14ac:dyDescent="0.25">
      <c r="A202">
        <v>183</v>
      </c>
      <c r="B202" t="s">
        <v>251</v>
      </c>
      <c r="C202" t="s">
        <v>39</v>
      </c>
      <c r="D202">
        <v>29</v>
      </c>
      <c r="E202" t="s">
        <v>57</v>
      </c>
      <c r="F202">
        <v>27</v>
      </c>
      <c r="G202">
        <v>6</v>
      </c>
      <c r="H202">
        <v>22.8</v>
      </c>
      <c r="I202">
        <v>2.4</v>
      </c>
      <c r="J202">
        <v>5.7</v>
      </c>
      <c r="K202">
        <v>0.42899999999999999</v>
      </c>
      <c r="L202">
        <v>1.3</v>
      </c>
      <c r="M202">
        <v>4</v>
      </c>
      <c r="N202">
        <v>0.33300000000000002</v>
      </c>
      <c r="O202">
        <v>1.1000000000000001</v>
      </c>
      <c r="P202">
        <v>1.7</v>
      </c>
      <c r="Q202">
        <v>0.65200000000000002</v>
      </c>
      <c r="R202">
        <v>0.54500000000000004</v>
      </c>
      <c r="S202">
        <v>0.9</v>
      </c>
      <c r="T202">
        <v>1.1000000000000001</v>
      </c>
      <c r="U202">
        <v>0.77400000000000002</v>
      </c>
      <c r="V202">
        <v>0.5</v>
      </c>
      <c r="W202">
        <v>1.2</v>
      </c>
      <c r="X202">
        <v>1.7</v>
      </c>
      <c r="Y202">
        <v>1.9</v>
      </c>
      <c r="Z202">
        <v>0.9</v>
      </c>
      <c r="AA202">
        <v>0.2</v>
      </c>
      <c r="AB202">
        <v>0.5</v>
      </c>
      <c r="AC202">
        <v>1.7</v>
      </c>
      <c r="AD202">
        <v>7.1</v>
      </c>
      <c r="AG202" t="str">
        <v>D'Moi Hodge</v>
      </c>
      <c r="AH202" t="str">
        <f t="shared" si="3"/>
        <v>LAL</v>
      </c>
    </row>
    <row r="203" spans="1:34" x14ac:dyDescent="0.25">
      <c r="A203">
        <v>184</v>
      </c>
      <c r="B203" t="s">
        <v>252</v>
      </c>
      <c r="C203" t="s">
        <v>39</v>
      </c>
      <c r="D203">
        <v>32</v>
      </c>
      <c r="E203" t="s">
        <v>68</v>
      </c>
      <c r="F203">
        <v>15</v>
      </c>
      <c r="G203">
        <v>0</v>
      </c>
      <c r="H203">
        <v>10.5</v>
      </c>
      <c r="I203">
        <v>0.9</v>
      </c>
      <c r="J203">
        <v>2.4</v>
      </c>
      <c r="K203">
        <v>0.36099999999999999</v>
      </c>
      <c r="L203">
        <v>0.7</v>
      </c>
      <c r="M203">
        <v>1.9</v>
      </c>
      <c r="N203">
        <v>0.34499999999999997</v>
      </c>
      <c r="O203">
        <v>0.2</v>
      </c>
      <c r="P203">
        <v>0.5</v>
      </c>
      <c r="Q203">
        <v>0.42899999999999999</v>
      </c>
      <c r="R203">
        <v>0.5</v>
      </c>
      <c r="S203">
        <v>0.1</v>
      </c>
      <c r="T203">
        <v>0.1</v>
      </c>
      <c r="U203">
        <v>0.5</v>
      </c>
      <c r="V203">
        <v>0.2</v>
      </c>
      <c r="W203">
        <v>0.7</v>
      </c>
      <c r="X203">
        <v>0.9</v>
      </c>
      <c r="Y203">
        <v>0.7</v>
      </c>
      <c r="Z203">
        <v>0.2</v>
      </c>
      <c r="AA203">
        <v>0.1</v>
      </c>
      <c r="AB203">
        <v>0.3</v>
      </c>
      <c r="AC203">
        <v>1.2</v>
      </c>
      <c r="AD203">
        <v>2.5</v>
      </c>
      <c r="AG203" t="str">
        <v>Aaron Holiday</v>
      </c>
      <c r="AH203" t="str">
        <f t="shared" si="3"/>
        <v>HOU</v>
      </c>
    </row>
    <row r="204" spans="1:34" x14ac:dyDescent="0.25">
      <c r="A204">
        <v>185</v>
      </c>
      <c r="B204" t="s">
        <v>253</v>
      </c>
      <c r="C204" t="s">
        <v>39</v>
      </c>
      <c r="D204">
        <v>26</v>
      </c>
      <c r="E204" t="s">
        <v>57</v>
      </c>
      <c r="F204">
        <v>1</v>
      </c>
      <c r="G204">
        <v>0</v>
      </c>
      <c r="H204">
        <v>3</v>
      </c>
      <c r="I204">
        <v>0</v>
      </c>
      <c r="J204">
        <v>0</v>
      </c>
      <c r="L204">
        <v>0</v>
      </c>
      <c r="M204">
        <v>0</v>
      </c>
      <c r="O204">
        <v>0</v>
      </c>
      <c r="P204">
        <v>0</v>
      </c>
      <c r="S204">
        <v>0</v>
      </c>
      <c r="T204">
        <v>0</v>
      </c>
      <c r="V204">
        <v>0</v>
      </c>
      <c r="W204">
        <v>1</v>
      </c>
      <c r="X204">
        <v>1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G204" t="str">
        <v>Jrue Holiday</v>
      </c>
      <c r="AH204" t="str">
        <f t="shared" si="3"/>
        <v>BOS</v>
      </c>
    </row>
    <row r="205" spans="1:34" x14ac:dyDescent="0.25">
      <c r="A205">
        <v>186</v>
      </c>
      <c r="B205" t="s">
        <v>254</v>
      </c>
      <c r="C205" t="s">
        <v>28</v>
      </c>
      <c r="D205">
        <v>31</v>
      </c>
      <c r="E205" t="s">
        <v>74</v>
      </c>
      <c r="F205">
        <v>42</v>
      </c>
      <c r="G205">
        <v>42</v>
      </c>
      <c r="H205">
        <v>33.799999999999997</v>
      </c>
      <c r="I205">
        <v>6.6</v>
      </c>
      <c r="J205">
        <v>13</v>
      </c>
      <c r="K205">
        <v>0.50600000000000001</v>
      </c>
      <c r="L205">
        <v>1.2</v>
      </c>
      <c r="M205">
        <v>3.5</v>
      </c>
      <c r="N205">
        <v>0.35199999999999998</v>
      </c>
      <c r="O205">
        <v>5.4</v>
      </c>
      <c r="P205">
        <v>9.5</v>
      </c>
      <c r="Q205">
        <v>0.56299999999999994</v>
      </c>
      <c r="R205">
        <v>0.55300000000000005</v>
      </c>
      <c r="S205">
        <v>3.1</v>
      </c>
      <c r="T205">
        <v>3.5</v>
      </c>
      <c r="U205">
        <v>0.89800000000000002</v>
      </c>
      <c r="V205">
        <v>1</v>
      </c>
      <c r="W205">
        <v>4.9000000000000004</v>
      </c>
      <c r="X205">
        <v>5.9</v>
      </c>
      <c r="Y205">
        <v>3.2</v>
      </c>
      <c r="Z205">
        <v>0.9</v>
      </c>
      <c r="AA205">
        <v>0.5</v>
      </c>
      <c r="AB205">
        <v>1.5</v>
      </c>
      <c r="AC205">
        <v>1.6</v>
      </c>
      <c r="AD205">
        <v>17.5</v>
      </c>
      <c r="AG205" t="str">
        <v>Justin Holiday</v>
      </c>
      <c r="AH205" t="str">
        <f t="shared" si="3"/>
        <v>DEN</v>
      </c>
    </row>
    <row r="206" spans="1:34" x14ac:dyDescent="0.25">
      <c r="A206">
        <v>187</v>
      </c>
      <c r="B206" t="s">
        <v>255</v>
      </c>
      <c r="C206" t="s">
        <v>39</v>
      </c>
      <c r="D206">
        <v>30</v>
      </c>
      <c r="E206" t="s">
        <v>42</v>
      </c>
      <c r="F206">
        <v>3</v>
      </c>
      <c r="G206">
        <v>0</v>
      </c>
      <c r="H206">
        <v>2</v>
      </c>
      <c r="I206">
        <v>0.3</v>
      </c>
      <c r="J206">
        <v>0.7</v>
      </c>
      <c r="K206">
        <v>0.5</v>
      </c>
      <c r="L206">
        <v>0</v>
      </c>
      <c r="M206">
        <v>0</v>
      </c>
      <c r="O206">
        <v>0.3</v>
      </c>
      <c r="P206">
        <v>0.7</v>
      </c>
      <c r="Q206">
        <v>0.5</v>
      </c>
      <c r="R206">
        <v>0.5</v>
      </c>
      <c r="S206">
        <v>0</v>
      </c>
      <c r="T206">
        <v>0</v>
      </c>
      <c r="V206">
        <v>0</v>
      </c>
      <c r="W206">
        <v>0.7</v>
      </c>
      <c r="X206">
        <v>0.7</v>
      </c>
      <c r="Y206">
        <v>0</v>
      </c>
      <c r="Z206">
        <v>0</v>
      </c>
      <c r="AA206">
        <v>0.3</v>
      </c>
      <c r="AB206">
        <v>0</v>
      </c>
      <c r="AC206">
        <v>0</v>
      </c>
      <c r="AD206">
        <v>0.7</v>
      </c>
      <c r="AG206" t="str">
        <v>Richaun Holmes</v>
      </c>
      <c r="AH206" t="str">
        <f t="shared" si="3"/>
        <v>DAL</v>
      </c>
    </row>
    <row r="207" spans="1:34" x14ac:dyDescent="0.25">
      <c r="A207">
        <v>188</v>
      </c>
      <c r="B207" t="s">
        <v>256</v>
      </c>
      <c r="C207" t="s">
        <v>59</v>
      </c>
      <c r="D207">
        <v>28</v>
      </c>
      <c r="E207" t="s">
        <v>35</v>
      </c>
      <c r="F207">
        <v>46</v>
      </c>
      <c r="G207">
        <v>7</v>
      </c>
      <c r="H207">
        <v>28.4</v>
      </c>
      <c r="I207">
        <v>2.9</v>
      </c>
      <c r="J207">
        <v>6.5</v>
      </c>
      <c r="K207">
        <v>0.441</v>
      </c>
      <c r="L207">
        <v>0.9</v>
      </c>
      <c r="M207">
        <v>2.8</v>
      </c>
      <c r="N207">
        <v>0.315</v>
      </c>
      <c r="O207">
        <v>2</v>
      </c>
      <c r="P207">
        <v>3.7</v>
      </c>
      <c r="Q207">
        <v>0.53500000000000003</v>
      </c>
      <c r="R207">
        <v>0.50800000000000001</v>
      </c>
      <c r="S207">
        <v>0.7</v>
      </c>
      <c r="T207">
        <v>0.9</v>
      </c>
      <c r="U207">
        <v>0.82499999999999996</v>
      </c>
      <c r="V207">
        <v>1.2</v>
      </c>
      <c r="W207">
        <v>5.4</v>
      </c>
      <c r="X207">
        <v>6.6</v>
      </c>
      <c r="Y207">
        <v>2.8</v>
      </c>
      <c r="Z207">
        <v>0.7</v>
      </c>
      <c r="AA207">
        <v>0.2</v>
      </c>
      <c r="AB207">
        <v>1.2</v>
      </c>
      <c r="AC207">
        <v>1.8</v>
      </c>
      <c r="AD207">
        <v>7.3</v>
      </c>
      <c r="AG207" t="str">
        <v>Chet Holmgren</v>
      </c>
      <c r="AH207" t="str">
        <f t="shared" si="3"/>
        <v>OKC</v>
      </c>
    </row>
    <row r="208" spans="1:34" x14ac:dyDescent="0.25">
      <c r="A208">
        <v>189</v>
      </c>
      <c r="B208" t="s">
        <v>257</v>
      </c>
      <c r="C208" t="s">
        <v>33</v>
      </c>
      <c r="D208">
        <v>25</v>
      </c>
      <c r="E208" t="s">
        <v>35</v>
      </c>
      <c r="F208">
        <v>45</v>
      </c>
      <c r="G208">
        <v>19</v>
      </c>
      <c r="H208">
        <v>25.1</v>
      </c>
      <c r="I208">
        <v>2.6</v>
      </c>
      <c r="J208">
        <v>4.2</v>
      </c>
      <c r="K208">
        <v>0.61799999999999999</v>
      </c>
      <c r="L208">
        <v>0</v>
      </c>
      <c r="M208">
        <v>0.1</v>
      </c>
      <c r="N208">
        <v>0.33300000000000002</v>
      </c>
      <c r="O208">
        <v>2.6</v>
      </c>
      <c r="P208">
        <v>4.2</v>
      </c>
      <c r="Q208">
        <v>0.622</v>
      </c>
      <c r="R208">
        <v>0.62</v>
      </c>
      <c r="S208">
        <v>1.4</v>
      </c>
      <c r="T208">
        <v>2</v>
      </c>
      <c r="U208">
        <v>0.69299999999999995</v>
      </c>
      <c r="V208">
        <v>3.2</v>
      </c>
      <c r="W208">
        <v>5.0999999999999996</v>
      </c>
      <c r="X208">
        <v>8.3000000000000007</v>
      </c>
      <c r="Y208">
        <v>1.9</v>
      </c>
      <c r="Z208">
        <v>1.2</v>
      </c>
      <c r="AA208">
        <v>1.1000000000000001</v>
      </c>
      <c r="AB208">
        <v>1.2</v>
      </c>
      <c r="AC208">
        <v>2.9</v>
      </c>
      <c r="AD208">
        <v>6.6</v>
      </c>
      <c r="AG208" t="str">
        <v>Jalen Hood-Schifino</v>
      </c>
      <c r="AH208" t="str">
        <f t="shared" si="3"/>
        <v>LAL</v>
      </c>
    </row>
    <row r="209" spans="1:34" x14ac:dyDescent="0.25">
      <c r="A209">
        <v>190</v>
      </c>
      <c r="B209" t="s">
        <v>258</v>
      </c>
      <c r="C209" t="s">
        <v>59</v>
      </c>
      <c r="D209">
        <v>26</v>
      </c>
      <c r="E209" t="s">
        <v>78</v>
      </c>
      <c r="F209">
        <v>46</v>
      </c>
      <c r="G209">
        <v>5</v>
      </c>
      <c r="H209">
        <v>21.6</v>
      </c>
      <c r="I209">
        <v>2.8</v>
      </c>
      <c r="J209">
        <v>6.3</v>
      </c>
      <c r="K209">
        <v>0.442</v>
      </c>
      <c r="L209">
        <v>2.2000000000000002</v>
      </c>
      <c r="M209">
        <v>5.4</v>
      </c>
      <c r="N209">
        <v>0.40799999999999997</v>
      </c>
      <c r="O209">
        <v>0.6</v>
      </c>
      <c r="P209">
        <v>0.9</v>
      </c>
      <c r="Q209">
        <v>0.64300000000000002</v>
      </c>
      <c r="R209">
        <v>0.61599999999999999</v>
      </c>
      <c r="S209">
        <v>0.2</v>
      </c>
      <c r="T209">
        <v>0.3</v>
      </c>
      <c r="U209">
        <v>0.84599999999999997</v>
      </c>
      <c r="V209">
        <v>0.7</v>
      </c>
      <c r="W209">
        <v>2.8</v>
      </c>
      <c r="X209">
        <v>3.5</v>
      </c>
      <c r="Y209">
        <v>1</v>
      </c>
      <c r="Z209">
        <v>0.4</v>
      </c>
      <c r="AA209">
        <v>0.3</v>
      </c>
      <c r="AB209">
        <v>0.5</v>
      </c>
      <c r="AC209">
        <v>1.3</v>
      </c>
      <c r="AD209">
        <v>8.1</v>
      </c>
      <c r="AG209" t="str">
        <v>Al Horford</v>
      </c>
      <c r="AH209" t="str">
        <f t="shared" si="3"/>
        <v>BOS</v>
      </c>
    </row>
    <row r="210" spans="1:34" x14ac:dyDescent="0.25">
      <c r="A210">
        <v>191</v>
      </c>
      <c r="B210" t="s">
        <v>259</v>
      </c>
      <c r="C210" t="s">
        <v>39</v>
      </c>
      <c r="D210">
        <v>21</v>
      </c>
      <c r="E210" t="s">
        <v>51</v>
      </c>
      <c r="F210">
        <v>42</v>
      </c>
      <c r="G210">
        <v>10</v>
      </c>
      <c r="H210">
        <v>21.6</v>
      </c>
      <c r="I210">
        <v>3.5</v>
      </c>
      <c r="J210">
        <v>8.5</v>
      </c>
      <c r="K210">
        <v>0.40600000000000003</v>
      </c>
      <c r="L210">
        <v>2.2000000000000002</v>
      </c>
      <c r="M210">
        <v>5.5</v>
      </c>
      <c r="N210">
        <v>0.39100000000000001</v>
      </c>
      <c r="O210">
        <v>1.3</v>
      </c>
      <c r="P210">
        <v>3</v>
      </c>
      <c r="Q210">
        <v>0.435</v>
      </c>
      <c r="R210">
        <v>0.53400000000000003</v>
      </c>
      <c r="S210">
        <v>1.5</v>
      </c>
      <c r="T210">
        <v>1.7</v>
      </c>
      <c r="U210">
        <v>0.84699999999999998</v>
      </c>
      <c r="V210">
        <v>0.5</v>
      </c>
      <c r="W210">
        <v>2.2999999999999998</v>
      </c>
      <c r="X210">
        <v>2.8</v>
      </c>
      <c r="Y210">
        <v>1.4</v>
      </c>
      <c r="Z210">
        <v>0.4</v>
      </c>
      <c r="AA210">
        <v>0.1</v>
      </c>
      <c r="AB210">
        <v>0.8</v>
      </c>
      <c r="AC210">
        <v>1.4</v>
      </c>
      <c r="AD210">
        <v>10.5</v>
      </c>
      <c r="AG210" t="str">
        <v>Talen Horton-Tucker</v>
      </c>
      <c r="AH210" t="str">
        <f t="shared" si="3"/>
        <v>UTA</v>
      </c>
    </row>
    <row r="211" spans="1:34" x14ac:dyDescent="0.25">
      <c r="A211">
        <v>192</v>
      </c>
      <c r="B211" t="s">
        <v>260</v>
      </c>
      <c r="C211" t="s">
        <v>33</v>
      </c>
      <c r="D211">
        <v>23</v>
      </c>
      <c r="E211" t="s">
        <v>151</v>
      </c>
      <c r="F211">
        <v>37</v>
      </c>
      <c r="G211">
        <v>1</v>
      </c>
      <c r="H211">
        <v>9.6</v>
      </c>
      <c r="I211">
        <v>1.3</v>
      </c>
      <c r="J211">
        <v>1.9</v>
      </c>
      <c r="K211">
        <v>0.68100000000000005</v>
      </c>
      <c r="L211">
        <v>0</v>
      </c>
      <c r="M211">
        <v>0.1</v>
      </c>
      <c r="N211">
        <v>0</v>
      </c>
      <c r="O211">
        <v>1.3</v>
      </c>
      <c r="P211">
        <v>1.7</v>
      </c>
      <c r="Q211">
        <v>0.73399999999999999</v>
      </c>
      <c r="R211">
        <v>0.68100000000000005</v>
      </c>
      <c r="S211">
        <v>0.4</v>
      </c>
      <c r="T211">
        <v>0.8</v>
      </c>
      <c r="U211">
        <v>0.55200000000000005</v>
      </c>
      <c r="V211">
        <v>0.5</v>
      </c>
      <c r="W211">
        <v>1.2</v>
      </c>
      <c r="X211">
        <v>1.7</v>
      </c>
      <c r="Y211">
        <v>0.3</v>
      </c>
      <c r="Z211">
        <v>0.2</v>
      </c>
      <c r="AA211">
        <v>0.4</v>
      </c>
      <c r="AB211">
        <v>0.5</v>
      </c>
      <c r="AC211">
        <v>1.8</v>
      </c>
      <c r="AD211">
        <v>3</v>
      </c>
      <c r="AG211" t="str">
        <v>Danuel House Jr.</v>
      </c>
      <c r="AH211" t="str">
        <f t="shared" si="3"/>
        <v>PHI</v>
      </c>
    </row>
    <row r="212" spans="1:34" x14ac:dyDescent="0.25">
      <c r="A212">
        <v>193</v>
      </c>
      <c r="B212" t="s">
        <v>261</v>
      </c>
      <c r="C212" t="s">
        <v>50</v>
      </c>
      <c r="D212">
        <v>22</v>
      </c>
      <c r="E212" t="s">
        <v>68</v>
      </c>
      <c r="F212">
        <v>41</v>
      </c>
      <c r="G212">
        <v>30</v>
      </c>
      <c r="H212">
        <v>23.9</v>
      </c>
      <c r="I212">
        <v>2.8</v>
      </c>
      <c r="J212">
        <v>6.7</v>
      </c>
      <c r="K212">
        <v>0.41299999999999998</v>
      </c>
      <c r="L212">
        <v>0.5</v>
      </c>
      <c r="M212">
        <v>1.7</v>
      </c>
      <c r="N212">
        <v>0.28599999999999998</v>
      </c>
      <c r="O212">
        <v>2.2999999999999998</v>
      </c>
      <c r="P212">
        <v>5</v>
      </c>
      <c r="Q212">
        <v>0.45600000000000002</v>
      </c>
      <c r="R212">
        <v>0.44900000000000001</v>
      </c>
      <c r="S212">
        <v>0.8</v>
      </c>
      <c r="T212">
        <v>1.2</v>
      </c>
      <c r="U212">
        <v>0.66</v>
      </c>
      <c r="V212">
        <v>0.3</v>
      </c>
      <c r="W212">
        <v>2.5</v>
      </c>
      <c r="X212">
        <v>2.8</v>
      </c>
      <c r="Y212">
        <v>4.8</v>
      </c>
      <c r="Z212">
        <v>0.9</v>
      </c>
      <c r="AA212">
        <v>0.5</v>
      </c>
      <c r="AB212">
        <v>1.2</v>
      </c>
      <c r="AC212">
        <v>1.8</v>
      </c>
      <c r="AD212">
        <v>6.9</v>
      </c>
      <c r="AG212" t="str">
        <v>Caleb Houstan</v>
      </c>
      <c r="AH212" t="str">
        <f t="shared" si="3"/>
        <v>ORL</v>
      </c>
    </row>
    <row r="213" spans="1:34" x14ac:dyDescent="0.25">
      <c r="A213">
        <v>194</v>
      </c>
      <c r="B213" t="s">
        <v>262</v>
      </c>
      <c r="C213" t="s">
        <v>59</v>
      </c>
      <c r="D213">
        <v>33</v>
      </c>
      <c r="E213" t="s">
        <v>70</v>
      </c>
      <c r="F213">
        <v>25</v>
      </c>
      <c r="G213">
        <v>25</v>
      </c>
      <c r="H213">
        <v>31.9</v>
      </c>
      <c r="I213">
        <v>5.6</v>
      </c>
      <c r="J213">
        <v>11.9</v>
      </c>
      <c r="K213">
        <v>0.46800000000000003</v>
      </c>
      <c r="L213">
        <v>0.9</v>
      </c>
      <c r="M213">
        <v>2.4</v>
      </c>
      <c r="N213">
        <v>0.36099999999999999</v>
      </c>
      <c r="O213">
        <v>4.7</v>
      </c>
      <c r="P213">
        <v>9.4</v>
      </c>
      <c r="Q213">
        <v>0.496</v>
      </c>
      <c r="R213">
        <v>0.505</v>
      </c>
      <c r="S213">
        <v>2.5</v>
      </c>
      <c r="T213">
        <v>3.2</v>
      </c>
      <c r="U213">
        <v>0.76500000000000001</v>
      </c>
      <c r="V213">
        <v>1</v>
      </c>
      <c r="W213">
        <v>3.7</v>
      </c>
      <c r="X213">
        <v>4.7</v>
      </c>
      <c r="Y213">
        <v>4.5999999999999996</v>
      </c>
      <c r="Z213">
        <v>1.1000000000000001</v>
      </c>
      <c r="AA213">
        <v>0.5</v>
      </c>
      <c r="AB213">
        <v>2</v>
      </c>
      <c r="AC213">
        <v>1.8</v>
      </c>
      <c r="AD213">
        <v>14.5</v>
      </c>
      <c r="AG213" t="str">
        <v>Jett Howard</v>
      </c>
      <c r="AH213" t="str">
        <f t="shared" si="3"/>
        <v>ORL</v>
      </c>
    </row>
    <row r="214" spans="1:34" x14ac:dyDescent="0.25">
      <c r="A214">
        <v>195</v>
      </c>
      <c r="B214" t="s">
        <v>263</v>
      </c>
      <c r="C214" t="s">
        <v>50</v>
      </c>
      <c r="D214">
        <v>19</v>
      </c>
      <c r="E214" t="s">
        <v>64</v>
      </c>
      <c r="F214">
        <v>38</v>
      </c>
      <c r="G214">
        <v>15</v>
      </c>
      <c r="H214">
        <v>26.4</v>
      </c>
      <c r="I214">
        <v>4.3</v>
      </c>
      <c r="J214">
        <v>11.7</v>
      </c>
      <c r="K214">
        <v>0.37</v>
      </c>
      <c r="L214">
        <v>1.2</v>
      </c>
      <c r="M214">
        <v>3.9</v>
      </c>
      <c r="N214">
        <v>0.30599999999999999</v>
      </c>
      <c r="O214">
        <v>3.1</v>
      </c>
      <c r="P214">
        <v>7.8</v>
      </c>
      <c r="Q214">
        <v>0.40200000000000002</v>
      </c>
      <c r="R214">
        <v>0.42099999999999999</v>
      </c>
      <c r="S214">
        <v>2.4</v>
      </c>
      <c r="T214">
        <v>3.1</v>
      </c>
      <c r="U214">
        <v>0.78600000000000003</v>
      </c>
      <c r="V214">
        <v>0.8</v>
      </c>
      <c r="W214">
        <v>2.1</v>
      </c>
      <c r="X214">
        <v>2.9</v>
      </c>
      <c r="Y214">
        <v>4.5999999999999996</v>
      </c>
      <c r="Z214">
        <v>0.6</v>
      </c>
      <c r="AA214">
        <v>0.3</v>
      </c>
      <c r="AB214">
        <v>3</v>
      </c>
      <c r="AC214">
        <v>3.1</v>
      </c>
      <c r="AD214">
        <v>12.2</v>
      </c>
      <c r="AG214" t="str">
        <v>Kevin Huerter</v>
      </c>
      <c r="AH214" t="str">
        <f t="shared" si="3"/>
        <v>SAC</v>
      </c>
    </row>
    <row r="215" spans="1:34" x14ac:dyDescent="0.25">
      <c r="A215">
        <v>196</v>
      </c>
      <c r="B215" t="s">
        <v>264</v>
      </c>
      <c r="C215" t="s">
        <v>28</v>
      </c>
      <c r="D215">
        <v>20</v>
      </c>
      <c r="E215" t="s">
        <v>40</v>
      </c>
      <c r="F215">
        <v>13</v>
      </c>
      <c r="G215">
        <v>0</v>
      </c>
      <c r="H215">
        <v>13.9</v>
      </c>
      <c r="I215">
        <v>1.8</v>
      </c>
      <c r="J215">
        <v>4.5</v>
      </c>
      <c r="K215">
        <v>0.39700000000000002</v>
      </c>
      <c r="L215">
        <v>0.9</v>
      </c>
      <c r="M215">
        <v>2.7</v>
      </c>
      <c r="N215">
        <v>0.34300000000000003</v>
      </c>
      <c r="O215">
        <v>0.8</v>
      </c>
      <c r="P215">
        <v>1.8</v>
      </c>
      <c r="Q215">
        <v>0.47799999999999998</v>
      </c>
      <c r="R215">
        <v>0.5</v>
      </c>
      <c r="S215">
        <v>0.5</v>
      </c>
      <c r="T215">
        <v>0.6</v>
      </c>
      <c r="U215">
        <v>0.75</v>
      </c>
      <c r="V215">
        <v>0.8</v>
      </c>
      <c r="W215">
        <v>1.4</v>
      </c>
      <c r="X215">
        <v>2.2000000000000002</v>
      </c>
      <c r="Y215">
        <v>0.5</v>
      </c>
      <c r="Z215">
        <v>0.7</v>
      </c>
      <c r="AA215">
        <v>0.5</v>
      </c>
      <c r="AB215">
        <v>0.7</v>
      </c>
      <c r="AC215">
        <v>0.9</v>
      </c>
      <c r="AD215">
        <v>4.9000000000000004</v>
      </c>
      <c r="AG215" t="str">
        <v>Jay Huff</v>
      </c>
      <c r="AH215" t="str">
        <f t="shared" si="3"/>
        <v>DEN</v>
      </c>
    </row>
    <row r="216" spans="1:34" x14ac:dyDescent="0.25">
      <c r="A216">
        <v>197</v>
      </c>
      <c r="B216" t="s">
        <v>265</v>
      </c>
      <c r="C216" t="s">
        <v>39</v>
      </c>
      <c r="D216">
        <v>24</v>
      </c>
      <c r="E216" t="s">
        <v>37</v>
      </c>
      <c r="F216">
        <v>28</v>
      </c>
      <c r="G216">
        <v>28</v>
      </c>
      <c r="H216">
        <v>34</v>
      </c>
      <c r="I216">
        <v>8</v>
      </c>
      <c r="J216">
        <v>18.5</v>
      </c>
      <c r="K216">
        <v>0.432</v>
      </c>
      <c r="L216">
        <v>3.4</v>
      </c>
      <c r="M216">
        <v>8.4</v>
      </c>
      <c r="N216">
        <v>0.40300000000000002</v>
      </c>
      <c r="O216">
        <v>4.5999999999999996</v>
      </c>
      <c r="P216">
        <v>10.1</v>
      </c>
      <c r="Q216">
        <v>0.45700000000000002</v>
      </c>
      <c r="R216">
        <v>0.52400000000000002</v>
      </c>
      <c r="S216">
        <v>2.1</v>
      </c>
      <c r="T216">
        <v>2.4</v>
      </c>
      <c r="U216">
        <v>0.85299999999999998</v>
      </c>
      <c r="V216">
        <v>0.5</v>
      </c>
      <c r="W216">
        <v>4.8</v>
      </c>
      <c r="X216">
        <v>5.3</v>
      </c>
      <c r="Y216">
        <v>4.0999999999999996</v>
      </c>
      <c r="Z216">
        <v>1</v>
      </c>
      <c r="AA216">
        <v>0.1</v>
      </c>
      <c r="AB216">
        <v>2.2999999999999998</v>
      </c>
      <c r="AC216">
        <v>1.5</v>
      </c>
      <c r="AD216">
        <v>21.5</v>
      </c>
      <c r="AG216" t="str">
        <v>De'Andre Hunter</v>
      </c>
      <c r="AH216" t="str">
        <f t="shared" si="3"/>
        <v>ATL</v>
      </c>
    </row>
    <row r="217" spans="1:34" x14ac:dyDescent="0.25">
      <c r="A217">
        <v>198</v>
      </c>
      <c r="B217" t="s">
        <v>266</v>
      </c>
      <c r="C217" t="s">
        <v>59</v>
      </c>
      <c r="D217">
        <v>31</v>
      </c>
      <c r="E217" t="s">
        <v>127</v>
      </c>
      <c r="F217">
        <v>47</v>
      </c>
      <c r="G217">
        <v>26</v>
      </c>
      <c r="H217">
        <v>25.7</v>
      </c>
      <c r="I217">
        <v>4.5</v>
      </c>
      <c r="J217">
        <v>10.1</v>
      </c>
      <c r="K217">
        <v>0.441</v>
      </c>
      <c r="L217">
        <v>2.7</v>
      </c>
      <c r="M217">
        <v>7</v>
      </c>
      <c r="N217">
        <v>0.38800000000000001</v>
      </c>
      <c r="O217">
        <v>1.7</v>
      </c>
      <c r="P217">
        <v>3.1</v>
      </c>
      <c r="Q217">
        <v>0.56200000000000006</v>
      </c>
      <c r="R217">
        <v>0.57599999999999996</v>
      </c>
      <c r="S217">
        <v>0.6</v>
      </c>
      <c r="T217">
        <v>0.7</v>
      </c>
      <c r="U217">
        <v>0.84799999999999998</v>
      </c>
      <c r="V217">
        <v>0.7</v>
      </c>
      <c r="W217">
        <v>2.6</v>
      </c>
      <c r="X217">
        <v>3.2</v>
      </c>
      <c r="Y217">
        <v>2.7</v>
      </c>
      <c r="Z217">
        <v>0.8</v>
      </c>
      <c r="AA217">
        <v>0.6</v>
      </c>
      <c r="AB217">
        <v>1.3</v>
      </c>
      <c r="AC217">
        <v>2</v>
      </c>
      <c r="AD217">
        <v>12.3</v>
      </c>
      <c r="AG217" t="str">
        <v>Matthew Hurt</v>
      </c>
      <c r="AH217" t="str">
        <f t="shared" si="3"/>
        <v>MEM</v>
      </c>
    </row>
    <row r="218" spans="1:34" x14ac:dyDescent="0.25">
      <c r="A218">
        <v>199</v>
      </c>
      <c r="B218" t="s">
        <v>267</v>
      </c>
      <c r="C218" t="s">
        <v>28</v>
      </c>
      <c r="D218">
        <v>27</v>
      </c>
      <c r="E218" t="s">
        <v>37</v>
      </c>
      <c r="F218">
        <v>33</v>
      </c>
      <c r="G218">
        <v>21</v>
      </c>
      <c r="H218">
        <v>21.3</v>
      </c>
      <c r="I218">
        <v>2.2000000000000002</v>
      </c>
      <c r="J218">
        <v>5</v>
      </c>
      <c r="K218">
        <v>0.434</v>
      </c>
      <c r="L218">
        <v>1.2</v>
      </c>
      <c r="M218">
        <v>3</v>
      </c>
      <c r="N218">
        <v>0.39400000000000002</v>
      </c>
      <c r="O218">
        <v>1</v>
      </c>
      <c r="P218">
        <v>2</v>
      </c>
      <c r="Q218">
        <v>0.49299999999999999</v>
      </c>
      <c r="R218">
        <v>0.55100000000000005</v>
      </c>
      <c r="S218">
        <v>0.6</v>
      </c>
      <c r="T218">
        <v>0.7</v>
      </c>
      <c r="U218">
        <v>0.79200000000000004</v>
      </c>
      <c r="V218">
        <v>0.8</v>
      </c>
      <c r="W218">
        <v>2.1</v>
      </c>
      <c r="X218">
        <v>2.9</v>
      </c>
      <c r="Y218">
        <v>1.2</v>
      </c>
      <c r="Z218">
        <v>1</v>
      </c>
      <c r="AA218">
        <v>0.5</v>
      </c>
      <c r="AB218">
        <v>0.7</v>
      </c>
      <c r="AC218">
        <v>2</v>
      </c>
      <c r="AD218">
        <v>6.1</v>
      </c>
      <c r="AG218" t="str">
        <v>Bones Hyland</v>
      </c>
      <c r="AH218" t="str">
        <f t="shared" si="3"/>
        <v>LAC</v>
      </c>
    </row>
    <row r="219" spans="1:34" x14ac:dyDescent="0.25">
      <c r="A219">
        <v>200</v>
      </c>
      <c r="B219" t="s">
        <v>268</v>
      </c>
      <c r="C219" t="s">
        <v>39</v>
      </c>
      <c r="D219">
        <v>24</v>
      </c>
      <c r="E219" t="s">
        <v>124</v>
      </c>
      <c r="F219">
        <v>7</v>
      </c>
      <c r="G219">
        <v>0</v>
      </c>
      <c r="H219">
        <v>4.7</v>
      </c>
      <c r="I219">
        <v>0.7</v>
      </c>
      <c r="J219">
        <v>1.6</v>
      </c>
      <c r="K219">
        <v>0.45500000000000002</v>
      </c>
      <c r="L219">
        <v>0.6</v>
      </c>
      <c r="M219">
        <v>0.7</v>
      </c>
      <c r="N219">
        <v>0.8</v>
      </c>
      <c r="O219">
        <v>0.1</v>
      </c>
      <c r="P219">
        <v>0.9</v>
      </c>
      <c r="Q219">
        <v>0.16700000000000001</v>
      </c>
      <c r="R219">
        <v>0.63600000000000001</v>
      </c>
      <c r="S219">
        <v>0</v>
      </c>
      <c r="T219">
        <v>0</v>
      </c>
      <c r="V219">
        <v>0.3</v>
      </c>
      <c r="W219">
        <v>0.9</v>
      </c>
      <c r="X219">
        <v>1.1000000000000001</v>
      </c>
      <c r="Y219">
        <v>0.3</v>
      </c>
      <c r="Z219">
        <v>0</v>
      </c>
      <c r="AA219">
        <v>0.1</v>
      </c>
      <c r="AB219">
        <v>0.3</v>
      </c>
      <c r="AC219">
        <v>1</v>
      </c>
      <c r="AD219">
        <v>2</v>
      </c>
      <c r="AG219" t="str">
        <v>Joe Ingles</v>
      </c>
      <c r="AH219" t="str">
        <f t="shared" si="3"/>
        <v>ORL</v>
      </c>
    </row>
    <row r="220" spans="1:34" x14ac:dyDescent="0.25">
      <c r="A220">
        <v>201</v>
      </c>
      <c r="B220" t="s">
        <v>269</v>
      </c>
      <c r="C220" t="s">
        <v>39</v>
      </c>
      <c r="D220">
        <v>25</v>
      </c>
      <c r="E220" t="s">
        <v>151</v>
      </c>
      <c r="F220">
        <v>7</v>
      </c>
      <c r="G220">
        <v>0</v>
      </c>
      <c r="H220">
        <v>5.9</v>
      </c>
      <c r="I220">
        <v>0.7</v>
      </c>
      <c r="J220">
        <v>2.1</v>
      </c>
      <c r="K220">
        <v>0.33300000000000002</v>
      </c>
      <c r="L220">
        <v>0.4</v>
      </c>
      <c r="M220">
        <v>1.7</v>
      </c>
      <c r="N220">
        <v>0.25</v>
      </c>
      <c r="O220">
        <v>0.3</v>
      </c>
      <c r="P220">
        <v>0.4</v>
      </c>
      <c r="Q220">
        <v>0.66700000000000004</v>
      </c>
      <c r="R220">
        <v>0.433</v>
      </c>
      <c r="S220">
        <v>0.1</v>
      </c>
      <c r="T220">
        <v>0.3</v>
      </c>
      <c r="U220">
        <v>0.5</v>
      </c>
      <c r="V220">
        <v>0</v>
      </c>
      <c r="W220">
        <v>0</v>
      </c>
      <c r="X220">
        <v>0</v>
      </c>
      <c r="Y220">
        <v>0.7</v>
      </c>
      <c r="Z220">
        <v>0.1</v>
      </c>
      <c r="AA220">
        <v>0.1</v>
      </c>
      <c r="AB220">
        <v>0.1</v>
      </c>
      <c r="AC220">
        <v>0.6</v>
      </c>
      <c r="AD220">
        <v>2</v>
      </c>
      <c r="AG220" t="str">
        <v>Brandon Ingram</v>
      </c>
      <c r="AH220" t="str">
        <f t="shared" si="3"/>
        <v>NOP</v>
      </c>
    </row>
    <row r="221" spans="1:34" x14ac:dyDescent="0.25">
      <c r="A221">
        <v>202</v>
      </c>
      <c r="B221" t="s">
        <v>270</v>
      </c>
      <c r="C221" t="s">
        <v>50</v>
      </c>
      <c r="D221">
        <v>27</v>
      </c>
      <c r="E221" t="s">
        <v>124</v>
      </c>
      <c r="F221">
        <v>43</v>
      </c>
      <c r="G221">
        <v>1</v>
      </c>
      <c r="H221">
        <v>17.100000000000001</v>
      </c>
      <c r="I221">
        <v>2.4</v>
      </c>
      <c r="J221">
        <v>5.3</v>
      </c>
      <c r="K221">
        <v>0.45200000000000001</v>
      </c>
      <c r="L221">
        <v>1.2</v>
      </c>
      <c r="M221">
        <v>2.9</v>
      </c>
      <c r="N221">
        <v>0.40699999999999997</v>
      </c>
      <c r="O221">
        <v>1.2</v>
      </c>
      <c r="P221">
        <v>2.4</v>
      </c>
      <c r="Q221">
        <v>0.505</v>
      </c>
      <c r="R221">
        <v>0.56100000000000005</v>
      </c>
      <c r="S221">
        <v>0.7</v>
      </c>
      <c r="T221">
        <v>0.8</v>
      </c>
      <c r="U221">
        <v>0.91200000000000003</v>
      </c>
      <c r="V221">
        <v>0.3</v>
      </c>
      <c r="W221">
        <v>1.6</v>
      </c>
      <c r="X221">
        <v>1.9</v>
      </c>
      <c r="Y221">
        <v>1.7</v>
      </c>
      <c r="Z221">
        <v>0.5</v>
      </c>
      <c r="AA221">
        <v>0.1</v>
      </c>
      <c r="AB221">
        <v>0.8</v>
      </c>
      <c r="AC221">
        <v>1.5</v>
      </c>
      <c r="AD221">
        <v>6.7</v>
      </c>
      <c r="AG221" t="str">
        <v>Kyrie Irving</v>
      </c>
      <c r="AH221" t="str">
        <f t="shared" si="3"/>
        <v>DAL</v>
      </c>
    </row>
    <row r="222" spans="1:34" x14ac:dyDescent="0.25">
      <c r="A222">
        <v>203</v>
      </c>
      <c r="B222" t="s">
        <v>271</v>
      </c>
      <c r="C222" t="s">
        <v>50</v>
      </c>
      <c r="D222">
        <v>33</v>
      </c>
      <c r="E222" t="s">
        <v>78</v>
      </c>
      <c r="F222">
        <v>43</v>
      </c>
      <c r="G222">
        <v>43</v>
      </c>
      <c r="H222">
        <v>33.5</v>
      </c>
      <c r="I222">
        <v>5</v>
      </c>
      <c r="J222">
        <v>10.9</v>
      </c>
      <c r="K222">
        <v>0.46100000000000002</v>
      </c>
      <c r="L222">
        <v>2.1</v>
      </c>
      <c r="M222">
        <v>4.9000000000000004</v>
      </c>
      <c r="N222">
        <v>0.42</v>
      </c>
      <c r="O222">
        <v>3</v>
      </c>
      <c r="P222">
        <v>6</v>
      </c>
      <c r="Q222">
        <v>0.49399999999999999</v>
      </c>
      <c r="R222">
        <v>0.55500000000000005</v>
      </c>
      <c r="S222">
        <v>1.2</v>
      </c>
      <c r="T222">
        <v>1.4</v>
      </c>
      <c r="U222">
        <v>0.82299999999999995</v>
      </c>
      <c r="V222">
        <v>1.4</v>
      </c>
      <c r="W222">
        <v>4.5999999999999996</v>
      </c>
      <c r="X222">
        <v>6</v>
      </c>
      <c r="Y222">
        <v>4.5999999999999996</v>
      </c>
      <c r="Z222">
        <v>0.8</v>
      </c>
      <c r="AA222">
        <v>0.7</v>
      </c>
      <c r="AB222">
        <v>1.9</v>
      </c>
      <c r="AC222">
        <v>1.6</v>
      </c>
      <c r="AD222">
        <v>13.3</v>
      </c>
      <c r="AG222" t="str">
        <v>Jonathan Isaac</v>
      </c>
      <c r="AH222" t="str">
        <f t="shared" si="3"/>
        <v>ORL</v>
      </c>
    </row>
    <row r="223" spans="1:34" x14ac:dyDescent="0.25">
      <c r="A223">
        <v>204</v>
      </c>
      <c r="B223" t="s">
        <v>272</v>
      </c>
      <c r="C223" t="s">
        <v>39</v>
      </c>
      <c r="D223">
        <v>34</v>
      </c>
      <c r="E223" t="s">
        <v>116</v>
      </c>
      <c r="F223">
        <v>26</v>
      </c>
      <c r="G223">
        <v>6</v>
      </c>
      <c r="H223">
        <v>13</v>
      </c>
      <c r="I223">
        <v>1.3</v>
      </c>
      <c r="J223">
        <v>2.7</v>
      </c>
      <c r="K223">
        <v>0.49299999999999999</v>
      </c>
      <c r="L223">
        <v>0.8</v>
      </c>
      <c r="M223">
        <v>1.9</v>
      </c>
      <c r="N223">
        <v>0.42899999999999999</v>
      </c>
      <c r="O223">
        <v>0.5</v>
      </c>
      <c r="P223">
        <v>0.8</v>
      </c>
      <c r="Q223">
        <v>0.63600000000000001</v>
      </c>
      <c r="R223">
        <v>0.64100000000000001</v>
      </c>
      <c r="S223">
        <v>0</v>
      </c>
      <c r="T223">
        <v>0</v>
      </c>
      <c r="V223">
        <v>0.2</v>
      </c>
      <c r="W223">
        <v>1</v>
      </c>
      <c r="X223">
        <v>1.2</v>
      </c>
      <c r="Y223">
        <v>1</v>
      </c>
      <c r="Z223">
        <v>0.6</v>
      </c>
      <c r="AA223">
        <v>0</v>
      </c>
      <c r="AB223">
        <v>0.2</v>
      </c>
      <c r="AC223">
        <v>1.2</v>
      </c>
      <c r="AD223">
        <v>3.5</v>
      </c>
      <c r="AG223" t="str">
        <v>Jaden Ivey</v>
      </c>
      <c r="AH223" t="str">
        <f t="shared" si="3"/>
        <v>DET</v>
      </c>
    </row>
    <row r="224" spans="1:34" x14ac:dyDescent="0.25">
      <c r="A224">
        <v>205</v>
      </c>
      <c r="B224" t="s">
        <v>273</v>
      </c>
      <c r="C224" t="s">
        <v>33</v>
      </c>
      <c r="D224">
        <v>30</v>
      </c>
      <c r="E224" t="s">
        <v>130</v>
      </c>
      <c r="F224">
        <v>21</v>
      </c>
      <c r="G224">
        <v>1</v>
      </c>
      <c r="H224">
        <v>9.6</v>
      </c>
      <c r="I224">
        <v>1.4</v>
      </c>
      <c r="J224">
        <v>2.5</v>
      </c>
      <c r="K224">
        <v>0.54700000000000004</v>
      </c>
      <c r="L224">
        <v>0</v>
      </c>
      <c r="M224">
        <v>0</v>
      </c>
      <c r="O224">
        <v>1.4</v>
      </c>
      <c r="P224">
        <v>2.5</v>
      </c>
      <c r="Q224">
        <v>0.54700000000000004</v>
      </c>
      <c r="R224">
        <v>0.54700000000000004</v>
      </c>
      <c r="S224">
        <v>0.4</v>
      </c>
      <c r="T224">
        <v>0.9</v>
      </c>
      <c r="U224">
        <v>0.5</v>
      </c>
      <c r="V224">
        <v>1.4</v>
      </c>
      <c r="W224">
        <v>1.8</v>
      </c>
      <c r="X224">
        <v>3.2</v>
      </c>
      <c r="Y224">
        <v>0.5</v>
      </c>
      <c r="Z224">
        <v>0.1</v>
      </c>
      <c r="AA224">
        <v>0.3</v>
      </c>
      <c r="AB224">
        <v>0.6</v>
      </c>
      <c r="AC224">
        <v>1.4</v>
      </c>
      <c r="AD224">
        <v>3.2</v>
      </c>
      <c r="AG224" t="str">
        <v>Andre Jackson Jr.</v>
      </c>
      <c r="AH224" t="str">
        <f t="shared" si="3"/>
        <v>MIL</v>
      </c>
    </row>
    <row r="225" spans="1:34" x14ac:dyDescent="0.25">
      <c r="A225">
        <v>206</v>
      </c>
      <c r="B225" t="s">
        <v>274</v>
      </c>
      <c r="C225" t="s">
        <v>33</v>
      </c>
      <c r="D225">
        <v>21</v>
      </c>
      <c r="E225" t="s">
        <v>95</v>
      </c>
      <c r="F225">
        <v>47</v>
      </c>
      <c r="G225">
        <v>47</v>
      </c>
      <c r="H225">
        <v>30</v>
      </c>
      <c r="I225">
        <v>6.3</v>
      </c>
      <c r="J225">
        <v>11.9</v>
      </c>
      <c r="K225">
        <v>0.53300000000000003</v>
      </c>
      <c r="L225">
        <v>1.6</v>
      </c>
      <c r="M225">
        <v>4.0999999999999996</v>
      </c>
      <c r="N225">
        <v>0.374</v>
      </c>
      <c r="O225">
        <v>4.8</v>
      </c>
      <c r="P225">
        <v>7.7</v>
      </c>
      <c r="Q225">
        <v>0.61799999999999999</v>
      </c>
      <c r="R225">
        <v>0.59799999999999998</v>
      </c>
      <c r="S225">
        <v>2.5</v>
      </c>
      <c r="T225">
        <v>3.2</v>
      </c>
      <c r="U225">
        <v>0.77300000000000002</v>
      </c>
      <c r="V225">
        <v>1.5</v>
      </c>
      <c r="W225">
        <v>6</v>
      </c>
      <c r="X225">
        <v>7.5</v>
      </c>
      <c r="Y225">
        <v>2.7</v>
      </c>
      <c r="Z225">
        <v>0.6</v>
      </c>
      <c r="AA225">
        <v>2.6</v>
      </c>
      <c r="AB225">
        <v>1.7</v>
      </c>
      <c r="AC225">
        <v>2.6</v>
      </c>
      <c r="AD225">
        <v>16.7</v>
      </c>
      <c r="AG225" t="str">
        <v>Gregory Jackson II</v>
      </c>
      <c r="AH225" t="str">
        <f t="shared" si="3"/>
        <v>MEM</v>
      </c>
    </row>
    <row r="226" spans="1:34" x14ac:dyDescent="0.25">
      <c r="A226">
        <v>207</v>
      </c>
      <c r="B226" t="s">
        <v>275</v>
      </c>
      <c r="C226" t="s">
        <v>39</v>
      </c>
      <c r="D226">
        <v>20</v>
      </c>
      <c r="E226" t="s">
        <v>151</v>
      </c>
      <c r="F226">
        <v>13</v>
      </c>
      <c r="G226">
        <v>0</v>
      </c>
      <c r="H226">
        <v>6.7</v>
      </c>
      <c r="I226">
        <v>0.6</v>
      </c>
      <c r="J226">
        <v>2.6</v>
      </c>
      <c r="K226">
        <v>0.23499999999999999</v>
      </c>
      <c r="L226">
        <v>0.1</v>
      </c>
      <c r="M226">
        <v>0.8</v>
      </c>
      <c r="N226">
        <v>0.1</v>
      </c>
      <c r="O226">
        <v>0.5</v>
      </c>
      <c r="P226">
        <v>1.8</v>
      </c>
      <c r="Q226">
        <v>0.29199999999999998</v>
      </c>
      <c r="R226">
        <v>0.25</v>
      </c>
      <c r="S226">
        <v>0.5</v>
      </c>
      <c r="T226">
        <v>0.9</v>
      </c>
      <c r="U226">
        <v>0.58299999999999996</v>
      </c>
      <c r="V226">
        <v>0.2</v>
      </c>
      <c r="W226">
        <v>0.6</v>
      </c>
      <c r="X226">
        <v>0.8</v>
      </c>
      <c r="Y226">
        <v>0.6</v>
      </c>
      <c r="Z226">
        <v>0.2</v>
      </c>
      <c r="AA226">
        <v>0.2</v>
      </c>
      <c r="AB226">
        <v>0.6</v>
      </c>
      <c r="AC226">
        <v>0.8</v>
      </c>
      <c r="AD226">
        <v>1.8</v>
      </c>
      <c r="AG226" t="str">
        <v>Isaiah Jackson</v>
      </c>
      <c r="AH226" t="str">
        <f t="shared" si="3"/>
        <v>IND</v>
      </c>
    </row>
    <row r="227" spans="1:34" x14ac:dyDescent="0.25">
      <c r="A227">
        <v>208</v>
      </c>
      <c r="B227" t="s">
        <v>276</v>
      </c>
      <c r="C227" t="s">
        <v>33</v>
      </c>
      <c r="D227">
        <v>37</v>
      </c>
      <c r="E227" t="s">
        <v>78</v>
      </c>
      <c r="F227">
        <v>39</v>
      </c>
      <c r="G227">
        <v>19</v>
      </c>
      <c r="H227">
        <v>27.1</v>
      </c>
      <c r="I227">
        <v>2.9</v>
      </c>
      <c r="J227">
        <v>6</v>
      </c>
      <c r="K227">
        <v>0.48299999999999998</v>
      </c>
      <c r="L227">
        <v>1.6</v>
      </c>
      <c r="M227">
        <v>4</v>
      </c>
      <c r="N227">
        <v>0.41299999999999998</v>
      </c>
      <c r="O227">
        <v>1.3</v>
      </c>
      <c r="P227">
        <v>2</v>
      </c>
      <c r="Q227">
        <v>0.62</v>
      </c>
      <c r="R227">
        <v>0.62</v>
      </c>
      <c r="S227">
        <v>0.3</v>
      </c>
      <c r="T227">
        <v>0.4</v>
      </c>
      <c r="U227">
        <v>0.85699999999999998</v>
      </c>
      <c r="V227">
        <v>1.3</v>
      </c>
      <c r="W227">
        <v>5.5</v>
      </c>
      <c r="X227">
        <v>6.8</v>
      </c>
      <c r="Y227">
        <v>2.9</v>
      </c>
      <c r="Z227">
        <v>0.4</v>
      </c>
      <c r="AA227">
        <v>0.9</v>
      </c>
      <c r="AB227">
        <v>0.8</v>
      </c>
      <c r="AC227">
        <v>1.6</v>
      </c>
      <c r="AD227">
        <v>7.7</v>
      </c>
      <c r="AG227" t="str">
        <v>Jaren Jackson Jr.</v>
      </c>
      <c r="AH227" t="str">
        <f t="shared" si="3"/>
        <v>MEM</v>
      </c>
    </row>
    <row r="228" spans="1:34" x14ac:dyDescent="0.25">
      <c r="A228">
        <v>209</v>
      </c>
      <c r="B228" t="s">
        <v>277</v>
      </c>
      <c r="C228" t="s">
        <v>50</v>
      </c>
      <c r="D228">
        <v>23</v>
      </c>
      <c r="E228" t="s">
        <v>40</v>
      </c>
      <c r="F228">
        <v>32</v>
      </c>
      <c r="G228">
        <v>11</v>
      </c>
      <c r="H228">
        <v>21.1</v>
      </c>
      <c r="I228">
        <v>4</v>
      </c>
      <c r="J228">
        <v>9.6999999999999993</v>
      </c>
      <c r="K228">
        <v>0.41099999999999998</v>
      </c>
      <c r="L228">
        <v>1.2</v>
      </c>
      <c r="M228">
        <v>3.6</v>
      </c>
      <c r="N228">
        <v>0.33300000000000002</v>
      </c>
      <c r="O228">
        <v>2.8</v>
      </c>
      <c r="P228">
        <v>6.1</v>
      </c>
      <c r="Q228">
        <v>0.45600000000000002</v>
      </c>
      <c r="R228">
        <v>0.47199999999999998</v>
      </c>
      <c r="S228">
        <v>1.6</v>
      </c>
      <c r="T228">
        <v>2</v>
      </c>
      <c r="U228">
        <v>0.8</v>
      </c>
      <c r="V228">
        <v>0.4</v>
      </c>
      <c r="W228">
        <v>2.1</v>
      </c>
      <c r="X228">
        <v>2.5</v>
      </c>
      <c r="Y228">
        <v>4.0999999999999996</v>
      </c>
      <c r="Z228">
        <v>1</v>
      </c>
      <c r="AA228">
        <v>0.3</v>
      </c>
      <c r="AB228">
        <v>1.6</v>
      </c>
      <c r="AC228">
        <v>1.9</v>
      </c>
      <c r="AD228">
        <v>10.8</v>
      </c>
      <c r="AG228" t="str">
        <v>Reggie Jackson</v>
      </c>
      <c r="AH228" t="str">
        <f t="shared" si="3"/>
        <v>DEN</v>
      </c>
    </row>
    <row r="229" spans="1:34" x14ac:dyDescent="0.25">
      <c r="A229">
        <v>210</v>
      </c>
      <c r="B229" t="s">
        <v>278</v>
      </c>
      <c r="C229" t="s">
        <v>59</v>
      </c>
      <c r="D229">
        <v>30</v>
      </c>
      <c r="E229" t="s">
        <v>74</v>
      </c>
      <c r="F229">
        <v>30</v>
      </c>
      <c r="G229">
        <v>0</v>
      </c>
      <c r="H229">
        <v>14.3</v>
      </c>
      <c r="I229">
        <v>1.3</v>
      </c>
      <c r="J229">
        <v>3</v>
      </c>
      <c r="K229">
        <v>0.44900000000000001</v>
      </c>
      <c r="L229">
        <v>0.5</v>
      </c>
      <c r="M229">
        <v>1.4</v>
      </c>
      <c r="N229">
        <v>0.32600000000000001</v>
      </c>
      <c r="O229">
        <v>0.9</v>
      </c>
      <c r="P229">
        <v>1.5</v>
      </c>
      <c r="Q229">
        <v>0.56499999999999995</v>
      </c>
      <c r="R229">
        <v>0.52800000000000002</v>
      </c>
      <c r="S229">
        <v>0.9</v>
      </c>
      <c r="T229">
        <v>1.2</v>
      </c>
      <c r="U229">
        <v>0.70299999999999996</v>
      </c>
      <c r="V229">
        <v>0.4</v>
      </c>
      <c r="W229">
        <v>1.2</v>
      </c>
      <c r="X229">
        <v>1.6</v>
      </c>
      <c r="Y229">
        <v>0.8</v>
      </c>
      <c r="Z229">
        <v>0.4</v>
      </c>
      <c r="AA229">
        <v>0.1</v>
      </c>
      <c r="AB229">
        <v>0.6</v>
      </c>
      <c r="AC229">
        <v>1.2</v>
      </c>
      <c r="AD229">
        <v>4</v>
      </c>
      <c r="AG229" t="str">
        <v>Trayce Jackson-Davis</v>
      </c>
      <c r="AH229" t="str">
        <f t="shared" si="3"/>
        <v>GSW</v>
      </c>
    </row>
    <row r="230" spans="1:34" x14ac:dyDescent="0.25">
      <c r="A230">
        <v>211</v>
      </c>
      <c r="B230" t="s">
        <v>279</v>
      </c>
      <c r="C230" t="s">
        <v>59</v>
      </c>
      <c r="D230">
        <v>21</v>
      </c>
      <c r="E230" t="s">
        <v>57</v>
      </c>
      <c r="F230">
        <v>36</v>
      </c>
      <c r="G230">
        <v>7</v>
      </c>
      <c r="H230">
        <v>15.6</v>
      </c>
      <c r="I230">
        <v>1.6</v>
      </c>
      <c r="J230">
        <v>4.0999999999999996</v>
      </c>
      <c r="K230">
        <v>0.38300000000000001</v>
      </c>
      <c r="L230">
        <v>1.4</v>
      </c>
      <c r="M230">
        <v>3.9</v>
      </c>
      <c r="N230">
        <v>0.36</v>
      </c>
      <c r="O230">
        <v>0.2</v>
      </c>
      <c r="P230">
        <v>0.3</v>
      </c>
      <c r="Q230">
        <v>0.7</v>
      </c>
      <c r="R230">
        <v>0.55000000000000004</v>
      </c>
      <c r="S230">
        <v>0.5</v>
      </c>
      <c r="T230">
        <v>0.6</v>
      </c>
      <c r="U230">
        <v>0.77300000000000002</v>
      </c>
      <c r="V230">
        <v>0.6</v>
      </c>
      <c r="W230">
        <v>1.1000000000000001</v>
      </c>
      <c r="X230">
        <v>1.7</v>
      </c>
      <c r="Y230">
        <v>0.6</v>
      </c>
      <c r="Z230">
        <v>0.3</v>
      </c>
      <c r="AA230">
        <v>0</v>
      </c>
      <c r="AB230">
        <v>0.4</v>
      </c>
      <c r="AC230">
        <v>1.2</v>
      </c>
      <c r="AD230">
        <v>5</v>
      </c>
      <c r="AG230" t="str">
        <v>LeBron James</v>
      </c>
      <c r="AH230" t="str">
        <f t="shared" si="3"/>
        <v>LAL</v>
      </c>
    </row>
    <row r="231" spans="1:34" x14ac:dyDescent="0.25">
      <c r="A231">
        <v>212</v>
      </c>
      <c r="B231" t="s">
        <v>280</v>
      </c>
      <c r="C231" t="s">
        <v>59</v>
      </c>
      <c r="D231">
        <v>20</v>
      </c>
      <c r="E231" t="s">
        <v>57</v>
      </c>
      <c r="F231">
        <v>11</v>
      </c>
      <c r="G231">
        <v>0</v>
      </c>
      <c r="H231">
        <v>3.8</v>
      </c>
      <c r="I231">
        <v>0.6</v>
      </c>
      <c r="J231">
        <v>1.7</v>
      </c>
      <c r="K231">
        <v>0.36799999999999999</v>
      </c>
      <c r="L231">
        <v>0.4</v>
      </c>
      <c r="M231">
        <v>1.3</v>
      </c>
      <c r="N231">
        <v>0.28599999999999998</v>
      </c>
      <c r="O231">
        <v>0.3</v>
      </c>
      <c r="P231">
        <v>0.5</v>
      </c>
      <c r="Q231">
        <v>0.6</v>
      </c>
      <c r="R231">
        <v>0.47399999999999998</v>
      </c>
      <c r="S231">
        <v>0.2</v>
      </c>
      <c r="T231">
        <v>0.4</v>
      </c>
      <c r="U231">
        <v>0.5</v>
      </c>
      <c r="V231">
        <v>0.1</v>
      </c>
      <c r="W231">
        <v>0.4</v>
      </c>
      <c r="X231">
        <v>0.5</v>
      </c>
      <c r="Y231">
        <v>0.3</v>
      </c>
      <c r="Z231">
        <v>0</v>
      </c>
      <c r="AA231">
        <v>0.1</v>
      </c>
      <c r="AB231">
        <v>0.2</v>
      </c>
      <c r="AC231">
        <v>0.1</v>
      </c>
      <c r="AD231">
        <v>1.8</v>
      </c>
      <c r="AG231" t="str">
        <v>Jaime Jaquez Jr.</v>
      </c>
      <c r="AH231" t="str">
        <f t="shared" si="3"/>
        <v>MIA</v>
      </c>
    </row>
    <row r="232" spans="1:34" x14ac:dyDescent="0.25">
      <c r="A232">
        <v>213</v>
      </c>
      <c r="B232" t="s">
        <v>281</v>
      </c>
      <c r="C232" t="s">
        <v>39</v>
      </c>
      <c r="D232">
        <v>25</v>
      </c>
      <c r="E232" t="s">
        <v>82</v>
      </c>
      <c r="F232">
        <v>43</v>
      </c>
      <c r="G232">
        <v>38</v>
      </c>
      <c r="H232">
        <v>24.5</v>
      </c>
      <c r="I232">
        <v>4</v>
      </c>
      <c r="J232">
        <v>9.1</v>
      </c>
      <c r="K232">
        <v>0.44600000000000001</v>
      </c>
      <c r="L232">
        <v>2</v>
      </c>
      <c r="M232">
        <v>5.6</v>
      </c>
      <c r="N232">
        <v>0.36499999999999999</v>
      </c>
      <c r="O232">
        <v>2</v>
      </c>
      <c r="P232">
        <v>3.5</v>
      </c>
      <c r="Q232">
        <v>0.57699999999999996</v>
      </c>
      <c r="R232">
        <v>0.55900000000000005</v>
      </c>
      <c r="S232">
        <v>0.7</v>
      </c>
      <c r="T232">
        <v>0.8</v>
      </c>
      <c r="U232">
        <v>0.77800000000000002</v>
      </c>
      <c r="V232">
        <v>0.5</v>
      </c>
      <c r="W232">
        <v>3.3</v>
      </c>
      <c r="X232">
        <v>3.8</v>
      </c>
      <c r="Y232">
        <v>2.7</v>
      </c>
      <c r="Z232">
        <v>0.7</v>
      </c>
      <c r="AA232">
        <v>0.4</v>
      </c>
      <c r="AB232">
        <v>0.6</v>
      </c>
      <c r="AC232">
        <v>2.2000000000000002</v>
      </c>
      <c r="AD232">
        <v>10.8</v>
      </c>
      <c r="AG232" t="str">
        <v>DaQuan Jeffries</v>
      </c>
      <c r="AH232" t="str">
        <f t="shared" si="3"/>
        <v>NYK</v>
      </c>
    </row>
    <row r="233" spans="1:34" x14ac:dyDescent="0.25">
      <c r="A233">
        <v>214</v>
      </c>
      <c r="B233" t="s">
        <v>282</v>
      </c>
      <c r="C233" t="s">
        <v>33</v>
      </c>
      <c r="D233">
        <v>25</v>
      </c>
      <c r="E233" t="s">
        <v>116</v>
      </c>
      <c r="F233">
        <v>6</v>
      </c>
      <c r="G233">
        <v>0</v>
      </c>
      <c r="H233">
        <v>2.8</v>
      </c>
      <c r="I233">
        <v>0.5</v>
      </c>
      <c r="J233">
        <v>1</v>
      </c>
      <c r="K233">
        <v>0.5</v>
      </c>
      <c r="L233">
        <v>0.2</v>
      </c>
      <c r="M233">
        <v>0.7</v>
      </c>
      <c r="N233">
        <v>0.25</v>
      </c>
      <c r="O233">
        <v>0.3</v>
      </c>
      <c r="P233">
        <v>0.3</v>
      </c>
      <c r="Q233">
        <v>1</v>
      </c>
      <c r="R233">
        <v>0.58299999999999996</v>
      </c>
      <c r="S233">
        <v>0</v>
      </c>
      <c r="T233">
        <v>0</v>
      </c>
      <c r="V233">
        <v>0</v>
      </c>
      <c r="W233">
        <v>0.2</v>
      </c>
      <c r="X233">
        <v>0.2</v>
      </c>
      <c r="Y233">
        <v>0.2</v>
      </c>
      <c r="Z233">
        <v>0</v>
      </c>
      <c r="AA233">
        <v>0</v>
      </c>
      <c r="AB233">
        <v>0.2</v>
      </c>
      <c r="AC233">
        <v>0.8</v>
      </c>
      <c r="AD233">
        <v>1.2</v>
      </c>
      <c r="AG233" t="str">
        <v>Trey Jemison</v>
      </c>
      <c r="AH233" t="str">
        <f t="shared" si="3"/>
        <v>WAS</v>
      </c>
    </row>
    <row r="234" spans="1:34" x14ac:dyDescent="0.25">
      <c r="A234">
        <v>215</v>
      </c>
      <c r="B234" t="s">
        <v>283</v>
      </c>
      <c r="C234" t="s">
        <v>59</v>
      </c>
      <c r="D234">
        <v>26</v>
      </c>
      <c r="E234" t="s">
        <v>98</v>
      </c>
      <c r="F234">
        <v>24</v>
      </c>
      <c r="G234">
        <v>24</v>
      </c>
      <c r="H234">
        <v>30.3</v>
      </c>
      <c r="I234">
        <v>5.0999999999999996</v>
      </c>
      <c r="J234">
        <v>11</v>
      </c>
      <c r="K234">
        <v>0.46</v>
      </c>
      <c r="L234">
        <v>1.9</v>
      </c>
      <c r="M234">
        <v>4.8</v>
      </c>
      <c r="N234">
        <v>0.40400000000000003</v>
      </c>
      <c r="O234">
        <v>3.2</v>
      </c>
      <c r="P234">
        <v>6.3</v>
      </c>
      <c r="Q234">
        <v>0.503</v>
      </c>
      <c r="R234">
        <v>0.54700000000000004</v>
      </c>
      <c r="S234">
        <v>2.8</v>
      </c>
      <c r="T234">
        <v>3.1</v>
      </c>
      <c r="U234">
        <v>0.90700000000000003</v>
      </c>
      <c r="V234">
        <v>0.6</v>
      </c>
      <c r="W234">
        <v>3.5</v>
      </c>
      <c r="X234">
        <v>4.0999999999999996</v>
      </c>
      <c r="Y234">
        <v>1.4</v>
      </c>
      <c r="Z234">
        <v>0.8</v>
      </c>
      <c r="AA234">
        <v>0.4</v>
      </c>
      <c r="AB234">
        <v>1.5</v>
      </c>
      <c r="AC234">
        <v>3</v>
      </c>
      <c r="AD234">
        <v>14.9</v>
      </c>
      <c r="AG234" t="str">
        <v>Ty Jerome</v>
      </c>
      <c r="AH234" t="str">
        <f t="shared" si="3"/>
        <v>CLE</v>
      </c>
    </row>
    <row r="235" spans="1:34" x14ac:dyDescent="0.25">
      <c r="A235">
        <v>216</v>
      </c>
      <c r="B235" t="s">
        <v>750</v>
      </c>
      <c r="C235" t="s">
        <v>28</v>
      </c>
      <c r="D235">
        <v>23</v>
      </c>
      <c r="E235" t="s">
        <v>42</v>
      </c>
      <c r="F235">
        <v>1</v>
      </c>
      <c r="G235">
        <v>0</v>
      </c>
      <c r="H235">
        <v>23</v>
      </c>
      <c r="I235">
        <v>3</v>
      </c>
      <c r="J235">
        <v>6</v>
      </c>
      <c r="K235">
        <v>0.5</v>
      </c>
      <c r="L235">
        <v>2</v>
      </c>
      <c r="M235">
        <v>3</v>
      </c>
      <c r="N235">
        <v>0.66700000000000004</v>
      </c>
      <c r="O235">
        <v>1</v>
      </c>
      <c r="P235">
        <v>3</v>
      </c>
      <c r="Q235">
        <v>0.33300000000000002</v>
      </c>
      <c r="R235">
        <v>0.66700000000000004</v>
      </c>
      <c r="S235">
        <v>2</v>
      </c>
      <c r="T235">
        <v>2</v>
      </c>
      <c r="U235">
        <v>1</v>
      </c>
      <c r="V235">
        <v>1</v>
      </c>
      <c r="W235">
        <v>1</v>
      </c>
      <c r="X235">
        <v>2</v>
      </c>
      <c r="Y235">
        <v>1</v>
      </c>
      <c r="Z235">
        <v>0</v>
      </c>
      <c r="AA235">
        <v>0</v>
      </c>
      <c r="AB235">
        <v>0</v>
      </c>
      <c r="AC235">
        <v>1</v>
      </c>
      <c r="AD235">
        <v>10</v>
      </c>
      <c r="AG235" t="str">
        <v>Isaiah Joe</v>
      </c>
      <c r="AH235" t="str">
        <f t="shared" si="3"/>
        <v>OKC</v>
      </c>
    </row>
    <row r="236" spans="1:34" x14ac:dyDescent="0.25">
      <c r="A236">
        <v>217</v>
      </c>
      <c r="B236" t="s">
        <v>284</v>
      </c>
      <c r="C236" t="s">
        <v>50</v>
      </c>
      <c r="D236">
        <v>23</v>
      </c>
      <c r="E236" t="s">
        <v>89</v>
      </c>
      <c r="F236">
        <v>18</v>
      </c>
      <c r="G236">
        <v>2</v>
      </c>
      <c r="H236">
        <v>13.7</v>
      </c>
      <c r="I236">
        <v>2.4</v>
      </c>
      <c r="J236">
        <v>6.4</v>
      </c>
      <c r="K236">
        <v>0.371</v>
      </c>
      <c r="L236">
        <v>1.1000000000000001</v>
      </c>
      <c r="M236">
        <v>3.4</v>
      </c>
      <c r="N236">
        <v>0.32300000000000001</v>
      </c>
      <c r="O236">
        <v>1.3</v>
      </c>
      <c r="P236">
        <v>3</v>
      </c>
      <c r="Q236">
        <v>0.42599999999999999</v>
      </c>
      <c r="R236">
        <v>0.45700000000000002</v>
      </c>
      <c r="S236">
        <v>0.6</v>
      </c>
      <c r="T236">
        <v>0.7</v>
      </c>
      <c r="U236">
        <v>0.83299999999999996</v>
      </c>
      <c r="V236">
        <v>0.1</v>
      </c>
      <c r="W236">
        <v>0.8</v>
      </c>
      <c r="X236">
        <v>0.9</v>
      </c>
      <c r="Y236">
        <v>1.8</v>
      </c>
      <c r="Z236">
        <v>0.6</v>
      </c>
      <c r="AA236">
        <v>0.1</v>
      </c>
      <c r="AB236">
        <v>1.2</v>
      </c>
      <c r="AC236">
        <v>1.4</v>
      </c>
      <c r="AD236">
        <v>6.4</v>
      </c>
      <c r="AG236" t="str">
        <v>Cameron Johnson</v>
      </c>
      <c r="AH236" t="str">
        <f t="shared" si="3"/>
        <v>BRK</v>
      </c>
    </row>
    <row r="237" spans="1:34" x14ac:dyDescent="0.25">
      <c r="A237">
        <v>218</v>
      </c>
      <c r="B237" t="s">
        <v>285</v>
      </c>
      <c r="C237" t="s">
        <v>59</v>
      </c>
      <c r="D237">
        <v>36</v>
      </c>
      <c r="E237" t="s">
        <v>57</v>
      </c>
      <c r="F237">
        <v>33</v>
      </c>
      <c r="G237">
        <v>0</v>
      </c>
      <c r="H237">
        <v>18.100000000000001</v>
      </c>
      <c r="I237">
        <v>1.7</v>
      </c>
      <c r="J237">
        <v>4.2</v>
      </c>
      <c r="K237">
        <v>0.40100000000000002</v>
      </c>
      <c r="L237">
        <v>1.1000000000000001</v>
      </c>
      <c r="M237">
        <v>2.7</v>
      </c>
      <c r="N237">
        <v>0.39300000000000002</v>
      </c>
      <c r="O237">
        <v>0.6</v>
      </c>
      <c r="P237">
        <v>1.5</v>
      </c>
      <c r="Q237">
        <v>0.41699999999999998</v>
      </c>
      <c r="R237">
        <v>0.52900000000000003</v>
      </c>
      <c r="S237">
        <v>0.5</v>
      </c>
      <c r="T237">
        <v>0.6</v>
      </c>
      <c r="U237">
        <v>0.85</v>
      </c>
      <c r="V237">
        <v>0.5</v>
      </c>
      <c r="W237">
        <v>2.1</v>
      </c>
      <c r="X237">
        <v>2.5</v>
      </c>
      <c r="Y237">
        <v>3.2</v>
      </c>
      <c r="Z237">
        <v>0.7</v>
      </c>
      <c r="AA237">
        <v>0.1</v>
      </c>
      <c r="AB237">
        <v>1</v>
      </c>
      <c r="AC237">
        <v>1.6</v>
      </c>
      <c r="AD237">
        <v>4.9000000000000004</v>
      </c>
      <c r="AG237" t="str">
        <v>Jalen Johnson</v>
      </c>
      <c r="AH237" t="str">
        <f t="shared" si="3"/>
        <v>ATL</v>
      </c>
    </row>
    <row r="238" spans="1:34" x14ac:dyDescent="0.25">
      <c r="A238">
        <v>219</v>
      </c>
      <c r="B238" t="s">
        <v>286</v>
      </c>
      <c r="C238" t="s">
        <v>59</v>
      </c>
      <c r="D238">
        <v>26</v>
      </c>
      <c r="E238" t="s">
        <v>51</v>
      </c>
      <c r="F238">
        <v>43</v>
      </c>
      <c r="G238">
        <v>43</v>
      </c>
      <c r="H238">
        <v>33</v>
      </c>
      <c r="I238">
        <v>8</v>
      </c>
      <c r="J238">
        <v>16.3</v>
      </c>
      <c r="K238">
        <v>0.48899999999999999</v>
      </c>
      <c r="L238">
        <v>1.4</v>
      </c>
      <c r="M238">
        <v>3.9</v>
      </c>
      <c r="N238">
        <v>0.35499999999999998</v>
      </c>
      <c r="O238">
        <v>6.6</v>
      </c>
      <c r="P238">
        <v>12.5</v>
      </c>
      <c r="Q238">
        <v>0.53</v>
      </c>
      <c r="R238">
        <v>0.53100000000000003</v>
      </c>
      <c r="S238">
        <v>4.0999999999999996</v>
      </c>
      <c r="T238">
        <v>5.0999999999999996</v>
      </c>
      <c r="U238">
        <v>0.8</v>
      </c>
      <c r="V238">
        <v>0.6</v>
      </c>
      <c r="W238">
        <v>4.3</v>
      </c>
      <c r="X238">
        <v>4.9000000000000004</v>
      </c>
      <c r="Y238">
        <v>5.7</v>
      </c>
      <c r="Z238">
        <v>0.8</v>
      </c>
      <c r="AA238">
        <v>0.5</v>
      </c>
      <c r="AB238">
        <v>2.4</v>
      </c>
      <c r="AC238">
        <v>2.2000000000000002</v>
      </c>
      <c r="AD238">
        <v>21.4</v>
      </c>
      <c r="AG238" t="str">
        <v>James Johnson</v>
      </c>
      <c r="AH238" t="str">
        <f t="shared" si="3"/>
        <v>IND</v>
      </c>
    </row>
    <row r="239" spans="1:34" x14ac:dyDescent="0.25">
      <c r="A239">
        <v>220</v>
      </c>
      <c r="B239" t="s">
        <v>287</v>
      </c>
      <c r="C239" t="s">
        <v>39</v>
      </c>
      <c r="D239">
        <v>31</v>
      </c>
      <c r="E239" t="s">
        <v>130</v>
      </c>
      <c r="F239">
        <v>27</v>
      </c>
      <c r="G239">
        <v>27</v>
      </c>
      <c r="H239">
        <v>33.299999999999997</v>
      </c>
      <c r="I239">
        <v>9.3000000000000007</v>
      </c>
      <c r="J239">
        <v>19.600000000000001</v>
      </c>
      <c r="K239">
        <v>0.47199999999999998</v>
      </c>
      <c r="L239">
        <v>2.9</v>
      </c>
      <c r="M239">
        <v>7</v>
      </c>
      <c r="N239">
        <v>0.41099999999999998</v>
      </c>
      <c r="O239">
        <v>6.4</v>
      </c>
      <c r="P239">
        <v>12.6</v>
      </c>
      <c r="Q239">
        <v>0.50600000000000001</v>
      </c>
      <c r="R239">
        <v>0.54500000000000004</v>
      </c>
      <c r="S239">
        <v>3.8</v>
      </c>
      <c r="T239">
        <v>4.2</v>
      </c>
      <c r="U239">
        <v>0.89500000000000002</v>
      </c>
      <c r="V239">
        <v>0.8</v>
      </c>
      <c r="W239">
        <v>4.3</v>
      </c>
      <c r="X239">
        <v>5.0999999999999996</v>
      </c>
      <c r="Y239">
        <v>5.3</v>
      </c>
      <c r="Z239">
        <v>1.3</v>
      </c>
      <c r="AA239">
        <v>0.4</v>
      </c>
      <c r="AB239">
        <v>1.6</v>
      </c>
      <c r="AC239">
        <v>1.9</v>
      </c>
      <c r="AD239">
        <v>25.2</v>
      </c>
      <c r="AG239" t="str">
        <v>Keldon Johnson</v>
      </c>
      <c r="AH239" t="str">
        <f t="shared" si="3"/>
        <v>SAS</v>
      </c>
    </row>
    <row r="240" spans="1:34" x14ac:dyDescent="0.25">
      <c r="A240">
        <v>221</v>
      </c>
      <c r="B240" t="s">
        <v>288</v>
      </c>
      <c r="C240" t="s">
        <v>28</v>
      </c>
      <c r="D240">
        <v>26</v>
      </c>
      <c r="E240" t="s">
        <v>57</v>
      </c>
      <c r="F240">
        <v>29</v>
      </c>
      <c r="G240">
        <v>1</v>
      </c>
      <c r="H240">
        <v>14</v>
      </c>
      <c r="I240">
        <v>2.2000000000000002</v>
      </c>
      <c r="J240">
        <v>4.7</v>
      </c>
      <c r="K240">
        <v>0.46700000000000003</v>
      </c>
      <c r="L240">
        <v>0.6</v>
      </c>
      <c r="M240">
        <v>2</v>
      </c>
      <c r="N240">
        <v>0.28100000000000003</v>
      </c>
      <c r="O240">
        <v>1.7</v>
      </c>
      <c r="P240">
        <v>2.8</v>
      </c>
      <c r="Q240">
        <v>0.6</v>
      </c>
      <c r="R240">
        <v>0.52600000000000002</v>
      </c>
      <c r="S240">
        <v>1.3</v>
      </c>
      <c r="T240">
        <v>1.7</v>
      </c>
      <c r="U240">
        <v>0.77100000000000002</v>
      </c>
      <c r="V240">
        <v>1.1000000000000001</v>
      </c>
      <c r="W240">
        <v>2.7</v>
      </c>
      <c r="X240">
        <v>3.8</v>
      </c>
      <c r="Y240">
        <v>0.4</v>
      </c>
      <c r="Z240">
        <v>0.7</v>
      </c>
      <c r="AA240">
        <v>1.1000000000000001</v>
      </c>
      <c r="AB240">
        <v>0.4</v>
      </c>
      <c r="AC240">
        <v>1.2</v>
      </c>
      <c r="AD240">
        <v>6.2</v>
      </c>
      <c r="AG240" t="str">
        <v>Keon Johnson</v>
      </c>
      <c r="AH240" t="str">
        <f t="shared" si="3"/>
        <v>BRK</v>
      </c>
    </row>
    <row r="241" spans="1:34" x14ac:dyDescent="0.25">
      <c r="A241">
        <v>222</v>
      </c>
      <c r="B241" t="s">
        <v>289</v>
      </c>
      <c r="C241" t="s">
        <v>39</v>
      </c>
      <c r="D241">
        <v>21</v>
      </c>
      <c r="E241" t="s">
        <v>68</v>
      </c>
      <c r="F241">
        <v>42</v>
      </c>
      <c r="G241">
        <v>26</v>
      </c>
      <c r="H241">
        <v>26.7</v>
      </c>
      <c r="I241">
        <v>5</v>
      </c>
      <c r="J241">
        <v>11.2</v>
      </c>
      <c r="K241">
        <v>0.44800000000000001</v>
      </c>
      <c r="L241">
        <v>1.3</v>
      </c>
      <c r="M241">
        <v>4.0999999999999996</v>
      </c>
      <c r="N241">
        <v>0.32700000000000001</v>
      </c>
      <c r="O241">
        <v>3.7</v>
      </c>
      <c r="P241">
        <v>7.1</v>
      </c>
      <c r="Q241">
        <v>0.51700000000000002</v>
      </c>
      <c r="R241">
        <v>0.50700000000000001</v>
      </c>
      <c r="S241">
        <v>2.9</v>
      </c>
      <c r="T241">
        <v>4</v>
      </c>
      <c r="U241">
        <v>0.72199999999999998</v>
      </c>
      <c r="V241">
        <v>1.4</v>
      </c>
      <c r="W241">
        <v>2.5</v>
      </c>
      <c r="X241">
        <v>3.8</v>
      </c>
      <c r="Y241">
        <v>3.7</v>
      </c>
      <c r="Z241">
        <v>0.7</v>
      </c>
      <c r="AA241">
        <v>0.6</v>
      </c>
      <c r="AB241">
        <v>2.2999999999999998</v>
      </c>
      <c r="AC241">
        <v>2.7</v>
      </c>
      <c r="AD241">
        <v>14.3</v>
      </c>
      <c r="AG241" t="str">
        <v>Keyontae Johnson</v>
      </c>
      <c r="AH241" t="str">
        <f t="shared" si="3"/>
        <v>OKC</v>
      </c>
    </row>
    <row r="242" spans="1:34" x14ac:dyDescent="0.25">
      <c r="A242">
        <v>223</v>
      </c>
      <c r="B242" t="s">
        <v>290</v>
      </c>
      <c r="C242" t="s">
        <v>39</v>
      </c>
      <c r="D242">
        <v>22</v>
      </c>
      <c r="E242" t="s">
        <v>54</v>
      </c>
      <c r="F242">
        <v>39</v>
      </c>
      <c r="G242">
        <v>8</v>
      </c>
      <c r="H242">
        <v>11.5</v>
      </c>
      <c r="I242">
        <v>1.1000000000000001</v>
      </c>
      <c r="J242">
        <v>2</v>
      </c>
      <c r="K242">
        <v>0.55100000000000005</v>
      </c>
      <c r="L242">
        <v>0.4</v>
      </c>
      <c r="M242">
        <v>0.9</v>
      </c>
      <c r="N242">
        <v>0.38900000000000001</v>
      </c>
      <c r="O242">
        <v>0.7</v>
      </c>
      <c r="P242">
        <v>1.1000000000000001</v>
      </c>
      <c r="Q242">
        <v>0.69</v>
      </c>
      <c r="R242">
        <v>0.64100000000000001</v>
      </c>
      <c r="S242">
        <v>0.2</v>
      </c>
      <c r="T242">
        <v>0.2</v>
      </c>
      <c r="U242">
        <v>0.88900000000000001</v>
      </c>
      <c r="V242">
        <v>0.9</v>
      </c>
      <c r="W242">
        <v>1.3</v>
      </c>
      <c r="X242">
        <v>2.2000000000000002</v>
      </c>
      <c r="Y242">
        <v>0.9</v>
      </c>
      <c r="Z242">
        <v>0.3</v>
      </c>
      <c r="AA242">
        <v>0.1</v>
      </c>
      <c r="AB242">
        <v>0.5</v>
      </c>
      <c r="AC242">
        <v>1.9</v>
      </c>
      <c r="AD242">
        <v>2.8</v>
      </c>
      <c r="AG242" t="str">
        <v>Nikola Jokić</v>
      </c>
      <c r="AH242" t="str">
        <f t="shared" si="3"/>
        <v>DEN</v>
      </c>
    </row>
    <row r="243" spans="1:34" x14ac:dyDescent="0.25">
      <c r="A243">
        <v>224</v>
      </c>
      <c r="B243" t="s">
        <v>291</v>
      </c>
      <c r="C243" t="s">
        <v>28</v>
      </c>
      <c r="D243">
        <v>19</v>
      </c>
      <c r="E243" t="s">
        <v>42</v>
      </c>
      <c r="F243">
        <v>15</v>
      </c>
      <c r="G243">
        <v>0</v>
      </c>
      <c r="H243">
        <v>15.5</v>
      </c>
      <c r="I243">
        <v>2.7</v>
      </c>
      <c r="J243">
        <v>5.7</v>
      </c>
      <c r="K243">
        <v>0.48199999999999998</v>
      </c>
      <c r="L243">
        <v>1.4</v>
      </c>
      <c r="M243">
        <v>3.1</v>
      </c>
      <c r="N243">
        <v>0.45700000000000002</v>
      </c>
      <c r="O243">
        <v>1.3</v>
      </c>
      <c r="P243">
        <v>2.6</v>
      </c>
      <c r="Q243">
        <v>0.51300000000000001</v>
      </c>
      <c r="R243">
        <v>0.60599999999999998</v>
      </c>
      <c r="S243">
        <v>1.5</v>
      </c>
      <c r="T243">
        <v>2</v>
      </c>
      <c r="U243">
        <v>0.73299999999999998</v>
      </c>
      <c r="V243">
        <v>0.7</v>
      </c>
      <c r="W243">
        <v>2.1</v>
      </c>
      <c r="X243">
        <v>2.9</v>
      </c>
      <c r="Y243">
        <v>0.7</v>
      </c>
      <c r="Z243">
        <v>0.4</v>
      </c>
      <c r="AA243">
        <v>0.5</v>
      </c>
      <c r="AB243">
        <v>0.6</v>
      </c>
      <c r="AC243">
        <v>1</v>
      </c>
      <c r="AD243">
        <v>8.3000000000000007</v>
      </c>
      <c r="AG243" t="str">
        <v>Colby Jones</v>
      </c>
      <c r="AH243" t="str">
        <f t="shared" si="3"/>
        <v>SAC</v>
      </c>
    </row>
    <row r="244" spans="1:34" x14ac:dyDescent="0.25">
      <c r="A244">
        <v>225</v>
      </c>
      <c r="B244" t="s">
        <v>292</v>
      </c>
      <c r="C244" t="s">
        <v>33</v>
      </c>
      <c r="D244">
        <v>22</v>
      </c>
      <c r="E244" t="s">
        <v>127</v>
      </c>
      <c r="F244">
        <v>36</v>
      </c>
      <c r="G244">
        <v>1</v>
      </c>
      <c r="H244">
        <v>13.4</v>
      </c>
      <c r="I244">
        <v>2.8</v>
      </c>
      <c r="J244">
        <v>4.0999999999999996</v>
      </c>
      <c r="K244">
        <v>0.66400000000000003</v>
      </c>
      <c r="L244">
        <v>0</v>
      </c>
      <c r="M244">
        <v>0.1</v>
      </c>
      <c r="N244">
        <v>0</v>
      </c>
      <c r="O244">
        <v>2.8</v>
      </c>
      <c r="P244">
        <v>4.0999999999999996</v>
      </c>
      <c r="Q244">
        <v>0.67800000000000005</v>
      </c>
      <c r="R244">
        <v>0.66400000000000003</v>
      </c>
      <c r="S244">
        <v>1.3</v>
      </c>
      <c r="T244">
        <v>1.8</v>
      </c>
      <c r="U244">
        <v>0.69699999999999995</v>
      </c>
      <c r="V244">
        <v>1.5</v>
      </c>
      <c r="W244">
        <v>2.6</v>
      </c>
      <c r="X244">
        <v>4.0999999999999996</v>
      </c>
      <c r="Y244">
        <v>0.9</v>
      </c>
      <c r="Z244">
        <v>0.6</v>
      </c>
      <c r="AA244">
        <v>1.2</v>
      </c>
      <c r="AB244">
        <v>0.7</v>
      </c>
      <c r="AC244">
        <v>2.8</v>
      </c>
      <c r="AD244">
        <v>6.8</v>
      </c>
      <c r="AG244" t="str">
        <v>Damian Jones</v>
      </c>
      <c r="AH244" t="str">
        <f t="shared" si="3"/>
        <v>CLE</v>
      </c>
    </row>
    <row r="245" spans="1:34" x14ac:dyDescent="0.25">
      <c r="A245">
        <v>226</v>
      </c>
      <c r="B245" t="s">
        <v>293</v>
      </c>
      <c r="C245" t="s">
        <v>33</v>
      </c>
      <c r="D245">
        <v>24</v>
      </c>
      <c r="E245" t="s">
        <v>42</v>
      </c>
      <c r="F245">
        <v>45</v>
      </c>
      <c r="G245">
        <v>45</v>
      </c>
      <c r="H245">
        <v>31.7</v>
      </c>
      <c r="I245">
        <v>7.5</v>
      </c>
      <c r="J245">
        <v>16.8</v>
      </c>
      <c r="K245">
        <v>0.44600000000000001</v>
      </c>
      <c r="L245">
        <v>1.7</v>
      </c>
      <c r="M245">
        <v>5.4</v>
      </c>
      <c r="N245">
        <v>0.315</v>
      </c>
      <c r="O245">
        <v>5.8</v>
      </c>
      <c r="P245">
        <v>11.4</v>
      </c>
      <c r="Q245">
        <v>0.50800000000000001</v>
      </c>
      <c r="R245">
        <v>0.497</v>
      </c>
      <c r="S245">
        <v>5.2</v>
      </c>
      <c r="T245">
        <v>6.3</v>
      </c>
      <c r="U245">
        <v>0.83399999999999996</v>
      </c>
      <c r="V245">
        <v>1.3</v>
      </c>
      <c r="W245">
        <v>4.4000000000000004</v>
      </c>
      <c r="X245">
        <v>5.6</v>
      </c>
      <c r="Y245">
        <v>2</v>
      </c>
      <c r="Z245">
        <v>1</v>
      </c>
      <c r="AA245">
        <v>1.6</v>
      </c>
      <c r="AB245">
        <v>2.2000000000000002</v>
      </c>
      <c r="AC245">
        <v>3.5</v>
      </c>
      <c r="AD245">
        <v>21.9</v>
      </c>
      <c r="AG245" t="str">
        <v>Derrick Jones Jr.</v>
      </c>
      <c r="AH245" t="str">
        <f t="shared" si="3"/>
        <v>DAL</v>
      </c>
    </row>
    <row r="246" spans="1:34" x14ac:dyDescent="0.25">
      <c r="A246">
        <v>227</v>
      </c>
      <c r="B246" t="s">
        <v>294</v>
      </c>
      <c r="C246" t="s">
        <v>50</v>
      </c>
      <c r="D246">
        <v>33</v>
      </c>
      <c r="E246" t="s">
        <v>116</v>
      </c>
      <c r="F246">
        <v>48</v>
      </c>
      <c r="G246">
        <v>14</v>
      </c>
      <c r="H246">
        <v>23</v>
      </c>
      <c r="I246">
        <v>4.4000000000000004</v>
      </c>
      <c r="J246">
        <v>9.5</v>
      </c>
      <c r="K246">
        <v>0.46100000000000002</v>
      </c>
      <c r="L246">
        <v>1.3</v>
      </c>
      <c r="M246">
        <v>3.6</v>
      </c>
      <c r="N246">
        <v>0.374</v>
      </c>
      <c r="O246">
        <v>3</v>
      </c>
      <c r="P246">
        <v>5.9</v>
      </c>
      <c r="Q246">
        <v>0.51200000000000001</v>
      </c>
      <c r="R246">
        <v>0.53100000000000003</v>
      </c>
      <c r="S246">
        <v>0.9</v>
      </c>
      <c r="T246">
        <v>1.2</v>
      </c>
      <c r="U246">
        <v>0.75900000000000001</v>
      </c>
      <c r="V246">
        <v>0.4</v>
      </c>
      <c r="W246">
        <v>1.7</v>
      </c>
      <c r="X246">
        <v>2</v>
      </c>
      <c r="Y246">
        <v>4</v>
      </c>
      <c r="Z246">
        <v>0.6</v>
      </c>
      <c r="AA246">
        <v>0.2</v>
      </c>
      <c r="AB246">
        <v>1.4</v>
      </c>
      <c r="AC246">
        <v>1.9</v>
      </c>
      <c r="AD246">
        <v>11</v>
      </c>
      <c r="AG246" t="str">
        <v>Herbert Jones</v>
      </c>
      <c r="AH246" t="str">
        <f t="shared" si="3"/>
        <v>NOP</v>
      </c>
    </row>
    <row r="247" spans="1:34" x14ac:dyDescent="0.25">
      <c r="A247">
        <v>228</v>
      </c>
      <c r="B247" t="s">
        <v>295</v>
      </c>
      <c r="C247" t="s">
        <v>28</v>
      </c>
      <c r="D247">
        <v>23</v>
      </c>
      <c r="E247" t="s">
        <v>173</v>
      </c>
      <c r="F247">
        <v>32</v>
      </c>
      <c r="G247">
        <v>3</v>
      </c>
      <c r="H247">
        <v>14.2</v>
      </c>
      <c r="I247">
        <v>2.9</v>
      </c>
      <c r="J247">
        <v>4.2</v>
      </c>
      <c r="K247">
        <v>0.68700000000000006</v>
      </c>
      <c r="L247">
        <v>0</v>
      </c>
      <c r="M247">
        <v>0</v>
      </c>
      <c r="O247">
        <v>2.9</v>
      </c>
      <c r="P247">
        <v>4.2</v>
      </c>
      <c r="Q247">
        <v>0.68700000000000006</v>
      </c>
      <c r="R247">
        <v>0.68700000000000006</v>
      </c>
      <c r="S247">
        <v>1.1000000000000001</v>
      </c>
      <c r="T247">
        <v>1.9</v>
      </c>
      <c r="U247">
        <v>0.56699999999999995</v>
      </c>
      <c r="V247">
        <v>1.7</v>
      </c>
      <c r="W247">
        <v>2.6</v>
      </c>
      <c r="X247">
        <v>4.3</v>
      </c>
      <c r="Y247">
        <v>1</v>
      </c>
      <c r="Z247">
        <v>0.4</v>
      </c>
      <c r="AA247">
        <v>0.8</v>
      </c>
      <c r="AB247">
        <v>0.7</v>
      </c>
      <c r="AC247">
        <v>1.7</v>
      </c>
      <c r="AD247">
        <v>6.8</v>
      </c>
      <c r="AG247" t="str">
        <v>Tre Jones</v>
      </c>
      <c r="AH247" t="str">
        <f t="shared" si="3"/>
        <v>SAS</v>
      </c>
    </row>
    <row r="248" spans="1:34" x14ac:dyDescent="0.25">
      <c r="A248">
        <v>229</v>
      </c>
      <c r="B248" t="s">
        <v>296</v>
      </c>
      <c r="C248" t="s">
        <v>28</v>
      </c>
      <c r="D248">
        <v>39</v>
      </c>
      <c r="E248" t="s">
        <v>151</v>
      </c>
      <c r="F248">
        <v>43</v>
      </c>
      <c r="G248">
        <v>43</v>
      </c>
      <c r="H248">
        <v>34.700000000000003</v>
      </c>
      <c r="I248">
        <v>9.4</v>
      </c>
      <c r="J248">
        <v>17.899999999999999</v>
      </c>
      <c r="K248">
        <v>0.52300000000000002</v>
      </c>
      <c r="L248">
        <v>2.2000000000000002</v>
      </c>
      <c r="M248">
        <v>5.4</v>
      </c>
      <c r="N248">
        <v>0.39900000000000002</v>
      </c>
      <c r="O248">
        <v>7.2</v>
      </c>
      <c r="P248">
        <v>12.5</v>
      </c>
      <c r="Q248">
        <v>0.57599999999999996</v>
      </c>
      <c r="R248">
        <v>0.58299999999999996</v>
      </c>
      <c r="S248">
        <v>4.0999999999999996</v>
      </c>
      <c r="T248">
        <v>5.6</v>
      </c>
      <c r="U248">
        <v>0.73599999999999999</v>
      </c>
      <c r="V248">
        <v>0.9</v>
      </c>
      <c r="W248">
        <v>6.5</v>
      </c>
      <c r="X248">
        <v>7.4</v>
      </c>
      <c r="Y248">
        <v>7.7</v>
      </c>
      <c r="Z248">
        <v>1.3</v>
      </c>
      <c r="AA248">
        <v>0.6</v>
      </c>
      <c r="AB248">
        <v>3.3</v>
      </c>
      <c r="AC248">
        <v>1.2</v>
      </c>
      <c r="AD248">
        <v>25</v>
      </c>
      <c r="AG248" t="str">
        <v>Tyus Jones</v>
      </c>
      <c r="AH248" t="str">
        <f t="shared" si="3"/>
        <v>WAS</v>
      </c>
    </row>
    <row r="249" spans="1:34" x14ac:dyDescent="0.25">
      <c r="A249">
        <v>230</v>
      </c>
      <c r="B249" t="s">
        <v>297</v>
      </c>
      <c r="C249" t="s">
        <v>59</v>
      </c>
      <c r="D249">
        <v>22</v>
      </c>
      <c r="E249" t="s">
        <v>37</v>
      </c>
      <c r="F249">
        <v>41</v>
      </c>
      <c r="G249">
        <v>15</v>
      </c>
      <c r="H249">
        <v>30</v>
      </c>
      <c r="I249">
        <v>5.2</v>
      </c>
      <c r="J249">
        <v>10.3</v>
      </c>
      <c r="K249">
        <v>0.505</v>
      </c>
      <c r="L249">
        <v>1</v>
      </c>
      <c r="M249">
        <v>3</v>
      </c>
      <c r="N249">
        <v>0.34399999999999997</v>
      </c>
      <c r="O249">
        <v>4.2</v>
      </c>
      <c r="P249">
        <v>7.3</v>
      </c>
      <c r="Q249">
        <v>0.56999999999999995</v>
      </c>
      <c r="R249">
        <v>0.55500000000000005</v>
      </c>
      <c r="S249">
        <v>2.1</v>
      </c>
      <c r="T249">
        <v>2.5</v>
      </c>
      <c r="U249">
        <v>0.83699999999999997</v>
      </c>
      <c r="V249">
        <v>1.2</v>
      </c>
      <c r="W249">
        <v>2.6</v>
      </c>
      <c r="X249">
        <v>3.8</v>
      </c>
      <c r="Y249">
        <v>2.7</v>
      </c>
      <c r="Z249">
        <v>1.1000000000000001</v>
      </c>
      <c r="AA249">
        <v>0.3</v>
      </c>
      <c r="AB249">
        <v>1.7</v>
      </c>
      <c r="AC249">
        <v>2.5</v>
      </c>
      <c r="AD249">
        <v>13.5</v>
      </c>
      <c r="AG249" t="str">
        <v>DeAndre Jordan</v>
      </c>
      <c r="AH249" t="str">
        <f t="shared" si="3"/>
        <v>DEN</v>
      </c>
    </row>
    <row r="250" spans="1:34" x14ac:dyDescent="0.25">
      <c r="A250">
        <v>231</v>
      </c>
      <c r="B250" t="s">
        <v>298</v>
      </c>
      <c r="C250" t="s">
        <v>39</v>
      </c>
      <c r="D250">
        <v>26</v>
      </c>
      <c r="E250" t="s">
        <v>35</v>
      </c>
      <c r="F250">
        <v>10</v>
      </c>
      <c r="G250">
        <v>0</v>
      </c>
      <c r="H250">
        <v>3</v>
      </c>
      <c r="I250">
        <v>0.5</v>
      </c>
      <c r="J250">
        <v>1.2</v>
      </c>
      <c r="K250">
        <v>0.41699999999999998</v>
      </c>
      <c r="L250">
        <v>0.1</v>
      </c>
      <c r="M250">
        <v>0.5</v>
      </c>
      <c r="N250">
        <v>0.2</v>
      </c>
      <c r="O250">
        <v>0.4</v>
      </c>
      <c r="P250">
        <v>0.7</v>
      </c>
      <c r="Q250">
        <v>0.57099999999999995</v>
      </c>
      <c r="R250">
        <v>0.45800000000000002</v>
      </c>
      <c r="S250">
        <v>0</v>
      </c>
      <c r="T250">
        <v>0.2</v>
      </c>
      <c r="U250">
        <v>0</v>
      </c>
      <c r="V250">
        <v>0</v>
      </c>
      <c r="W250">
        <v>0.5</v>
      </c>
      <c r="X250">
        <v>0.5</v>
      </c>
      <c r="Y250">
        <v>0.2</v>
      </c>
      <c r="Z250">
        <v>0</v>
      </c>
      <c r="AA250">
        <v>0</v>
      </c>
      <c r="AB250">
        <v>0.1</v>
      </c>
      <c r="AC250">
        <v>0.2</v>
      </c>
      <c r="AD250">
        <v>1.1000000000000001</v>
      </c>
      <c r="AG250" t="str">
        <v>Cory Joseph</v>
      </c>
      <c r="AH250" t="str">
        <f t="shared" si="3"/>
        <v>GSW</v>
      </c>
    </row>
    <row r="251" spans="1:34" x14ac:dyDescent="0.25">
      <c r="A251">
        <v>232</v>
      </c>
      <c r="B251" t="s">
        <v>678</v>
      </c>
      <c r="C251" t="s">
        <v>33</v>
      </c>
      <c r="D251">
        <v>24</v>
      </c>
      <c r="E251" t="s">
        <v>62</v>
      </c>
      <c r="F251">
        <v>2</v>
      </c>
      <c r="G251">
        <v>0</v>
      </c>
      <c r="H251">
        <v>0.5</v>
      </c>
      <c r="I251">
        <v>0</v>
      </c>
      <c r="J251">
        <v>0</v>
      </c>
      <c r="L251">
        <v>0</v>
      </c>
      <c r="M251">
        <v>0</v>
      </c>
      <c r="O251">
        <v>0</v>
      </c>
      <c r="P251">
        <v>0</v>
      </c>
      <c r="S251">
        <v>0</v>
      </c>
      <c r="T251">
        <v>0</v>
      </c>
      <c r="V251">
        <v>0</v>
      </c>
      <c r="W251">
        <v>0.5</v>
      </c>
      <c r="X251">
        <v>0.5</v>
      </c>
      <c r="Y251">
        <v>0</v>
      </c>
      <c r="Z251">
        <v>0</v>
      </c>
      <c r="AA251">
        <v>0</v>
      </c>
      <c r="AB251">
        <v>0.5</v>
      </c>
      <c r="AC251">
        <v>0</v>
      </c>
      <c r="AD251">
        <v>0</v>
      </c>
      <c r="AG251" t="str">
        <v>Nikola Jović</v>
      </c>
      <c r="AH251" t="str">
        <f t="shared" si="3"/>
        <v>MIA</v>
      </c>
    </row>
    <row r="252" spans="1:34" x14ac:dyDescent="0.25">
      <c r="A252">
        <v>233</v>
      </c>
      <c r="B252" t="s">
        <v>299</v>
      </c>
      <c r="C252" t="s">
        <v>39</v>
      </c>
      <c r="D252">
        <v>26</v>
      </c>
      <c r="E252" t="s">
        <v>48</v>
      </c>
      <c r="F252">
        <v>2</v>
      </c>
      <c r="G252">
        <v>0</v>
      </c>
      <c r="H252">
        <v>7.5</v>
      </c>
      <c r="I252">
        <v>1</v>
      </c>
      <c r="J252">
        <v>2</v>
      </c>
      <c r="K252">
        <v>0.5</v>
      </c>
      <c r="L252">
        <v>0</v>
      </c>
      <c r="M252">
        <v>0.5</v>
      </c>
      <c r="N252">
        <v>0</v>
      </c>
      <c r="O252">
        <v>1</v>
      </c>
      <c r="P252">
        <v>1.5</v>
      </c>
      <c r="Q252">
        <v>0.66700000000000004</v>
      </c>
      <c r="R252">
        <v>0.5</v>
      </c>
      <c r="S252">
        <v>0</v>
      </c>
      <c r="T252">
        <v>0</v>
      </c>
      <c r="V252">
        <v>0.5</v>
      </c>
      <c r="W252">
        <v>0</v>
      </c>
      <c r="X252">
        <v>0.5</v>
      </c>
      <c r="Y252">
        <v>1.5</v>
      </c>
      <c r="Z252">
        <v>0</v>
      </c>
      <c r="AA252">
        <v>0</v>
      </c>
      <c r="AB252">
        <v>0.5</v>
      </c>
      <c r="AC252">
        <v>1</v>
      </c>
      <c r="AD252">
        <v>2</v>
      </c>
      <c r="AG252" t="str">
        <v>Johnny Juzang</v>
      </c>
      <c r="AH252" t="str">
        <f t="shared" si="3"/>
        <v>UTA</v>
      </c>
    </row>
    <row r="253" spans="1:34" x14ac:dyDescent="0.25">
      <c r="A253">
        <v>234</v>
      </c>
      <c r="B253" t="s">
        <v>300</v>
      </c>
      <c r="C253" t="s">
        <v>39</v>
      </c>
      <c r="D253">
        <v>24</v>
      </c>
      <c r="E253" t="s">
        <v>95</v>
      </c>
      <c r="F253">
        <v>47</v>
      </c>
      <c r="G253">
        <v>0</v>
      </c>
      <c r="H253">
        <v>18.8</v>
      </c>
      <c r="I253">
        <v>3</v>
      </c>
      <c r="J253">
        <v>6.4</v>
      </c>
      <c r="K253">
        <v>0.46200000000000002</v>
      </c>
      <c r="L253">
        <v>2</v>
      </c>
      <c r="M253">
        <v>4.8</v>
      </c>
      <c r="N253">
        <v>0.42399999999999999</v>
      </c>
      <c r="O253">
        <v>0.9</v>
      </c>
      <c r="P253">
        <v>1.6</v>
      </c>
      <c r="Q253">
        <v>0.57099999999999995</v>
      </c>
      <c r="R253">
        <v>0.62</v>
      </c>
      <c r="S253">
        <v>0.7</v>
      </c>
      <c r="T253">
        <v>0.8</v>
      </c>
      <c r="U253">
        <v>0.84199999999999997</v>
      </c>
      <c r="V253">
        <v>0.4</v>
      </c>
      <c r="W253">
        <v>2</v>
      </c>
      <c r="X253">
        <v>2.4</v>
      </c>
      <c r="Y253">
        <v>1.1000000000000001</v>
      </c>
      <c r="Z253">
        <v>0.6</v>
      </c>
      <c r="AA253">
        <v>0.3</v>
      </c>
      <c r="AB253">
        <v>0.6</v>
      </c>
      <c r="AC253">
        <v>1.2</v>
      </c>
      <c r="AD253">
        <v>8.6</v>
      </c>
      <c r="AG253" t="str">
        <v>Luke Kennard</v>
      </c>
      <c r="AH253" t="str">
        <f t="shared" si="3"/>
        <v>MEM</v>
      </c>
    </row>
    <row r="254" spans="1:34" x14ac:dyDescent="0.25">
      <c r="A254">
        <v>235</v>
      </c>
      <c r="B254" t="s">
        <v>301</v>
      </c>
      <c r="C254" t="s">
        <v>28</v>
      </c>
      <c r="D254">
        <v>27</v>
      </c>
      <c r="E254" t="s">
        <v>118</v>
      </c>
      <c r="F254">
        <v>37</v>
      </c>
      <c r="G254">
        <v>37</v>
      </c>
      <c r="H254">
        <v>28.4</v>
      </c>
      <c r="I254">
        <v>5.0999999999999996</v>
      </c>
      <c r="J254">
        <v>11.3</v>
      </c>
      <c r="K254">
        <v>0.45600000000000002</v>
      </c>
      <c r="L254">
        <v>2.5</v>
      </c>
      <c r="M254">
        <v>6.1</v>
      </c>
      <c r="N254">
        <v>0.40400000000000003</v>
      </c>
      <c r="O254">
        <v>2.7</v>
      </c>
      <c r="P254">
        <v>5.2</v>
      </c>
      <c r="Q254">
        <v>0.51600000000000001</v>
      </c>
      <c r="R254">
        <v>0.56499999999999995</v>
      </c>
      <c r="S254">
        <v>1.1000000000000001</v>
      </c>
      <c r="T254">
        <v>1.6</v>
      </c>
      <c r="U254">
        <v>0.72399999999999998</v>
      </c>
      <c r="V254">
        <v>1.1000000000000001</v>
      </c>
      <c r="W254">
        <v>3.5</v>
      </c>
      <c r="X254">
        <v>4.5999999999999996</v>
      </c>
      <c r="Y254">
        <v>2.6</v>
      </c>
      <c r="Z254">
        <v>0.7</v>
      </c>
      <c r="AA254">
        <v>0.2</v>
      </c>
      <c r="AB254">
        <v>0.9</v>
      </c>
      <c r="AC254">
        <v>1.8</v>
      </c>
      <c r="AD254">
        <v>13.9</v>
      </c>
      <c r="AG254" t="str">
        <v>Walker Kessler</v>
      </c>
      <c r="AH254" t="str">
        <f t="shared" si="3"/>
        <v>UTA</v>
      </c>
    </row>
    <row r="255" spans="1:34" x14ac:dyDescent="0.25">
      <c r="A255">
        <v>236</v>
      </c>
      <c r="B255" t="s">
        <v>302</v>
      </c>
      <c r="C255" t="s">
        <v>59</v>
      </c>
      <c r="D255">
        <v>22</v>
      </c>
      <c r="E255" t="s">
        <v>98</v>
      </c>
      <c r="F255">
        <v>32</v>
      </c>
      <c r="G255">
        <v>29</v>
      </c>
      <c r="H255">
        <v>32.9</v>
      </c>
      <c r="I255">
        <v>6.1</v>
      </c>
      <c r="J255">
        <v>11.3</v>
      </c>
      <c r="K255">
        <v>0.54100000000000004</v>
      </c>
      <c r="L255">
        <v>1.2</v>
      </c>
      <c r="M255">
        <v>3.2</v>
      </c>
      <c r="N255">
        <v>0.36899999999999999</v>
      </c>
      <c r="O255">
        <v>4.9000000000000004</v>
      </c>
      <c r="P255">
        <v>8.1</v>
      </c>
      <c r="Q255">
        <v>0.61</v>
      </c>
      <c r="R255">
        <v>0.59399999999999997</v>
      </c>
      <c r="S255">
        <v>2</v>
      </c>
      <c r="T255">
        <v>2.7</v>
      </c>
      <c r="U255">
        <v>0.747</v>
      </c>
      <c r="V255">
        <v>1.2</v>
      </c>
      <c r="W255">
        <v>7</v>
      </c>
      <c r="X255">
        <v>8.1999999999999993</v>
      </c>
      <c r="Y255">
        <v>3.2</v>
      </c>
      <c r="Z255">
        <v>1.3</v>
      </c>
      <c r="AA255">
        <v>0.8</v>
      </c>
      <c r="AB255">
        <v>2</v>
      </c>
      <c r="AC255">
        <v>2.6</v>
      </c>
      <c r="AD255">
        <v>15.5</v>
      </c>
      <c r="AG255" t="str">
        <v>Braxton Key</v>
      </c>
      <c r="AH255" t="str">
        <f t="shared" si="3"/>
        <v>DEN</v>
      </c>
    </row>
    <row r="256" spans="1:34" x14ac:dyDescent="0.25">
      <c r="A256">
        <v>237</v>
      </c>
      <c r="B256" t="s">
        <v>303</v>
      </c>
      <c r="C256" t="s">
        <v>28</v>
      </c>
      <c r="D256">
        <v>36</v>
      </c>
      <c r="E256" t="s">
        <v>127</v>
      </c>
      <c r="F256">
        <v>5</v>
      </c>
      <c r="G256">
        <v>0</v>
      </c>
      <c r="H256">
        <v>4.8</v>
      </c>
      <c r="I256">
        <v>0.4</v>
      </c>
      <c r="J256">
        <v>1</v>
      </c>
      <c r="K256">
        <v>0.4</v>
      </c>
      <c r="L256">
        <v>0</v>
      </c>
      <c r="M256">
        <v>0.2</v>
      </c>
      <c r="N256">
        <v>0</v>
      </c>
      <c r="O256">
        <v>0.4</v>
      </c>
      <c r="P256">
        <v>0.8</v>
      </c>
      <c r="Q256">
        <v>0.5</v>
      </c>
      <c r="R256">
        <v>0.4</v>
      </c>
      <c r="S256">
        <v>0</v>
      </c>
      <c r="T256">
        <v>0</v>
      </c>
      <c r="V256">
        <v>0.2</v>
      </c>
      <c r="W256">
        <v>0.6</v>
      </c>
      <c r="X256">
        <v>0.8</v>
      </c>
      <c r="Y256">
        <v>1</v>
      </c>
      <c r="Z256">
        <v>0.8</v>
      </c>
      <c r="AA256">
        <v>0</v>
      </c>
      <c r="AB256">
        <v>0.4</v>
      </c>
      <c r="AC256">
        <v>0.8</v>
      </c>
      <c r="AD256">
        <v>0.8</v>
      </c>
      <c r="AG256" t="str">
        <v>Corey Kispert</v>
      </c>
      <c r="AH256" t="str">
        <f t="shared" si="3"/>
        <v>WAS</v>
      </c>
    </row>
    <row r="257" spans="1:34" x14ac:dyDescent="0.25">
      <c r="A257">
        <v>238</v>
      </c>
      <c r="B257" t="s">
        <v>304</v>
      </c>
      <c r="C257" t="s">
        <v>59</v>
      </c>
      <c r="D257">
        <v>24</v>
      </c>
      <c r="E257" t="s">
        <v>80</v>
      </c>
      <c r="F257">
        <v>45</v>
      </c>
      <c r="G257">
        <v>26</v>
      </c>
      <c r="H257">
        <v>30.6</v>
      </c>
      <c r="I257">
        <v>6</v>
      </c>
      <c r="J257">
        <v>13.4</v>
      </c>
      <c r="K257">
        <v>0.45200000000000001</v>
      </c>
      <c r="L257">
        <v>1.8</v>
      </c>
      <c r="M257">
        <v>5.2</v>
      </c>
      <c r="N257">
        <v>0.33800000000000002</v>
      </c>
      <c r="O257">
        <v>4.3</v>
      </c>
      <c r="P257">
        <v>8.1999999999999993</v>
      </c>
      <c r="Q257">
        <v>0.52400000000000002</v>
      </c>
      <c r="R257">
        <v>0.51700000000000002</v>
      </c>
      <c r="S257">
        <v>2.8</v>
      </c>
      <c r="T257">
        <v>3.6</v>
      </c>
      <c r="U257">
        <v>0.77900000000000003</v>
      </c>
      <c r="V257">
        <v>1.4</v>
      </c>
      <c r="W257">
        <v>4.5</v>
      </c>
      <c r="X257">
        <v>5.9</v>
      </c>
      <c r="Y257">
        <v>3.3</v>
      </c>
      <c r="Z257">
        <v>0.9</v>
      </c>
      <c r="AA257">
        <v>0.3</v>
      </c>
      <c r="AB257">
        <v>1.6</v>
      </c>
      <c r="AC257">
        <v>2.4</v>
      </c>
      <c r="AD257">
        <v>16.7</v>
      </c>
      <c r="AG257" t="str">
        <v>Maxi Kleber</v>
      </c>
      <c r="AH257" t="str">
        <f t="shared" si="3"/>
        <v>DAL</v>
      </c>
    </row>
    <row r="258" spans="1:34" x14ac:dyDescent="0.25">
      <c r="A258">
        <v>239</v>
      </c>
      <c r="B258" t="s">
        <v>305</v>
      </c>
      <c r="C258" t="s">
        <v>39</v>
      </c>
      <c r="D258">
        <v>21</v>
      </c>
      <c r="E258" t="s">
        <v>118</v>
      </c>
      <c r="F258">
        <v>1</v>
      </c>
      <c r="G258">
        <v>0</v>
      </c>
      <c r="H258">
        <v>21</v>
      </c>
      <c r="I258">
        <v>3</v>
      </c>
      <c r="J258">
        <v>8</v>
      </c>
      <c r="K258">
        <v>0.375</v>
      </c>
      <c r="L258">
        <v>2</v>
      </c>
      <c r="M258">
        <v>4</v>
      </c>
      <c r="N258">
        <v>0.5</v>
      </c>
      <c r="O258">
        <v>1</v>
      </c>
      <c r="P258">
        <v>4</v>
      </c>
      <c r="Q258">
        <v>0.25</v>
      </c>
      <c r="R258">
        <v>0.5</v>
      </c>
      <c r="S258">
        <v>4</v>
      </c>
      <c r="T258">
        <v>4</v>
      </c>
      <c r="U258">
        <v>1</v>
      </c>
      <c r="V258">
        <v>0</v>
      </c>
      <c r="W258">
        <v>1</v>
      </c>
      <c r="X258">
        <v>1</v>
      </c>
      <c r="Y258">
        <v>1</v>
      </c>
      <c r="Z258">
        <v>1</v>
      </c>
      <c r="AA258">
        <v>1</v>
      </c>
      <c r="AB258">
        <v>1</v>
      </c>
      <c r="AC258">
        <v>1</v>
      </c>
      <c r="AD258">
        <v>12</v>
      </c>
      <c r="AG258" t="str">
        <v>Kevin Knox</v>
      </c>
      <c r="AH258" t="str">
        <f t="shared" ref="AH258:AH321" si="4">IF(IFERROR(_xlfn.XLOOKUP(AG258,$B$3:$B$1003,$E$3:$E$1003,,,-1),"")=0,"",IFERROR(_xlfn.XLOOKUP(AG258,$B$3:$B$1003,$E$3:$E$1003,,,-1),""))</f>
        <v>DET</v>
      </c>
    </row>
    <row r="259" spans="1:34" x14ac:dyDescent="0.25">
      <c r="A259">
        <v>240</v>
      </c>
      <c r="B259" t="s">
        <v>306</v>
      </c>
      <c r="C259" t="s">
        <v>59</v>
      </c>
      <c r="D259">
        <v>23</v>
      </c>
      <c r="E259" t="s">
        <v>95</v>
      </c>
      <c r="F259">
        <v>6</v>
      </c>
      <c r="G259">
        <v>0</v>
      </c>
      <c r="H259">
        <v>8</v>
      </c>
      <c r="I259">
        <v>0.7</v>
      </c>
      <c r="J259">
        <v>1.8</v>
      </c>
      <c r="K259">
        <v>0.36399999999999999</v>
      </c>
      <c r="L259">
        <v>0.2</v>
      </c>
      <c r="M259">
        <v>0.3</v>
      </c>
      <c r="N259">
        <v>0.5</v>
      </c>
      <c r="O259">
        <v>0.5</v>
      </c>
      <c r="P259">
        <v>1.5</v>
      </c>
      <c r="Q259">
        <v>0.33300000000000002</v>
      </c>
      <c r="R259">
        <v>0.40899999999999997</v>
      </c>
      <c r="S259">
        <v>0</v>
      </c>
      <c r="T259">
        <v>0</v>
      </c>
      <c r="V259">
        <v>0.5</v>
      </c>
      <c r="W259">
        <v>0.5</v>
      </c>
      <c r="X259">
        <v>1</v>
      </c>
      <c r="Y259">
        <v>0.7</v>
      </c>
      <c r="Z259">
        <v>0</v>
      </c>
      <c r="AA259">
        <v>0</v>
      </c>
      <c r="AB259">
        <v>0.5</v>
      </c>
      <c r="AC259">
        <v>0.5</v>
      </c>
      <c r="AD259">
        <v>1.5</v>
      </c>
      <c r="AG259" t="str">
        <v>John Konchar</v>
      </c>
      <c r="AH259" t="str">
        <f t="shared" si="4"/>
        <v>MEM</v>
      </c>
    </row>
    <row r="260" spans="1:34" x14ac:dyDescent="0.25">
      <c r="A260">
        <v>241</v>
      </c>
      <c r="B260" t="s">
        <v>307</v>
      </c>
      <c r="C260" t="s">
        <v>33</v>
      </c>
      <c r="D260">
        <v>28</v>
      </c>
      <c r="E260" t="s">
        <v>116</v>
      </c>
      <c r="F260">
        <v>47</v>
      </c>
      <c r="G260">
        <v>47</v>
      </c>
      <c r="H260">
        <v>33.700000000000003</v>
      </c>
      <c r="I260">
        <v>10.199999999999999</v>
      </c>
      <c r="J260">
        <v>17.5</v>
      </c>
      <c r="K260">
        <v>0.58499999999999996</v>
      </c>
      <c r="L260">
        <v>1</v>
      </c>
      <c r="M260">
        <v>2.9</v>
      </c>
      <c r="N260">
        <v>0.35799999999999998</v>
      </c>
      <c r="O260">
        <v>9.1999999999999993</v>
      </c>
      <c r="P260">
        <v>14.6</v>
      </c>
      <c r="Q260">
        <v>0.63100000000000001</v>
      </c>
      <c r="R260">
        <v>0.61499999999999999</v>
      </c>
      <c r="S260">
        <v>4.8</v>
      </c>
      <c r="T260">
        <v>5.9</v>
      </c>
      <c r="U260">
        <v>0.81499999999999995</v>
      </c>
      <c r="V260">
        <v>3</v>
      </c>
      <c r="W260">
        <v>9.1</v>
      </c>
      <c r="X260">
        <v>12.1</v>
      </c>
      <c r="Y260">
        <v>9</v>
      </c>
      <c r="Z260">
        <v>1.2</v>
      </c>
      <c r="AA260">
        <v>0.9</v>
      </c>
      <c r="AB260">
        <v>2.9</v>
      </c>
      <c r="AC260">
        <v>2.6</v>
      </c>
      <c r="AD260">
        <v>26.3</v>
      </c>
      <c r="AG260" t="str">
        <v>Furkan Korkmaz</v>
      </c>
      <c r="AH260" t="str">
        <f t="shared" si="4"/>
        <v>PHI</v>
      </c>
    </row>
    <row r="261" spans="1:34" x14ac:dyDescent="0.25">
      <c r="A261">
        <v>242</v>
      </c>
      <c r="B261" t="s">
        <v>308</v>
      </c>
      <c r="C261" t="s">
        <v>39</v>
      </c>
      <c r="D261">
        <v>21</v>
      </c>
      <c r="E261" t="s">
        <v>82</v>
      </c>
      <c r="F261">
        <v>15</v>
      </c>
      <c r="G261">
        <v>0</v>
      </c>
      <c r="H261">
        <v>7.3</v>
      </c>
      <c r="I261">
        <v>1.1000000000000001</v>
      </c>
      <c r="J261">
        <v>2.8</v>
      </c>
      <c r="K261">
        <v>0.38100000000000001</v>
      </c>
      <c r="L261">
        <v>0.1</v>
      </c>
      <c r="M261">
        <v>0.9</v>
      </c>
      <c r="N261">
        <v>7.6999999999999999E-2</v>
      </c>
      <c r="O261">
        <v>1</v>
      </c>
      <c r="P261">
        <v>1.9</v>
      </c>
      <c r="Q261">
        <v>0.51700000000000002</v>
      </c>
      <c r="R261">
        <v>0.39300000000000002</v>
      </c>
      <c r="S261">
        <v>0.1</v>
      </c>
      <c r="T261">
        <v>0.2</v>
      </c>
      <c r="U261">
        <v>0.66700000000000004</v>
      </c>
      <c r="V261">
        <v>0.6</v>
      </c>
      <c r="W261">
        <v>0.8</v>
      </c>
      <c r="X261">
        <v>1.4</v>
      </c>
      <c r="Y261">
        <v>0.6</v>
      </c>
      <c r="Z261">
        <v>0.3</v>
      </c>
      <c r="AA261">
        <v>0.1</v>
      </c>
      <c r="AB261">
        <v>0.3</v>
      </c>
      <c r="AC261">
        <v>1</v>
      </c>
      <c r="AD261">
        <v>2.2999999999999998</v>
      </c>
      <c r="AG261" t="str">
        <v>Luke Kornet</v>
      </c>
      <c r="AH261" t="str">
        <f t="shared" si="4"/>
        <v>BOS</v>
      </c>
    </row>
    <row r="262" spans="1:34" x14ac:dyDescent="0.25">
      <c r="A262">
        <v>243</v>
      </c>
      <c r="B262" t="s">
        <v>309</v>
      </c>
      <c r="C262" t="s">
        <v>33</v>
      </c>
      <c r="D262">
        <v>28</v>
      </c>
      <c r="E262" t="s">
        <v>48</v>
      </c>
      <c r="F262">
        <v>20</v>
      </c>
      <c r="G262">
        <v>0</v>
      </c>
      <c r="H262">
        <v>6.3</v>
      </c>
      <c r="I262">
        <v>0.8</v>
      </c>
      <c r="J262">
        <v>1.4</v>
      </c>
      <c r="K262">
        <v>0.53600000000000003</v>
      </c>
      <c r="L262">
        <v>0.1</v>
      </c>
      <c r="M262">
        <v>0.4</v>
      </c>
      <c r="N262">
        <v>0.28599999999999998</v>
      </c>
      <c r="O262">
        <v>0.7</v>
      </c>
      <c r="P262">
        <v>1.1000000000000001</v>
      </c>
      <c r="Q262">
        <v>0.61899999999999999</v>
      </c>
      <c r="R262">
        <v>0.57099999999999995</v>
      </c>
      <c r="S262">
        <v>0.4</v>
      </c>
      <c r="T262">
        <v>0.4</v>
      </c>
      <c r="U262">
        <v>0.875</v>
      </c>
      <c r="V262">
        <v>0.4</v>
      </c>
      <c r="W262">
        <v>0.9</v>
      </c>
      <c r="X262">
        <v>1.3</v>
      </c>
      <c r="Y262">
        <v>0.4</v>
      </c>
      <c r="Z262">
        <v>0.2</v>
      </c>
      <c r="AA262">
        <v>0.3</v>
      </c>
      <c r="AB262">
        <v>0.3</v>
      </c>
      <c r="AC262">
        <v>0.7</v>
      </c>
      <c r="AD262">
        <v>2</v>
      </c>
      <c r="AG262" t="str">
        <v>Jonathan Kuminga</v>
      </c>
      <c r="AH262" t="str">
        <f t="shared" si="4"/>
        <v>GSW</v>
      </c>
    </row>
    <row r="263" spans="1:34" x14ac:dyDescent="0.25">
      <c r="A263">
        <v>244</v>
      </c>
      <c r="B263" t="s">
        <v>310</v>
      </c>
      <c r="C263" t="s">
        <v>59</v>
      </c>
      <c r="D263">
        <v>26</v>
      </c>
      <c r="E263" t="s">
        <v>130</v>
      </c>
      <c r="F263">
        <v>43</v>
      </c>
      <c r="G263">
        <v>42</v>
      </c>
      <c r="H263">
        <v>25.8</v>
      </c>
      <c r="I263">
        <v>3.7</v>
      </c>
      <c r="J263">
        <v>7.7</v>
      </c>
      <c r="K263">
        <v>0.48599999999999999</v>
      </c>
      <c r="L263">
        <v>1.4</v>
      </c>
      <c r="M263">
        <v>3.9</v>
      </c>
      <c r="N263">
        <v>0.34899999999999998</v>
      </c>
      <c r="O263">
        <v>2.2999999999999998</v>
      </c>
      <c r="P263">
        <v>3.7</v>
      </c>
      <c r="Q263">
        <v>0.63100000000000001</v>
      </c>
      <c r="R263">
        <v>0.57599999999999996</v>
      </c>
      <c r="S263">
        <v>1.3</v>
      </c>
      <c r="T263">
        <v>1.8</v>
      </c>
      <c r="U263">
        <v>0.73699999999999999</v>
      </c>
      <c r="V263">
        <v>1.2</v>
      </c>
      <c r="W263">
        <v>2.4</v>
      </c>
      <c r="X263">
        <v>3.6</v>
      </c>
      <c r="Y263">
        <v>1</v>
      </c>
      <c r="Z263">
        <v>0.8</v>
      </c>
      <c r="AA263">
        <v>0.8</v>
      </c>
      <c r="AB263">
        <v>1</v>
      </c>
      <c r="AC263">
        <v>1.9</v>
      </c>
      <c r="AD263">
        <v>10.1</v>
      </c>
      <c r="AG263" t="str">
        <v>Kyle Kuzma</v>
      </c>
      <c r="AH263" t="str">
        <f t="shared" si="4"/>
        <v>WAS</v>
      </c>
    </row>
    <row r="264" spans="1:34" x14ac:dyDescent="0.25">
      <c r="A264">
        <v>245</v>
      </c>
      <c r="B264" t="s">
        <v>311</v>
      </c>
      <c r="C264" t="s">
        <v>59</v>
      </c>
      <c r="D264">
        <v>25</v>
      </c>
      <c r="E264" t="s">
        <v>51</v>
      </c>
      <c r="F264">
        <v>44</v>
      </c>
      <c r="G264">
        <v>44</v>
      </c>
      <c r="H264">
        <v>28.5</v>
      </c>
      <c r="I264">
        <v>3.9</v>
      </c>
      <c r="J264">
        <v>7.9</v>
      </c>
      <c r="K264">
        <v>0.49399999999999999</v>
      </c>
      <c r="L264">
        <v>1.4</v>
      </c>
      <c r="M264">
        <v>3.5</v>
      </c>
      <c r="N264">
        <v>0.39600000000000002</v>
      </c>
      <c r="O264">
        <v>2.5</v>
      </c>
      <c r="P264">
        <v>4.4000000000000004</v>
      </c>
      <c r="Q264">
        <v>0.57299999999999995</v>
      </c>
      <c r="R264">
        <v>0.58199999999999996</v>
      </c>
      <c r="S264">
        <v>1.8</v>
      </c>
      <c r="T264">
        <v>2</v>
      </c>
      <c r="U264">
        <v>0.85599999999999998</v>
      </c>
      <c r="V264">
        <v>1.1000000000000001</v>
      </c>
      <c r="W264">
        <v>2.5</v>
      </c>
      <c r="X264">
        <v>3.6</v>
      </c>
      <c r="Y264">
        <v>2.5</v>
      </c>
      <c r="Z264">
        <v>1.1000000000000001</v>
      </c>
      <c r="AA264">
        <v>0.9</v>
      </c>
      <c r="AB264">
        <v>1.2</v>
      </c>
      <c r="AC264">
        <v>2.8</v>
      </c>
      <c r="AD264">
        <v>10.9</v>
      </c>
      <c r="AG264" t="str">
        <v>Jock Landale</v>
      </c>
      <c r="AH264" t="str">
        <f t="shared" si="4"/>
        <v>HOU</v>
      </c>
    </row>
    <row r="265" spans="1:34" x14ac:dyDescent="0.25">
      <c r="A265">
        <v>246</v>
      </c>
      <c r="B265" t="s">
        <v>312</v>
      </c>
      <c r="C265" t="s">
        <v>50</v>
      </c>
      <c r="D265">
        <v>24</v>
      </c>
      <c r="E265" t="s">
        <v>80</v>
      </c>
      <c r="F265">
        <v>42</v>
      </c>
      <c r="G265">
        <v>13</v>
      </c>
      <c r="H265">
        <v>25.5</v>
      </c>
      <c r="I265">
        <v>3.8</v>
      </c>
      <c r="J265">
        <v>7.5</v>
      </c>
      <c r="K265">
        <v>0.503</v>
      </c>
      <c r="L265">
        <v>0.6</v>
      </c>
      <c r="M265">
        <v>2.2000000000000002</v>
      </c>
      <c r="N265">
        <v>0.28999999999999998</v>
      </c>
      <c r="O265">
        <v>3.1</v>
      </c>
      <c r="P265">
        <v>5.3</v>
      </c>
      <c r="Q265">
        <v>0.59199999999999997</v>
      </c>
      <c r="R265">
        <v>0.54600000000000004</v>
      </c>
      <c r="S265">
        <v>1.3</v>
      </c>
      <c r="T265">
        <v>1.5</v>
      </c>
      <c r="U265">
        <v>0.90200000000000002</v>
      </c>
      <c r="V265">
        <v>0.7</v>
      </c>
      <c r="W265">
        <v>2.4</v>
      </c>
      <c r="X265">
        <v>3.1</v>
      </c>
      <c r="Y265">
        <v>5.7</v>
      </c>
      <c r="Z265">
        <v>1</v>
      </c>
      <c r="AA265">
        <v>0.1</v>
      </c>
      <c r="AB265">
        <v>1.4</v>
      </c>
      <c r="AC265">
        <v>1.3</v>
      </c>
      <c r="AD265">
        <v>9.5</v>
      </c>
      <c r="AG265" t="str">
        <v>Jake LaRavia</v>
      </c>
      <c r="AH265" t="str">
        <f t="shared" si="4"/>
        <v>MEM</v>
      </c>
    </row>
    <row r="266" spans="1:34" x14ac:dyDescent="0.25">
      <c r="A266">
        <v>247</v>
      </c>
      <c r="B266" t="s">
        <v>313</v>
      </c>
      <c r="C266" t="s">
        <v>50</v>
      </c>
      <c r="D266">
        <v>27</v>
      </c>
      <c r="E266" t="s">
        <v>62</v>
      </c>
      <c r="F266">
        <v>46</v>
      </c>
      <c r="G266">
        <v>46</v>
      </c>
      <c r="H266">
        <v>28.6</v>
      </c>
      <c r="I266">
        <v>5.2</v>
      </c>
      <c r="J266">
        <v>10.4</v>
      </c>
      <c r="K266">
        <v>0.5</v>
      </c>
      <c r="L266">
        <v>1.5</v>
      </c>
      <c r="M266">
        <v>3.8</v>
      </c>
      <c r="N266">
        <v>0.41</v>
      </c>
      <c r="O266">
        <v>3.7</v>
      </c>
      <c r="P266">
        <v>6.6</v>
      </c>
      <c r="Q266">
        <v>0.55100000000000005</v>
      </c>
      <c r="R266">
        <v>0.57399999999999995</v>
      </c>
      <c r="S266">
        <v>0.5</v>
      </c>
      <c r="T266">
        <v>0.7</v>
      </c>
      <c r="U266">
        <v>0.74199999999999999</v>
      </c>
      <c r="V266">
        <v>0.3</v>
      </c>
      <c r="W266">
        <v>2.5</v>
      </c>
      <c r="X266">
        <v>2.9</v>
      </c>
      <c r="Y266">
        <v>6.3</v>
      </c>
      <c r="Z266">
        <v>1.2</v>
      </c>
      <c r="AA266">
        <v>0.3</v>
      </c>
      <c r="AB266">
        <v>0.8</v>
      </c>
      <c r="AC266">
        <v>0.7</v>
      </c>
      <c r="AD266">
        <v>12.4</v>
      </c>
      <c r="AG266" t="str">
        <v>Zach LaVine</v>
      </c>
      <c r="AH266" t="str">
        <f t="shared" si="4"/>
        <v>CHI</v>
      </c>
    </row>
    <row r="267" spans="1:34" x14ac:dyDescent="0.25">
      <c r="A267">
        <v>248</v>
      </c>
      <c r="B267" t="s">
        <v>314</v>
      </c>
      <c r="C267" t="s">
        <v>33</v>
      </c>
      <c r="D267">
        <v>35</v>
      </c>
      <c r="E267" t="s">
        <v>116</v>
      </c>
      <c r="F267">
        <v>24</v>
      </c>
      <c r="G267">
        <v>1</v>
      </c>
      <c r="H267">
        <v>12.2</v>
      </c>
      <c r="I267">
        <v>1.7</v>
      </c>
      <c r="J267">
        <v>2.7</v>
      </c>
      <c r="K267">
        <v>0.64100000000000001</v>
      </c>
      <c r="L267">
        <v>0</v>
      </c>
      <c r="M267">
        <v>0</v>
      </c>
      <c r="O267">
        <v>1.7</v>
      </c>
      <c r="P267">
        <v>2.7</v>
      </c>
      <c r="Q267">
        <v>0.64100000000000001</v>
      </c>
      <c r="R267">
        <v>0.64100000000000001</v>
      </c>
      <c r="S267">
        <v>0.9</v>
      </c>
      <c r="T267">
        <v>2</v>
      </c>
      <c r="U267">
        <v>0.44700000000000001</v>
      </c>
      <c r="V267">
        <v>1.7</v>
      </c>
      <c r="W267">
        <v>3.1</v>
      </c>
      <c r="X267">
        <v>4.8</v>
      </c>
      <c r="Y267">
        <v>0.8</v>
      </c>
      <c r="Z267">
        <v>0.2</v>
      </c>
      <c r="AA267">
        <v>0.5</v>
      </c>
      <c r="AB267">
        <v>0.8</v>
      </c>
      <c r="AC267">
        <v>1.8</v>
      </c>
      <c r="AD267">
        <v>4.3</v>
      </c>
      <c r="AG267" t="str">
        <v>A.J. Lawson</v>
      </c>
      <c r="AH267" t="str">
        <f t="shared" si="4"/>
        <v>DAL</v>
      </c>
    </row>
    <row r="268" spans="1:34" x14ac:dyDescent="0.25">
      <c r="A268">
        <v>249</v>
      </c>
      <c r="B268" t="s">
        <v>315</v>
      </c>
      <c r="C268" t="s">
        <v>50</v>
      </c>
      <c r="D268">
        <v>32</v>
      </c>
      <c r="E268" t="s">
        <v>173</v>
      </c>
      <c r="F268">
        <v>24</v>
      </c>
      <c r="G268">
        <v>0</v>
      </c>
      <c r="H268">
        <v>11.5</v>
      </c>
      <c r="I268">
        <v>0.8</v>
      </c>
      <c r="J268">
        <v>2.2999999999999998</v>
      </c>
      <c r="K268">
        <v>0.33900000000000002</v>
      </c>
      <c r="L268">
        <v>0.5</v>
      </c>
      <c r="M268">
        <v>1.5</v>
      </c>
      <c r="N268">
        <v>0.29699999999999999</v>
      </c>
      <c r="O268">
        <v>0.3</v>
      </c>
      <c r="P268">
        <v>0.8</v>
      </c>
      <c r="Q268">
        <v>0.42099999999999999</v>
      </c>
      <c r="R268">
        <v>0.438</v>
      </c>
      <c r="S268">
        <v>0.2</v>
      </c>
      <c r="T268">
        <v>0.3</v>
      </c>
      <c r="U268">
        <v>0.57099999999999995</v>
      </c>
      <c r="V268">
        <v>0.2</v>
      </c>
      <c r="W268">
        <v>1</v>
      </c>
      <c r="X268">
        <v>1.2</v>
      </c>
      <c r="Y268">
        <v>1.6</v>
      </c>
      <c r="Z268">
        <v>0.2</v>
      </c>
      <c r="AA268">
        <v>0.1</v>
      </c>
      <c r="AB268">
        <v>0.5</v>
      </c>
      <c r="AC268">
        <v>0.9</v>
      </c>
      <c r="AD268">
        <v>2.2000000000000002</v>
      </c>
      <c r="AG268" t="str">
        <v>Saben Lee</v>
      </c>
      <c r="AH268" t="str">
        <f t="shared" si="4"/>
        <v>PHO</v>
      </c>
    </row>
    <row r="269" spans="1:34" x14ac:dyDescent="0.25">
      <c r="A269">
        <v>250</v>
      </c>
      <c r="B269" t="s">
        <v>316</v>
      </c>
      <c r="C269" t="s">
        <v>28</v>
      </c>
      <c r="D269">
        <v>20</v>
      </c>
      <c r="E269" t="s">
        <v>37</v>
      </c>
      <c r="F269">
        <v>19</v>
      </c>
      <c r="G269">
        <v>12</v>
      </c>
      <c r="H269">
        <v>16.7</v>
      </c>
      <c r="I269">
        <v>1.9</v>
      </c>
      <c r="J269">
        <v>4.8</v>
      </c>
      <c r="K269">
        <v>0.40200000000000002</v>
      </c>
      <c r="L269">
        <v>1</v>
      </c>
      <c r="M269">
        <v>2.4</v>
      </c>
      <c r="N269">
        <v>0.42199999999999999</v>
      </c>
      <c r="O269">
        <v>0.9</v>
      </c>
      <c r="P269">
        <v>2.5</v>
      </c>
      <c r="Q269">
        <v>0.38300000000000001</v>
      </c>
      <c r="R269">
        <v>0.505</v>
      </c>
      <c r="S269">
        <v>0.6</v>
      </c>
      <c r="T269">
        <v>1.1000000000000001</v>
      </c>
      <c r="U269">
        <v>0.55000000000000004</v>
      </c>
      <c r="V269">
        <v>0.9</v>
      </c>
      <c r="W269">
        <v>3.4</v>
      </c>
      <c r="X269">
        <v>4.3</v>
      </c>
      <c r="Y269">
        <v>1.9</v>
      </c>
      <c r="Z269">
        <v>0.3</v>
      </c>
      <c r="AA269">
        <v>0.4</v>
      </c>
      <c r="AB269">
        <v>0.9</v>
      </c>
      <c r="AC269">
        <v>1.9</v>
      </c>
      <c r="AD269">
        <v>5.5</v>
      </c>
      <c r="AG269" t="str">
        <v>Alex Len</v>
      </c>
      <c r="AH269" t="str">
        <f t="shared" si="4"/>
        <v>SAC</v>
      </c>
    </row>
    <row r="270" spans="1:34" x14ac:dyDescent="0.25">
      <c r="A270">
        <v>251</v>
      </c>
      <c r="B270" t="s">
        <v>317</v>
      </c>
      <c r="C270" t="s">
        <v>39</v>
      </c>
      <c r="D270">
        <v>22</v>
      </c>
      <c r="E270" t="s">
        <v>40</v>
      </c>
      <c r="F270">
        <v>1</v>
      </c>
      <c r="G270">
        <v>0</v>
      </c>
      <c r="H270">
        <v>4</v>
      </c>
      <c r="I270">
        <v>0</v>
      </c>
      <c r="J270">
        <v>2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R270">
        <v>0</v>
      </c>
      <c r="S270">
        <v>0</v>
      </c>
      <c r="T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0</v>
      </c>
      <c r="AD270">
        <v>0</v>
      </c>
      <c r="AG270" t="str">
        <v>Kawhi Leonard</v>
      </c>
      <c r="AH270" t="str">
        <f t="shared" si="4"/>
        <v>LAC</v>
      </c>
    </row>
    <row r="271" spans="1:34" x14ac:dyDescent="0.25">
      <c r="A271">
        <v>252</v>
      </c>
      <c r="B271" t="s">
        <v>318</v>
      </c>
      <c r="C271" t="s">
        <v>39</v>
      </c>
      <c r="D271">
        <v>27</v>
      </c>
      <c r="E271" t="s">
        <v>42</v>
      </c>
      <c r="F271">
        <v>21</v>
      </c>
      <c r="G271">
        <v>9</v>
      </c>
      <c r="H271">
        <v>24.6</v>
      </c>
      <c r="I271">
        <v>3.5</v>
      </c>
      <c r="J271">
        <v>8.1</v>
      </c>
      <c r="K271">
        <v>0.433</v>
      </c>
      <c r="L271">
        <v>2.7</v>
      </c>
      <c r="M271">
        <v>6.3</v>
      </c>
      <c r="N271">
        <v>0.432</v>
      </c>
      <c r="O271">
        <v>0.8</v>
      </c>
      <c r="P271">
        <v>1.9</v>
      </c>
      <c r="Q271">
        <v>0.436</v>
      </c>
      <c r="R271">
        <v>0.59899999999999998</v>
      </c>
      <c r="S271">
        <v>0.8</v>
      </c>
      <c r="T271">
        <v>0.9</v>
      </c>
      <c r="U271">
        <v>0.89500000000000002</v>
      </c>
      <c r="V271">
        <v>0.4</v>
      </c>
      <c r="W271">
        <v>2.8</v>
      </c>
      <c r="X271">
        <v>3.2</v>
      </c>
      <c r="Y271">
        <v>3.1</v>
      </c>
      <c r="Z271">
        <v>0.5</v>
      </c>
      <c r="AA271">
        <v>0</v>
      </c>
      <c r="AB271">
        <v>1</v>
      </c>
      <c r="AC271">
        <v>1</v>
      </c>
      <c r="AD271">
        <v>10.6</v>
      </c>
      <c r="AG271" t="str">
        <v>Caris LeVert</v>
      </c>
      <c r="AH271" t="str">
        <f t="shared" si="4"/>
        <v>CLE</v>
      </c>
    </row>
    <row r="272" spans="1:34" x14ac:dyDescent="0.25">
      <c r="A272">
        <v>253</v>
      </c>
      <c r="B272" t="s">
        <v>319</v>
      </c>
      <c r="C272" t="s">
        <v>33</v>
      </c>
      <c r="D272">
        <v>22</v>
      </c>
      <c r="E272" t="s">
        <v>40</v>
      </c>
      <c r="F272">
        <v>40</v>
      </c>
      <c r="G272">
        <v>13</v>
      </c>
      <c r="H272">
        <v>23.5</v>
      </c>
      <c r="I272">
        <v>3.8</v>
      </c>
      <c r="J272">
        <v>5.8</v>
      </c>
      <c r="K272">
        <v>0.65700000000000003</v>
      </c>
      <c r="L272">
        <v>0.1</v>
      </c>
      <c r="M272">
        <v>0.4</v>
      </c>
      <c r="N272">
        <v>0.25</v>
      </c>
      <c r="O272">
        <v>3.7</v>
      </c>
      <c r="P272">
        <v>5.4</v>
      </c>
      <c r="Q272">
        <v>0.68700000000000006</v>
      </c>
      <c r="R272">
        <v>0.66500000000000004</v>
      </c>
      <c r="S272">
        <v>0.8</v>
      </c>
      <c r="T272">
        <v>1.6</v>
      </c>
      <c r="U272">
        <v>0.5</v>
      </c>
      <c r="V272">
        <v>2.5</v>
      </c>
      <c r="W272">
        <v>4.9000000000000004</v>
      </c>
      <c r="X272">
        <v>7.4</v>
      </c>
      <c r="Y272">
        <v>0.8</v>
      </c>
      <c r="Z272">
        <v>0.5</v>
      </c>
      <c r="AA272">
        <v>2.7</v>
      </c>
      <c r="AB272">
        <v>1</v>
      </c>
      <c r="AC272">
        <v>2.2000000000000002</v>
      </c>
      <c r="AD272">
        <v>8.5</v>
      </c>
      <c r="AG272" t="str">
        <v>Kira Lewis Jr.</v>
      </c>
      <c r="AH272" t="str">
        <f t="shared" si="4"/>
        <v>TOR</v>
      </c>
    </row>
    <row r="273" spans="1:34" x14ac:dyDescent="0.25">
      <c r="A273">
        <v>254</v>
      </c>
      <c r="B273" t="s">
        <v>320</v>
      </c>
      <c r="C273" t="s">
        <v>59</v>
      </c>
      <c r="D273">
        <v>26</v>
      </c>
      <c r="E273" t="s">
        <v>116</v>
      </c>
      <c r="F273">
        <v>13</v>
      </c>
      <c r="G273">
        <v>0</v>
      </c>
      <c r="H273">
        <v>3.4</v>
      </c>
      <c r="I273">
        <v>0.4</v>
      </c>
      <c r="J273">
        <v>1.1000000000000001</v>
      </c>
      <c r="K273">
        <v>0.35699999999999998</v>
      </c>
      <c r="L273">
        <v>0.1</v>
      </c>
      <c r="M273">
        <v>0.3</v>
      </c>
      <c r="N273">
        <v>0.25</v>
      </c>
      <c r="O273">
        <v>0.3</v>
      </c>
      <c r="P273">
        <v>0.8</v>
      </c>
      <c r="Q273">
        <v>0.4</v>
      </c>
      <c r="R273">
        <v>0.39300000000000002</v>
      </c>
      <c r="S273">
        <v>0.3</v>
      </c>
      <c r="T273">
        <v>0.4</v>
      </c>
      <c r="U273">
        <v>0.8</v>
      </c>
      <c r="V273">
        <v>0.2</v>
      </c>
      <c r="W273">
        <v>0.6</v>
      </c>
      <c r="X273">
        <v>0.8</v>
      </c>
      <c r="Y273">
        <v>0.6</v>
      </c>
      <c r="Z273">
        <v>0.2</v>
      </c>
      <c r="AA273">
        <v>0</v>
      </c>
      <c r="AB273">
        <v>0.1</v>
      </c>
      <c r="AC273">
        <v>0.3</v>
      </c>
      <c r="AD273">
        <v>1.2</v>
      </c>
      <c r="AG273" t="str">
        <v>Maxwell Lewis</v>
      </c>
      <c r="AH273" t="str">
        <f t="shared" si="4"/>
        <v>LAL</v>
      </c>
    </row>
    <row r="274" spans="1:34" x14ac:dyDescent="0.25">
      <c r="A274">
        <v>255</v>
      </c>
      <c r="B274" t="s">
        <v>321</v>
      </c>
      <c r="C274" t="s">
        <v>59</v>
      </c>
      <c r="D274">
        <v>24</v>
      </c>
      <c r="E274" t="s">
        <v>62</v>
      </c>
      <c r="F274">
        <v>45</v>
      </c>
      <c r="G274">
        <v>1</v>
      </c>
      <c r="H274">
        <v>21.6</v>
      </c>
      <c r="I274">
        <v>4</v>
      </c>
      <c r="J274">
        <v>8.3000000000000007</v>
      </c>
      <c r="K274">
        <v>0.47699999999999998</v>
      </c>
      <c r="L274">
        <v>1.9</v>
      </c>
      <c r="M274">
        <v>5.0999999999999996</v>
      </c>
      <c r="N274">
        <v>0.36399999999999999</v>
      </c>
      <c r="O274">
        <v>2.1</v>
      </c>
      <c r="P274">
        <v>3.2</v>
      </c>
      <c r="Q274">
        <v>0.66200000000000003</v>
      </c>
      <c r="R274">
        <v>0.59</v>
      </c>
      <c r="S274">
        <v>1.4</v>
      </c>
      <c r="T274">
        <v>1.8</v>
      </c>
      <c r="U274">
        <v>0.77500000000000002</v>
      </c>
      <c r="V274">
        <v>0.3</v>
      </c>
      <c r="W274">
        <v>1.9</v>
      </c>
      <c r="X274">
        <v>2.2000000000000002</v>
      </c>
      <c r="Y274">
        <v>1.5</v>
      </c>
      <c r="Z274">
        <v>0.3</v>
      </c>
      <c r="AA274">
        <v>0.2</v>
      </c>
      <c r="AB274">
        <v>1</v>
      </c>
      <c r="AC274">
        <v>1.5</v>
      </c>
      <c r="AD274">
        <v>11.2</v>
      </c>
      <c r="AG274" t="str">
        <v>E.J. Liddell</v>
      </c>
      <c r="AH274" t="str">
        <f t="shared" si="4"/>
        <v>NOP</v>
      </c>
    </row>
    <row r="275" spans="1:34" x14ac:dyDescent="0.25">
      <c r="A275">
        <v>256</v>
      </c>
      <c r="B275" t="s">
        <v>322</v>
      </c>
      <c r="C275" t="s">
        <v>33</v>
      </c>
      <c r="D275">
        <v>32</v>
      </c>
      <c r="E275" t="s">
        <v>130</v>
      </c>
      <c r="F275">
        <v>12</v>
      </c>
      <c r="G275">
        <v>2</v>
      </c>
      <c r="H275">
        <v>18.8</v>
      </c>
      <c r="I275">
        <v>1.2</v>
      </c>
      <c r="J275">
        <v>3.4</v>
      </c>
      <c r="K275">
        <v>0.34100000000000003</v>
      </c>
      <c r="L275">
        <v>0.5</v>
      </c>
      <c r="M275">
        <v>1.9</v>
      </c>
      <c r="N275">
        <v>0.26100000000000001</v>
      </c>
      <c r="O275">
        <v>0.7</v>
      </c>
      <c r="P275">
        <v>1.5</v>
      </c>
      <c r="Q275">
        <v>0.44400000000000001</v>
      </c>
      <c r="R275">
        <v>0.41499999999999998</v>
      </c>
      <c r="S275">
        <v>0.8</v>
      </c>
      <c r="T275">
        <v>1.3</v>
      </c>
      <c r="U275">
        <v>0.66700000000000004</v>
      </c>
      <c r="V275">
        <v>0.8</v>
      </c>
      <c r="W275">
        <v>2.2999999999999998</v>
      </c>
      <c r="X275">
        <v>3.1</v>
      </c>
      <c r="Y275">
        <v>1.6</v>
      </c>
      <c r="Z275">
        <v>0.2</v>
      </c>
      <c r="AA275">
        <v>0.6</v>
      </c>
      <c r="AB275">
        <v>0.8</v>
      </c>
      <c r="AC275">
        <v>2</v>
      </c>
      <c r="AD275">
        <v>3.7</v>
      </c>
      <c r="AG275" t="str">
        <v>Damian Lillard</v>
      </c>
      <c r="AH275" t="str">
        <f t="shared" si="4"/>
        <v>MIL</v>
      </c>
    </row>
    <row r="276" spans="1:34" x14ac:dyDescent="0.25">
      <c r="A276">
        <v>257</v>
      </c>
      <c r="B276" t="s">
        <v>323</v>
      </c>
      <c r="C276" t="s">
        <v>59</v>
      </c>
      <c r="D276">
        <v>24</v>
      </c>
      <c r="E276" t="s">
        <v>68</v>
      </c>
      <c r="F276">
        <v>28</v>
      </c>
      <c r="G276">
        <v>9</v>
      </c>
      <c r="H276">
        <v>18.2</v>
      </c>
      <c r="I276">
        <v>2.9</v>
      </c>
      <c r="J276">
        <v>6.1</v>
      </c>
      <c r="K276">
        <v>0.47099999999999997</v>
      </c>
      <c r="L276">
        <v>1.1000000000000001</v>
      </c>
      <c r="M276">
        <v>3.1</v>
      </c>
      <c r="N276">
        <v>0.34499999999999997</v>
      </c>
      <c r="O276">
        <v>1.8</v>
      </c>
      <c r="P276">
        <v>3</v>
      </c>
      <c r="Q276">
        <v>0.6</v>
      </c>
      <c r="R276">
        <v>0.55800000000000005</v>
      </c>
      <c r="S276">
        <v>0.7</v>
      </c>
      <c r="T276">
        <v>0.8</v>
      </c>
      <c r="U276">
        <v>0.90500000000000003</v>
      </c>
      <c r="V276">
        <v>0.6</v>
      </c>
      <c r="W276">
        <v>1.9</v>
      </c>
      <c r="X276">
        <v>2.4</v>
      </c>
      <c r="Y276">
        <v>0.7</v>
      </c>
      <c r="Z276">
        <v>0.4</v>
      </c>
      <c r="AA276">
        <v>0.3</v>
      </c>
      <c r="AB276">
        <v>0.6</v>
      </c>
      <c r="AC276">
        <v>1.6</v>
      </c>
      <c r="AD276">
        <v>7.5</v>
      </c>
      <c r="AG276" t="str">
        <v>Nassir Little</v>
      </c>
      <c r="AH276" t="str">
        <f t="shared" si="4"/>
        <v>PHO</v>
      </c>
    </row>
    <row r="277" spans="1:34" x14ac:dyDescent="0.25">
      <c r="A277">
        <v>258</v>
      </c>
      <c r="B277" t="s">
        <v>324</v>
      </c>
      <c r="C277" t="s">
        <v>59</v>
      </c>
      <c r="D277">
        <v>27</v>
      </c>
      <c r="E277" t="s">
        <v>42</v>
      </c>
      <c r="F277">
        <v>37</v>
      </c>
      <c r="G277">
        <v>8</v>
      </c>
      <c r="H277">
        <v>18.100000000000001</v>
      </c>
      <c r="I277">
        <v>1.4</v>
      </c>
      <c r="J277">
        <v>3.4</v>
      </c>
      <c r="K277">
        <v>0.41099999999999998</v>
      </c>
      <c r="L277">
        <v>0.6</v>
      </c>
      <c r="M277">
        <v>2</v>
      </c>
      <c r="N277">
        <v>0.30099999999999999</v>
      </c>
      <c r="O277">
        <v>0.8</v>
      </c>
      <c r="P277">
        <v>1.4</v>
      </c>
      <c r="Q277">
        <v>0.56899999999999995</v>
      </c>
      <c r="R277">
        <v>0.5</v>
      </c>
      <c r="S277">
        <v>0.2</v>
      </c>
      <c r="T277">
        <v>0.3</v>
      </c>
      <c r="U277">
        <v>0.75</v>
      </c>
      <c r="V277">
        <v>1.1000000000000001</v>
      </c>
      <c r="W277">
        <v>2.9</v>
      </c>
      <c r="X277">
        <v>4</v>
      </c>
      <c r="Y277">
        <v>1.6</v>
      </c>
      <c r="Z277">
        <v>0.7</v>
      </c>
      <c r="AA277">
        <v>0.9</v>
      </c>
      <c r="AB277">
        <v>0.6</v>
      </c>
      <c r="AC277">
        <v>1.1000000000000001</v>
      </c>
      <c r="AD277">
        <v>3.6</v>
      </c>
      <c r="AG277" t="str">
        <v>Dereck Lively II</v>
      </c>
      <c r="AH277" t="str">
        <f t="shared" si="4"/>
        <v>DAL</v>
      </c>
    </row>
    <row r="278" spans="1:34" x14ac:dyDescent="0.25">
      <c r="A278">
        <v>259</v>
      </c>
      <c r="B278" t="s">
        <v>325</v>
      </c>
      <c r="C278" t="s">
        <v>39</v>
      </c>
      <c r="D278">
        <v>26</v>
      </c>
      <c r="E278" t="s">
        <v>74</v>
      </c>
      <c r="F278">
        <v>30</v>
      </c>
      <c r="G278">
        <v>0</v>
      </c>
      <c r="H278">
        <v>7.2</v>
      </c>
      <c r="I278">
        <v>0.6</v>
      </c>
      <c r="J278">
        <v>1.8</v>
      </c>
      <c r="K278">
        <v>0.35199999999999998</v>
      </c>
      <c r="L278">
        <v>0.2</v>
      </c>
      <c r="M278">
        <v>0.9</v>
      </c>
      <c r="N278">
        <v>0.25900000000000001</v>
      </c>
      <c r="O278">
        <v>0.4</v>
      </c>
      <c r="P278">
        <v>0.9</v>
      </c>
      <c r="Q278">
        <v>0.44400000000000001</v>
      </c>
      <c r="R278">
        <v>0.41699999999999998</v>
      </c>
      <c r="S278">
        <v>0.3</v>
      </c>
      <c r="T278">
        <v>0.4</v>
      </c>
      <c r="U278">
        <v>0.69199999999999995</v>
      </c>
      <c r="V278">
        <v>0</v>
      </c>
      <c r="W278">
        <v>0.5</v>
      </c>
      <c r="X278">
        <v>0.6</v>
      </c>
      <c r="Y278">
        <v>0.6</v>
      </c>
      <c r="Z278">
        <v>0.4</v>
      </c>
      <c r="AA278">
        <v>0</v>
      </c>
      <c r="AB278">
        <v>0.3</v>
      </c>
      <c r="AC278">
        <v>0.4</v>
      </c>
      <c r="AD278">
        <v>1.8</v>
      </c>
      <c r="AG278" t="str">
        <v>Isaiah Livers</v>
      </c>
      <c r="AH278" t="str">
        <f t="shared" si="4"/>
        <v>DET</v>
      </c>
    </row>
    <row r="279" spans="1:34" x14ac:dyDescent="0.25">
      <c r="A279">
        <v>260</v>
      </c>
      <c r="B279" t="s">
        <v>326</v>
      </c>
      <c r="C279" t="s">
        <v>33</v>
      </c>
      <c r="D279">
        <v>28</v>
      </c>
      <c r="E279" t="s">
        <v>78</v>
      </c>
      <c r="F279">
        <v>33</v>
      </c>
      <c r="G279">
        <v>2</v>
      </c>
      <c r="H279">
        <v>15.1</v>
      </c>
      <c r="I279">
        <v>2.2000000000000002</v>
      </c>
      <c r="J279">
        <v>3.3</v>
      </c>
      <c r="K279">
        <v>0.68500000000000005</v>
      </c>
      <c r="L279">
        <v>0</v>
      </c>
      <c r="M279">
        <v>0</v>
      </c>
      <c r="O279">
        <v>2.2000000000000002</v>
      </c>
      <c r="P279">
        <v>3.3</v>
      </c>
      <c r="Q279">
        <v>0.68500000000000005</v>
      </c>
      <c r="R279">
        <v>0.68500000000000005</v>
      </c>
      <c r="S279">
        <v>0.8</v>
      </c>
      <c r="T279">
        <v>0.9</v>
      </c>
      <c r="U279">
        <v>0.89700000000000002</v>
      </c>
      <c r="V279">
        <v>1.8</v>
      </c>
      <c r="W279">
        <v>2</v>
      </c>
      <c r="X279">
        <v>3.9</v>
      </c>
      <c r="Y279">
        <v>0.9</v>
      </c>
      <c r="Z279">
        <v>0.4</v>
      </c>
      <c r="AA279">
        <v>1</v>
      </c>
      <c r="AB279">
        <v>0.5</v>
      </c>
      <c r="AC279">
        <v>1.4</v>
      </c>
      <c r="AD279">
        <v>5.3</v>
      </c>
      <c r="AG279" t="str">
        <v>Chris Livingston</v>
      </c>
      <c r="AH279" t="str">
        <f t="shared" si="4"/>
        <v>MIL</v>
      </c>
    </row>
    <row r="280" spans="1:34" x14ac:dyDescent="0.25">
      <c r="A280">
        <v>261</v>
      </c>
      <c r="B280" t="s">
        <v>327</v>
      </c>
      <c r="C280" t="s">
        <v>28</v>
      </c>
      <c r="D280">
        <v>21</v>
      </c>
      <c r="E280" t="s">
        <v>173</v>
      </c>
      <c r="F280">
        <v>42</v>
      </c>
      <c r="G280">
        <v>16</v>
      </c>
      <c r="H280">
        <v>23.9</v>
      </c>
      <c r="I280">
        <v>5.5</v>
      </c>
      <c r="J280">
        <v>10.3</v>
      </c>
      <c r="K280">
        <v>0.53</v>
      </c>
      <c r="L280">
        <v>0.8</v>
      </c>
      <c r="M280">
        <v>2.6</v>
      </c>
      <c r="N280">
        <v>0.32400000000000001</v>
      </c>
      <c r="O280">
        <v>4.5999999999999996</v>
      </c>
      <c r="P280">
        <v>7.7</v>
      </c>
      <c r="Q280">
        <v>0.59899999999999998</v>
      </c>
      <c r="R280">
        <v>0.57099999999999995</v>
      </c>
      <c r="S280">
        <v>2.8</v>
      </c>
      <c r="T280">
        <v>3.9</v>
      </c>
      <c r="U280">
        <v>0.71199999999999997</v>
      </c>
      <c r="V280">
        <v>1.2</v>
      </c>
      <c r="W280">
        <v>3.3</v>
      </c>
      <c r="X280">
        <v>4.5</v>
      </c>
      <c r="Y280">
        <v>1.6</v>
      </c>
      <c r="Z280">
        <v>0.6</v>
      </c>
      <c r="AA280">
        <v>0.4</v>
      </c>
      <c r="AB280">
        <v>1.5</v>
      </c>
      <c r="AC280">
        <v>2.2000000000000002</v>
      </c>
      <c r="AD280">
        <v>14.5</v>
      </c>
      <c r="AG280" t="str">
        <v>Kenneth Lofton Jr.</v>
      </c>
      <c r="AH280" t="str">
        <f t="shared" si="4"/>
        <v>PHI</v>
      </c>
    </row>
    <row r="281" spans="1:34" x14ac:dyDescent="0.25">
      <c r="A281">
        <v>262</v>
      </c>
      <c r="B281" t="s">
        <v>328</v>
      </c>
      <c r="C281" t="s">
        <v>28</v>
      </c>
      <c r="D281">
        <v>28</v>
      </c>
      <c r="E281" t="s">
        <v>62</v>
      </c>
      <c r="F281">
        <v>46</v>
      </c>
      <c r="G281">
        <v>46</v>
      </c>
      <c r="H281">
        <v>31.4</v>
      </c>
      <c r="I281">
        <v>8.6</v>
      </c>
      <c r="J281">
        <v>18.8</v>
      </c>
      <c r="K281">
        <v>0.45600000000000002</v>
      </c>
      <c r="L281">
        <v>2.2000000000000002</v>
      </c>
      <c r="M281">
        <v>6.8</v>
      </c>
      <c r="N281">
        <v>0.32900000000000001</v>
      </c>
      <c r="O281">
        <v>6.3</v>
      </c>
      <c r="P281">
        <v>12</v>
      </c>
      <c r="Q281">
        <v>0.52800000000000002</v>
      </c>
      <c r="R281">
        <v>0.51600000000000001</v>
      </c>
      <c r="S281">
        <v>2.5</v>
      </c>
      <c r="T281">
        <v>3.2</v>
      </c>
      <c r="U281">
        <v>0.79500000000000004</v>
      </c>
      <c r="V281">
        <v>1</v>
      </c>
      <c r="W281">
        <v>5.6</v>
      </c>
      <c r="X281">
        <v>6.6</v>
      </c>
      <c r="Y281">
        <v>4.4000000000000004</v>
      </c>
      <c r="Z281">
        <v>0.4</v>
      </c>
      <c r="AA281">
        <v>0.7</v>
      </c>
      <c r="AB281">
        <v>2.7</v>
      </c>
      <c r="AC281">
        <v>2</v>
      </c>
      <c r="AD281">
        <v>21.9</v>
      </c>
      <c r="AG281" t="str">
        <v>Kevon Looney</v>
      </c>
      <c r="AH281" t="str">
        <f t="shared" si="4"/>
        <v>GSW</v>
      </c>
    </row>
    <row r="282" spans="1:34" x14ac:dyDescent="0.25">
      <c r="A282">
        <v>263</v>
      </c>
      <c r="B282" t="s">
        <v>329</v>
      </c>
      <c r="C282" t="s">
        <v>33</v>
      </c>
      <c r="D282">
        <v>28</v>
      </c>
      <c r="E282" t="s">
        <v>124</v>
      </c>
      <c r="F282">
        <v>27</v>
      </c>
      <c r="G282">
        <v>0</v>
      </c>
      <c r="H282">
        <v>9.1999999999999993</v>
      </c>
      <c r="I282">
        <v>0.9</v>
      </c>
      <c r="J282">
        <v>2.2999999999999998</v>
      </c>
      <c r="K282">
        <v>0.38700000000000001</v>
      </c>
      <c r="L282">
        <v>0.1</v>
      </c>
      <c r="M282">
        <v>0.6</v>
      </c>
      <c r="N282">
        <v>0.11799999999999999</v>
      </c>
      <c r="O282">
        <v>0.8</v>
      </c>
      <c r="P282">
        <v>1.7</v>
      </c>
      <c r="Q282">
        <v>0.48899999999999999</v>
      </c>
      <c r="R282">
        <v>0.40300000000000002</v>
      </c>
      <c r="S282">
        <v>0.4</v>
      </c>
      <c r="T282">
        <v>0.6</v>
      </c>
      <c r="U282">
        <v>0.73299999999999998</v>
      </c>
      <c r="V282">
        <v>1.3</v>
      </c>
      <c r="W282">
        <v>0.8</v>
      </c>
      <c r="X282">
        <v>2.1</v>
      </c>
      <c r="Y282">
        <v>0.6</v>
      </c>
      <c r="Z282">
        <v>0.3</v>
      </c>
      <c r="AA282">
        <v>0.4</v>
      </c>
      <c r="AB282">
        <v>0.4</v>
      </c>
      <c r="AC282">
        <v>1</v>
      </c>
      <c r="AD282">
        <v>2.2999999999999998</v>
      </c>
      <c r="AG282" t="str">
        <v>Brook Lopez</v>
      </c>
      <c r="AH282" t="str">
        <f t="shared" si="4"/>
        <v>MIL</v>
      </c>
    </row>
    <row r="283" spans="1:34" x14ac:dyDescent="0.25">
      <c r="A283">
        <v>264</v>
      </c>
      <c r="B283" t="s">
        <v>330</v>
      </c>
      <c r="C283" t="s">
        <v>28</v>
      </c>
      <c r="D283">
        <v>22</v>
      </c>
      <c r="E283" t="s">
        <v>42</v>
      </c>
      <c r="F283">
        <v>11</v>
      </c>
      <c r="G283">
        <v>0</v>
      </c>
      <c r="H283">
        <v>11.1</v>
      </c>
      <c r="I283">
        <v>1.5</v>
      </c>
      <c r="J283">
        <v>3.9</v>
      </c>
      <c r="K283">
        <v>0.372</v>
      </c>
      <c r="L283">
        <v>0.5</v>
      </c>
      <c r="M283">
        <v>2.2000000000000002</v>
      </c>
      <c r="N283">
        <v>0.20799999999999999</v>
      </c>
      <c r="O283">
        <v>1</v>
      </c>
      <c r="P283">
        <v>1.7</v>
      </c>
      <c r="Q283">
        <v>0.57899999999999996</v>
      </c>
      <c r="R283">
        <v>0.43</v>
      </c>
      <c r="S283">
        <v>0.3</v>
      </c>
      <c r="T283">
        <v>0.4</v>
      </c>
      <c r="U283">
        <v>0.75</v>
      </c>
      <c r="V283">
        <v>0.6</v>
      </c>
      <c r="W283">
        <v>0.8</v>
      </c>
      <c r="X283">
        <v>1.5</v>
      </c>
      <c r="Y283">
        <v>0.5</v>
      </c>
      <c r="Z283">
        <v>0.1</v>
      </c>
      <c r="AA283">
        <v>0.1</v>
      </c>
      <c r="AB283">
        <v>0.4</v>
      </c>
      <c r="AC283">
        <v>1.7</v>
      </c>
      <c r="AD283">
        <v>3.6</v>
      </c>
      <c r="AG283" t="str">
        <v>Robin Lopez</v>
      </c>
      <c r="AH283" t="str">
        <f t="shared" si="4"/>
        <v>MIL</v>
      </c>
    </row>
    <row r="284" spans="1:34" x14ac:dyDescent="0.25">
      <c r="A284">
        <v>265</v>
      </c>
      <c r="B284" t="s">
        <v>331</v>
      </c>
      <c r="C284" t="s">
        <v>39</v>
      </c>
      <c r="D284">
        <v>28</v>
      </c>
      <c r="E284" t="s">
        <v>101</v>
      </c>
      <c r="F284">
        <v>25</v>
      </c>
      <c r="G284">
        <v>23</v>
      </c>
      <c r="H284">
        <v>34.9</v>
      </c>
      <c r="I284">
        <v>6.8</v>
      </c>
      <c r="J284">
        <v>15</v>
      </c>
      <c r="K284">
        <v>0.45200000000000001</v>
      </c>
      <c r="L284">
        <v>2.4</v>
      </c>
      <c r="M284">
        <v>6.8</v>
      </c>
      <c r="N284">
        <v>0.34899999999999998</v>
      </c>
      <c r="O284">
        <v>4.4000000000000004</v>
      </c>
      <c r="P284">
        <v>8.3000000000000007</v>
      </c>
      <c r="Q284">
        <v>0.53600000000000003</v>
      </c>
      <c r="R284">
        <v>0.53100000000000003</v>
      </c>
      <c r="S284">
        <v>3.5</v>
      </c>
      <c r="T284">
        <v>4.0999999999999996</v>
      </c>
      <c r="U284">
        <v>0.85399999999999998</v>
      </c>
      <c r="V284">
        <v>0.3</v>
      </c>
      <c r="W284">
        <v>4.8</v>
      </c>
      <c r="X284">
        <v>5.2</v>
      </c>
      <c r="Y284">
        <v>3.9</v>
      </c>
      <c r="Z284">
        <v>0.8</v>
      </c>
      <c r="AA284">
        <v>0.3</v>
      </c>
      <c r="AB284">
        <v>2.1</v>
      </c>
      <c r="AC284">
        <v>2.2999999999999998</v>
      </c>
      <c r="AD284">
        <v>19.5</v>
      </c>
      <c r="AG284" t="str">
        <v>Kevin Love</v>
      </c>
      <c r="AH284" t="str">
        <f t="shared" si="4"/>
        <v>MIA</v>
      </c>
    </row>
    <row r="285" spans="1:34" x14ac:dyDescent="0.25">
      <c r="A285">
        <v>266</v>
      </c>
      <c r="B285" t="s">
        <v>332</v>
      </c>
      <c r="C285" t="s">
        <v>39</v>
      </c>
      <c r="D285">
        <v>23</v>
      </c>
      <c r="E285" t="s">
        <v>130</v>
      </c>
      <c r="F285">
        <v>21</v>
      </c>
      <c r="G285">
        <v>0</v>
      </c>
      <c r="H285">
        <v>9.4</v>
      </c>
      <c r="I285">
        <v>1.6</v>
      </c>
      <c r="J285">
        <v>3.4</v>
      </c>
      <c r="K285">
        <v>0.46500000000000002</v>
      </c>
      <c r="L285">
        <v>0.6</v>
      </c>
      <c r="M285">
        <v>1.7</v>
      </c>
      <c r="N285">
        <v>0.33300000000000002</v>
      </c>
      <c r="O285">
        <v>1</v>
      </c>
      <c r="P285">
        <v>1.7</v>
      </c>
      <c r="Q285">
        <v>0.6</v>
      </c>
      <c r="R285">
        <v>0.54900000000000004</v>
      </c>
      <c r="S285">
        <v>0.5</v>
      </c>
      <c r="T285">
        <v>0.7</v>
      </c>
      <c r="U285">
        <v>0.73299999999999998</v>
      </c>
      <c r="V285">
        <v>0.4</v>
      </c>
      <c r="W285">
        <v>0.8</v>
      </c>
      <c r="X285">
        <v>1.2</v>
      </c>
      <c r="Y285">
        <v>0.6</v>
      </c>
      <c r="Z285">
        <v>0.4</v>
      </c>
      <c r="AA285">
        <v>0.1</v>
      </c>
      <c r="AB285">
        <v>0.5</v>
      </c>
      <c r="AC285">
        <v>0.7</v>
      </c>
      <c r="AD285">
        <v>4.2</v>
      </c>
      <c r="AG285" t="str">
        <v>Kyle Lowry</v>
      </c>
      <c r="AH285" t="str">
        <f t="shared" si="4"/>
        <v>MIA</v>
      </c>
    </row>
    <row r="286" spans="1:34" x14ac:dyDescent="0.25">
      <c r="A286">
        <v>267</v>
      </c>
      <c r="B286" t="s">
        <v>333</v>
      </c>
      <c r="C286" t="s">
        <v>50</v>
      </c>
      <c r="D286">
        <v>24</v>
      </c>
      <c r="E286" t="s">
        <v>46</v>
      </c>
      <c r="F286">
        <v>11</v>
      </c>
      <c r="G286">
        <v>0</v>
      </c>
      <c r="H286">
        <v>6.8</v>
      </c>
      <c r="I286">
        <v>0.8</v>
      </c>
      <c r="J286">
        <v>1.9</v>
      </c>
      <c r="K286">
        <v>0.42899999999999999</v>
      </c>
      <c r="L286">
        <v>0</v>
      </c>
      <c r="M286">
        <v>0.5</v>
      </c>
      <c r="N286">
        <v>0</v>
      </c>
      <c r="O286">
        <v>0.8</v>
      </c>
      <c r="P286">
        <v>1.5</v>
      </c>
      <c r="Q286">
        <v>0.56299999999999994</v>
      </c>
      <c r="R286">
        <v>0.42899999999999999</v>
      </c>
      <c r="S286">
        <v>1.2</v>
      </c>
      <c r="T286">
        <v>1.5</v>
      </c>
      <c r="U286">
        <v>0.76500000000000001</v>
      </c>
      <c r="V286">
        <v>0.5</v>
      </c>
      <c r="W286">
        <v>0.6</v>
      </c>
      <c r="X286">
        <v>1.1000000000000001</v>
      </c>
      <c r="Y286">
        <v>1.1000000000000001</v>
      </c>
      <c r="Z286">
        <v>0.3</v>
      </c>
      <c r="AA286">
        <v>0.3</v>
      </c>
      <c r="AB286">
        <v>0.5</v>
      </c>
      <c r="AC286">
        <v>0.5</v>
      </c>
      <c r="AD286">
        <v>2.8</v>
      </c>
      <c r="AG286" t="str">
        <v>Seth Lundy</v>
      </c>
      <c r="AH286" t="str">
        <f t="shared" si="4"/>
        <v>ATL</v>
      </c>
    </row>
    <row r="287" spans="1:34" x14ac:dyDescent="0.25">
      <c r="A287">
        <v>268</v>
      </c>
      <c r="B287" t="s">
        <v>334</v>
      </c>
      <c r="C287" t="s">
        <v>33</v>
      </c>
      <c r="D287">
        <v>30</v>
      </c>
      <c r="E287" t="s">
        <v>82</v>
      </c>
      <c r="F287">
        <v>17</v>
      </c>
      <c r="G287">
        <v>0</v>
      </c>
      <c r="H287">
        <v>8.8000000000000007</v>
      </c>
      <c r="I287">
        <v>1.1000000000000001</v>
      </c>
      <c r="J287">
        <v>1.7</v>
      </c>
      <c r="K287">
        <v>0.621</v>
      </c>
      <c r="L287">
        <v>0</v>
      </c>
      <c r="M287">
        <v>0.1</v>
      </c>
      <c r="N287">
        <v>0</v>
      </c>
      <c r="O287">
        <v>1.1000000000000001</v>
      </c>
      <c r="P287">
        <v>1.6</v>
      </c>
      <c r="Q287">
        <v>0.66700000000000004</v>
      </c>
      <c r="R287">
        <v>0.621</v>
      </c>
      <c r="S287">
        <v>0.2</v>
      </c>
      <c r="T287">
        <v>0.6</v>
      </c>
      <c r="U287">
        <v>0.4</v>
      </c>
      <c r="V287">
        <v>1.4</v>
      </c>
      <c r="W287">
        <v>1.9</v>
      </c>
      <c r="X287">
        <v>3.3</v>
      </c>
      <c r="Y287">
        <v>1.1000000000000001</v>
      </c>
      <c r="Z287">
        <v>0.2</v>
      </c>
      <c r="AA287">
        <v>0.5</v>
      </c>
      <c r="AB287">
        <v>0.6</v>
      </c>
      <c r="AC287">
        <v>1.1000000000000001</v>
      </c>
      <c r="AD287">
        <v>2.4</v>
      </c>
      <c r="AG287" t="str">
        <v>Trey Lyles</v>
      </c>
      <c r="AH287" t="str">
        <f t="shared" si="4"/>
        <v>SAC</v>
      </c>
    </row>
    <row r="288" spans="1:34" x14ac:dyDescent="0.25">
      <c r="A288">
        <v>269</v>
      </c>
      <c r="B288" t="s">
        <v>335</v>
      </c>
      <c r="C288" t="s">
        <v>59</v>
      </c>
      <c r="D288">
        <v>32</v>
      </c>
      <c r="E288" t="s">
        <v>89</v>
      </c>
      <c r="F288">
        <v>41</v>
      </c>
      <c r="G288">
        <v>41</v>
      </c>
      <c r="H288">
        <v>34.5</v>
      </c>
      <c r="I288">
        <v>8.9</v>
      </c>
      <c r="J288">
        <v>17</v>
      </c>
      <c r="K288">
        <v>0.52500000000000002</v>
      </c>
      <c r="L288">
        <v>2.2000000000000002</v>
      </c>
      <c r="M288">
        <v>5.0999999999999996</v>
      </c>
      <c r="N288">
        <v>0.442</v>
      </c>
      <c r="O288">
        <v>6.7</v>
      </c>
      <c r="P288">
        <v>11.9</v>
      </c>
      <c r="Q288">
        <v>0.56000000000000005</v>
      </c>
      <c r="R288">
        <v>0.59099999999999997</v>
      </c>
      <c r="S288">
        <v>3.7</v>
      </c>
      <c r="T288">
        <v>4.0999999999999996</v>
      </c>
      <c r="U288">
        <v>0.88200000000000001</v>
      </c>
      <c r="V288">
        <v>1.1000000000000001</v>
      </c>
      <c r="W288">
        <v>5.0999999999999996</v>
      </c>
      <c r="X288">
        <v>6.2</v>
      </c>
      <c r="Y288">
        <v>3.7</v>
      </c>
      <c r="Z288">
        <v>1.7</v>
      </c>
      <c r="AA288">
        <v>0.9</v>
      </c>
      <c r="AB288">
        <v>1.6</v>
      </c>
      <c r="AC288">
        <v>1.5</v>
      </c>
      <c r="AD288">
        <v>23.8</v>
      </c>
      <c r="AG288" t="str">
        <v>Théo Maledon</v>
      </c>
      <c r="AH288" t="str">
        <f t="shared" si="4"/>
        <v>CHO</v>
      </c>
    </row>
    <row r="289" spans="1:34" x14ac:dyDescent="0.25">
      <c r="A289">
        <v>270</v>
      </c>
      <c r="B289" t="s">
        <v>336</v>
      </c>
      <c r="C289" t="s">
        <v>39</v>
      </c>
      <c r="D289">
        <v>29</v>
      </c>
      <c r="E289" t="s">
        <v>48</v>
      </c>
      <c r="F289">
        <v>34</v>
      </c>
      <c r="G289">
        <v>1</v>
      </c>
      <c r="H289">
        <v>28.5</v>
      </c>
      <c r="I289">
        <v>5.6</v>
      </c>
      <c r="J289">
        <v>13.3</v>
      </c>
      <c r="K289">
        <v>0.42199999999999999</v>
      </c>
      <c r="L289">
        <v>1.9</v>
      </c>
      <c r="M289">
        <v>5.5</v>
      </c>
      <c r="N289">
        <v>0.34</v>
      </c>
      <c r="O289">
        <v>3.7</v>
      </c>
      <c r="P289">
        <v>7.8</v>
      </c>
      <c r="Q289">
        <v>0.47899999999999998</v>
      </c>
      <c r="R289">
        <v>0.49199999999999999</v>
      </c>
      <c r="S289">
        <v>2.4</v>
      </c>
      <c r="T289">
        <v>3.3</v>
      </c>
      <c r="U289">
        <v>0.748</v>
      </c>
      <c r="V289">
        <v>0.5</v>
      </c>
      <c r="W289">
        <v>3</v>
      </c>
      <c r="X289">
        <v>3.5</v>
      </c>
      <c r="Y289">
        <v>4.0999999999999996</v>
      </c>
      <c r="Z289">
        <v>1</v>
      </c>
      <c r="AA289">
        <v>0.4</v>
      </c>
      <c r="AB289">
        <v>1.5</v>
      </c>
      <c r="AC289">
        <v>1.7</v>
      </c>
      <c r="AD289">
        <v>15.6</v>
      </c>
      <c r="AG289" t="str">
        <v>Sandro Mamukelashvili</v>
      </c>
      <c r="AH289" t="str">
        <f t="shared" si="4"/>
        <v>SAS</v>
      </c>
    </row>
    <row r="290" spans="1:34" x14ac:dyDescent="0.25">
      <c r="A290">
        <v>271</v>
      </c>
      <c r="B290" t="s">
        <v>337</v>
      </c>
      <c r="C290" t="s">
        <v>50</v>
      </c>
      <c r="D290">
        <v>22</v>
      </c>
      <c r="E290" t="s">
        <v>32</v>
      </c>
      <c r="F290">
        <v>16</v>
      </c>
      <c r="G290">
        <v>0</v>
      </c>
      <c r="H290">
        <v>9.1</v>
      </c>
      <c r="I290">
        <v>1</v>
      </c>
      <c r="J290">
        <v>3.3</v>
      </c>
      <c r="K290">
        <v>0.308</v>
      </c>
      <c r="L290">
        <v>0.1</v>
      </c>
      <c r="M290">
        <v>1.3</v>
      </c>
      <c r="N290">
        <v>0.1</v>
      </c>
      <c r="O290">
        <v>0.9</v>
      </c>
      <c r="P290">
        <v>2</v>
      </c>
      <c r="Q290">
        <v>0.438</v>
      </c>
      <c r="R290">
        <v>0.32700000000000001</v>
      </c>
      <c r="S290">
        <v>0.6</v>
      </c>
      <c r="T290">
        <v>0.7</v>
      </c>
      <c r="U290">
        <v>0.90900000000000003</v>
      </c>
      <c r="V290">
        <v>0.3</v>
      </c>
      <c r="W290">
        <v>0.6</v>
      </c>
      <c r="X290">
        <v>0.9</v>
      </c>
      <c r="Y290">
        <v>1.1000000000000001</v>
      </c>
      <c r="Z290">
        <v>0.3</v>
      </c>
      <c r="AA290">
        <v>0.1</v>
      </c>
      <c r="AB290">
        <v>0.5</v>
      </c>
      <c r="AC290">
        <v>0.6</v>
      </c>
      <c r="AD290">
        <v>2.8</v>
      </c>
      <c r="AG290" t="str">
        <v>Terance Mann</v>
      </c>
      <c r="AH290" t="str">
        <f t="shared" si="4"/>
        <v>LAC</v>
      </c>
    </row>
    <row r="291" spans="1:34" x14ac:dyDescent="0.25">
      <c r="A291">
        <v>271</v>
      </c>
      <c r="B291" t="s">
        <v>337</v>
      </c>
      <c r="C291" t="s">
        <v>50</v>
      </c>
      <c r="D291">
        <v>22</v>
      </c>
      <c r="E291" t="s">
        <v>51</v>
      </c>
      <c r="F291">
        <v>15</v>
      </c>
      <c r="G291">
        <v>0</v>
      </c>
      <c r="H291">
        <v>9.6</v>
      </c>
      <c r="I291">
        <v>1.1000000000000001</v>
      </c>
      <c r="J291">
        <v>3.5</v>
      </c>
      <c r="K291">
        <v>0.308</v>
      </c>
      <c r="L291">
        <v>0.1</v>
      </c>
      <c r="M291">
        <v>1.3</v>
      </c>
      <c r="N291">
        <v>0.1</v>
      </c>
      <c r="O291">
        <v>0.9</v>
      </c>
      <c r="P291">
        <v>2.1</v>
      </c>
      <c r="Q291">
        <v>0.438</v>
      </c>
      <c r="R291">
        <v>0.32700000000000001</v>
      </c>
      <c r="S291">
        <v>0.7</v>
      </c>
      <c r="T291">
        <v>0.7</v>
      </c>
      <c r="U291">
        <v>0.90900000000000003</v>
      </c>
      <c r="V291">
        <v>0.3</v>
      </c>
      <c r="W291">
        <v>0.7</v>
      </c>
      <c r="X291">
        <v>0.9</v>
      </c>
      <c r="Y291">
        <v>1.2</v>
      </c>
      <c r="Z291">
        <v>0.3</v>
      </c>
      <c r="AA291">
        <v>0.1</v>
      </c>
      <c r="AB291">
        <v>0.5</v>
      </c>
      <c r="AC291">
        <v>0.5</v>
      </c>
      <c r="AD291">
        <v>2.9</v>
      </c>
      <c r="AG291" t="str">
        <v>Tre Mann</v>
      </c>
      <c r="AH291" t="str">
        <f t="shared" si="4"/>
        <v>OKC</v>
      </c>
    </row>
    <row r="292" spans="1:34" x14ac:dyDescent="0.25">
      <c r="A292">
        <v>271</v>
      </c>
      <c r="B292" t="s">
        <v>337</v>
      </c>
      <c r="C292" t="s">
        <v>50</v>
      </c>
      <c r="D292">
        <v>22</v>
      </c>
      <c r="E292" t="s">
        <v>34</v>
      </c>
      <c r="F292">
        <v>1</v>
      </c>
      <c r="G292">
        <v>0</v>
      </c>
      <c r="H292">
        <v>2</v>
      </c>
      <c r="I292">
        <v>0</v>
      </c>
      <c r="J292">
        <v>0</v>
      </c>
      <c r="L292">
        <v>0</v>
      </c>
      <c r="M292">
        <v>0</v>
      </c>
      <c r="O292">
        <v>0</v>
      </c>
      <c r="P292">
        <v>0</v>
      </c>
      <c r="S292">
        <v>0</v>
      </c>
      <c r="T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1</v>
      </c>
      <c r="AD292">
        <v>0</v>
      </c>
      <c r="AG292" t="str">
        <v>Boban Marjanović</v>
      </c>
      <c r="AH292" t="str">
        <f t="shared" si="4"/>
        <v>HOU</v>
      </c>
    </row>
    <row r="293" spans="1:34" x14ac:dyDescent="0.25">
      <c r="A293">
        <v>272</v>
      </c>
      <c r="B293" t="s">
        <v>338</v>
      </c>
      <c r="C293" t="s">
        <v>59</v>
      </c>
      <c r="D293">
        <v>21</v>
      </c>
      <c r="E293" t="s">
        <v>151</v>
      </c>
      <c r="F293">
        <v>16</v>
      </c>
      <c r="G293">
        <v>0</v>
      </c>
      <c r="H293">
        <v>3.9</v>
      </c>
      <c r="I293">
        <v>0.1</v>
      </c>
      <c r="J293">
        <v>0.6</v>
      </c>
      <c r="K293">
        <v>0.2</v>
      </c>
      <c r="L293">
        <v>0.1</v>
      </c>
      <c r="M293">
        <v>0.2</v>
      </c>
      <c r="N293">
        <v>0.33300000000000002</v>
      </c>
      <c r="O293">
        <v>0.1</v>
      </c>
      <c r="P293">
        <v>0.4</v>
      </c>
      <c r="Q293">
        <v>0.14299999999999999</v>
      </c>
      <c r="R293">
        <v>0.25</v>
      </c>
      <c r="S293">
        <v>0</v>
      </c>
      <c r="T293">
        <v>0</v>
      </c>
      <c r="V293">
        <v>0.1</v>
      </c>
      <c r="W293">
        <v>0.1</v>
      </c>
      <c r="X293">
        <v>0.2</v>
      </c>
      <c r="Y293">
        <v>0.2</v>
      </c>
      <c r="Z293">
        <v>0.1</v>
      </c>
      <c r="AA293">
        <v>0</v>
      </c>
      <c r="AB293">
        <v>0.3</v>
      </c>
      <c r="AC293">
        <v>0.1</v>
      </c>
      <c r="AD293">
        <v>0.3</v>
      </c>
      <c r="AG293" t="str">
        <v>Lauri Markkanen</v>
      </c>
      <c r="AH293" t="str">
        <f t="shared" si="4"/>
        <v>UTA</v>
      </c>
    </row>
    <row r="294" spans="1:34" x14ac:dyDescent="0.25">
      <c r="A294">
        <v>273</v>
      </c>
      <c r="B294" t="s">
        <v>339</v>
      </c>
      <c r="C294" t="s">
        <v>28</v>
      </c>
      <c r="D294">
        <v>23</v>
      </c>
      <c r="E294" t="s">
        <v>51</v>
      </c>
      <c r="F294">
        <v>8</v>
      </c>
      <c r="G294">
        <v>0</v>
      </c>
      <c r="H294">
        <v>2.9</v>
      </c>
      <c r="I294">
        <v>0.1</v>
      </c>
      <c r="J294">
        <v>0.8</v>
      </c>
      <c r="K294">
        <v>0.16700000000000001</v>
      </c>
      <c r="L294">
        <v>0</v>
      </c>
      <c r="M294">
        <v>0.6</v>
      </c>
      <c r="N294">
        <v>0</v>
      </c>
      <c r="O294">
        <v>0.1</v>
      </c>
      <c r="P294">
        <v>0.1</v>
      </c>
      <c r="Q294">
        <v>1</v>
      </c>
      <c r="R294">
        <v>0.16700000000000001</v>
      </c>
      <c r="S294">
        <v>0.3</v>
      </c>
      <c r="T294">
        <v>0.3</v>
      </c>
      <c r="U294">
        <v>1</v>
      </c>
      <c r="V294">
        <v>0</v>
      </c>
      <c r="W294">
        <v>0.6</v>
      </c>
      <c r="X294">
        <v>0.6</v>
      </c>
      <c r="Y294">
        <v>0.1</v>
      </c>
      <c r="Z294">
        <v>0.3</v>
      </c>
      <c r="AA294">
        <v>0.3</v>
      </c>
      <c r="AB294">
        <v>0.3</v>
      </c>
      <c r="AC294">
        <v>0.3</v>
      </c>
      <c r="AD294">
        <v>0.5</v>
      </c>
      <c r="AG294" t="str">
        <v>Naji Marshall</v>
      </c>
      <c r="AH294" t="str">
        <f t="shared" si="4"/>
        <v>NOP</v>
      </c>
    </row>
    <row r="295" spans="1:34" x14ac:dyDescent="0.25">
      <c r="A295">
        <v>274</v>
      </c>
      <c r="B295" t="s">
        <v>340</v>
      </c>
      <c r="C295" t="s">
        <v>50</v>
      </c>
      <c r="D295">
        <v>33</v>
      </c>
      <c r="E295" t="s">
        <v>54</v>
      </c>
      <c r="F295">
        <v>44</v>
      </c>
      <c r="G295">
        <v>44</v>
      </c>
      <c r="H295">
        <v>35.200000000000003</v>
      </c>
      <c r="I295">
        <v>7.4</v>
      </c>
      <c r="J295">
        <v>17.399999999999999</v>
      </c>
      <c r="K295">
        <v>0.42199999999999999</v>
      </c>
      <c r="L295">
        <v>3</v>
      </c>
      <c r="M295">
        <v>8.5</v>
      </c>
      <c r="N295">
        <v>0.34699999999999998</v>
      </c>
      <c r="O295">
        <v>4.4000000000000004</v>
      </c>
      <c r="P295">
        <v>8.9</v>
      </c>
      <c r="Q295">
        <v>0.495</v>
      </c>
      <c r="R295">
        <v>0.50700000000000001</v>
      </c>
      <c r="S295">
        <v>7.4</v>
      </c>
      <c r="T295">
        <v>8</v>
      </c>
      <c r="U295">
        <v>0.92400000000000004</v>
      </c>
      <c r="V295">
        <v>0.5</v>
      </c>
      <c r="W295">
        <v>3.7</v>
      </c>
      <c r="X295">
        <v>4.3</v>
      </c>
      <c r="Y295">
        <v>6.8</v>
      </c>
      <c r="Z295">
        <v>1.1000000000000001</v>
      </c>
      <c r="AA295">
        <v>0.2</v>
      </c>
      <c r="AB295">
        <v>2.4</v>
      </c>
      <c r="AC295">
        <v>1.6</v>
      </c>
      <c r="AD295">
        <v>25.1</v>
      </c>
      <c r="AG295" t="str">
        <v>Caleb Martin</v>
      </c>
      <c r="AH295" t="str">
        <f t="shared" si="4"/>
        <v>MIA</v>
      </c>
    </row>
    <row r="296" spans="1:34" x14ac:dyDescent="0.25">
      <c r="A296">
        <v>275</v>
      </c>
      <c r="B296" t="s">
        <v>341</v>
      </c>
      <c r="C296" t="s">
        <v>59</v>
      </c>
      <c r="D296">
        <v>23</v>
      </c>
      <c r="E296" t="s">
        <v>46</v>
      </c>
      <c r="F296">
        <v>27</v>
      </c>
      <c r="G296">
        <v>2</v>
      </c>
      <c r="H296">
        <v>13.9</v>
      </c>
      <c r="I296">
        <v>1.7</v>
      </c>
      <c r="J296">
        <v>3.5</v>
      </c>
      <c r="K296">
        <v>0.48399999999999999</v>
      </c>
      <c r="L296">
        <v>0.6</v>
      </c>
      <c r="M296">
        <v>1.9</v>
      </c>
      <c r="N296">
        <v>0.308</v>
      </c>
      <c r="O296">
        <v>1.1000000000000001</v>
      </c>
      <c r="P296">
        <v>1.6</v>
      </c>
      <c r="Q296">
        <v>0.69799999999999995</v>
      </c>
      <c r="R296">
        <v>0.56799999999999995</v>
      </c>
      <c r="S296">
        <v>0.6</v>
      </c>
      <c r="T296">
        <v>0.7</v>
      </c>
      <c r="U296">
        <v>0.85</v>
      </c>
      <c r="V296">
        <v>0.5</v>
      </c>
      <c r="W296">
        <v>1.7</v>
      </c>
      <c r="X296">
        <v>2.2999999999999998</v>
      </c>
      <c r="Y296">
        <v>0.6</v>
      </c>
      <c r="Z296">
        <v>0.4</v>
      </c>
      <c r="AA296">
        <v>0.3</v>
      </c>
      <c r="AB296">
        <v>0.4</v>
      </c>
      <c r="AC296">
        <v>1.1000000000000001</v>
      </c>
      <c r="AD296">
        <v>4.5999999999999996</v>
      </c>
      <c r="AG296" t="str">
        <v>Cody Martin</v>
      </c>
      <c r="AH296" t="str">
        <f t="shared" si="4"/>
        <v>CHO</v>
      </c>
    </row>
    <row r="297" spans="1:34" x14ac:dyDescent="0.25">
      <c r="A297">
        <v>276</v>
      </c>
      <c r="B297" t="s">
        <v>342</v>
      </c>
      <c r="C297" t="s">
        <v>33</v>
      </c>
      <c r="D297">
        <v>19</v>
      </c>
      <c r="E297" t="s">
        <v>130</v>
      </c>
      <c r="F297">
        <v>36</v>
      </c>
      <c r="G297">
        <v>35</v>
      </c>
      <c r="H297">
        <v>26</v>
      </c>
      <c r="I297">
        <v>4.2</v>
      </c>
      <c r="J297">
        <v>5.6</v>
      </c>
      <c r="K297">
        <v>0.73899999999999999</v>
      </c>
      <c r="L297">
        <v>0</v>
      </c>
      <c r="M297">
        <v>0.1</v>
      </c>
      <c r="N297">
        <v>0</v>
      </c>
      <c r="O297">
        <v>4.2</v>
      </c>
      <c r="P297">
        <v>5.6</v>
      </c>
      <c r="Q297">
        <v>0.746</v>
      </c>
      <c r="R297">
        <v>0.73899999999999999</v>
      </c>
      <c r="S297">
        <v>0.9</v>
      </c>
      <c r="T297">
        <v>1.6</v>
      </c>
      <c r="U297">
        <v>0.54400000000000004</v>
      </c>
      <c r="V297">
        <v>2.9</v>
      </c>
      <c r="W297">
        <v>5</v>
      </c>
      <c r="X297">
        <v>7.9</v>
      </c>
      <c r="Y297">
        <v>1.3</v>
      </c>
      <c r="Z297">
        <v>0.6</v>
      </c>
      <c r="AA297">
        <v>1.4</v>
      </c>
      <c r="AB297">
        <v>1.2</v>
      </c>
      <c r="AC297">
        <v>3.1</v>
      </c>
      <c r="AD297">
        <v>9.1999999999999993</v>
      </c>
      <c r="AG297" t="str">
        <v>KJ Martin</v>
      </c>
      <c r="AH297" t="str">
        <f t="shared" si="4"/>
        <v>PHI</v>
      </c>
    </row>
    <row r="298" spans="1:34" x14ac:dyDescent="0.25">
      <c r="A298">
        <v>277</v>
      </c>
      <c r="B298" t="s">
        <v>343</v>
      </c>
      <c r="C298" t="s">
        <v>28</v>
      </c>
      <c r="D298">
        <v>25</v>
      </c>
      <c r="E298" t="s">
        <v>68</v>
      </c>
      <c r="F298">
        <v>23</v>
      </c>
      <c r="G298">
        <v>6</v>
      </c>
      <c r="H298">
        <v>20.399999999999999</v>
      </c>
      <c r="I298">
        <v>1.7</v>
      </c>
      <c r="J298">
        <v>5</v>
      </c>
      <c r="K298">
        <v>0.34499999999999997</v>
      </c>
      <c r="L298">
        <v>1</v>
      </c>
      <c r="M298">
        <v>3.3</v>
      </c>
      <c r="N298">
        <v>0.28599999999999998</v>
      </c>
      <c r="O298">
        <v>0.8</v>
      </c>
      <c r="P298">
        <v>1.7</v>
      </c>
      <c r="Q298">
        <v>0.46200000000000002</v>
      </c>
      <c r="R298">
        <v>0.44</v>
      </c>
      <c r="S298">
        <v>0.5</v>
      </c>
      <c r="T298">
        <v>0.8</v>
      </c>
      <c r="U298">
        <v>0.66700000000000004</v>
      </c>
      <c r="V298">
        <v>0.7</v>
      </c>
      <c r="W298">
        <v>1.4</v>
      </c>
      <c r="X298">
        <v>2.1</v>
      </c>
      <c r="Y298">
        <v>1.1000000000000001</v>
      </c>
      <c r="Z298">
        <v>0.6</v>
      </c>
      <c r="AA298">
        <v>0.2</v>
      </c>
      <c r="AB298">
        <v>0.7</v>
      </c>
      <c r="AC298">
        <v>1.9</v>
      </c>
      <c r="AD298">
        <v>5</v>
      </c>
      <c r="AG298" t="str">
        <v>Garrison Mathews</v>
      </c>
      <c r="AH298" t="str">
        <f t="shared" si="4"/>
        <v>ATL</v>
      </c>
    </row>
    <row r="299" spans="1:34" x14ac:dyDescent="0.25">
      <c r="A299">
        <v>278</v>
      </c>
      <c r="B299" t="s">
        <v>344</v>
      </c>
      <c r="C299" t="s">
        <v>59</v>
      </c>
      <c r="D299">
        <v>20</v>
      </c>
      <c r="E299" t="s">
        <v>54</v>
      </c>
      <c r="F299">
        <v>13</v>
      </c>
      <c r="G299">
        <v>0</v>
      </c>
      <c r="H299">
        <v>4.5</v>
      </c>
      <c r="I299">
        <v>0.5</v>
      </c>
      <c r="J299">
        <v>1</v>
      </c>
      <c r="K299">
        <v>0.53800000000000003</v>
      </c>
      <c r="L299">
        <v>0.1</v>
      </c>
      <c r="M299">
        <v>0.1</v>
      </c>
      <c r="N299">
        <v>1</v>
      </c>
      <c r="O299">
        <v>0.5</v>
      </c>
      <c r="P299">
        <v>0.9</v>
      </c>
      <c r="Q299">
        <v>0.5</v>
      </c>
      <c r="R299">
        <v>0.57699999999999996</v>
      </c>
      <c r="S299">
        <v>0.2</v>
      </c>
      <c r="T299">
        <v>0.2</v>
      </c>
      <c r="U299">
        <v>1</v>
      </c>
      <c r="V299">
        <v>0.2</v>
      </c>
      <c r="W299">
        <v>0.8</v>
      </c>
      <c r="X299">
        <v>1</v>
      </c>
      <c r="Y299">
        <v>0.3</v>
      </c>
      <c r="Z299">
        <v>0.2</v>
      </c>
      <c r="AA299">
        <v>0</v>
      </c>
      <c r="AB299">
        <v>0.2</v>
      </c>
      <c r="AC299">
        <v>0.5</v>
      </c>
      <c r="AD299">
        <v>1.3</v>
      </c>
      <c r="AG299" t="str">
        <v>Bennedict Mathurin</v>
      </c>
      <c r="AH299" t="str">
        <f t="shared" si="4"/>
        <v>IND</v>
      </c>
    </row>
    <row r="300" spans="1:34" x14ac:dyDescent="0.25">
      <c r="A300">
        <v>279</v>
      </c>
      <c r="B300" t="s">
        <v>345</v>
      </c>
      <c r="C300" t="s">
        <v>28</v>
      </c>
      <c r="D300">
        <v>21</v>
      </c>
      <c r="E300" t="s">
        <v>32</v>
      </c>
      <c r="F300">
        <v>16</v>
      </c>
      <c r="G300">
        <v>0</v>
      </c>
      <c r="H300">
        <v>6.4</v>
      </c>
      <c r="I300">
        <v>0.9</v>
      </c>
      <c r="J300">
        <v>2.4</v>
      </c>
      <c r="K300">
        <v>0.35899999999999999</v>
      </c>
      <c r="L300">
        <v>0.2</v>
      </c>
      <c r="M300">
        <v>0.6</v>
      </c>
      <c r="N300">
        <v>0.3</v>
      </c>
      <c r="O300">
        <v>0.7</v>
      </c>
      <c r="P300">
        <v>1.8</v>
      </c>
      <c r="Q300">
        <v>0.379</v>
      </c>
      <c r="R300">
        <v>0.39700000000000002</v>
      </c>
      <c r="S300">
        <v>0.5</v>
      </c>
      <c r="T300">
        <v>0.9</v>
      </c>
      <c r="U300">
        <v>0.53300000000000003</v>
      </c>
      <c r="V300">
        <v>0.1</v>
      </c>
      <c r="W300">
        <v>0.9</v>
      </c>
      <c r="X300">
        <v>1.1000000000000001</v>
      </c>
      <c r="Y300">
        <v>0.9</v>
      </c>
      <c r="Z300">
        <v>0.2</v>
      </c>
      <c r="AA300">
        <v>0.2</v>
      </c>
      <c r="AB300">
        <v>0.5</v>
      </c>
      <c r="AC300">
        <v>0.9</v>
      </c>
      <c r="AD300">
        <v>2.4</v>
      </c>
      <c r="AG300" t="str">
        <v>Wesley Matthews</v>
      </c>
      <c r="AH300" t="str">
        <f t="shared" si="4"/>
        <v>ATL</v>
      </c>
    </row>
    <row r="301" spans="1:34" x14ac:dyDescent="0.25">
      <c r="A301">
        <v>279</v>
      </c>
      <c r="B301" t="s">
        <v>345</v>
      </c>
      <c r="C301" t="s">
        <v>28</v>
      </c>
      <c r="D301">
        <v>21</v>
      </c>
      <c r="E301" t="s">
        <v>42</v>
      </c>
      <c r="F301">
        <v>15</v>
      </c>
      <c r="G301">
        <v>0</v>
      </c>
      <c r="H301">
        <v>6.6</v>
      </c>
      <c r="I301">
        <v>0.9</v>
      </c>
      <c r="J301">
        <v>2.5</v>
      </c>
      <c r="K301">
        <v>0.378</v>
      </c>
      <c r="L301">
        <v>0.2</v>
      </c>
      <c r="M301">
        <v>0.7</v>
      </c>
      <c r="N301">
        <v>0.3</v>
      </c>
      <c r="O301">
        <v>0.7</v>
      </c>
      <c r="P301">
        <v>1.8</v>
      </c>
      <c r="Q301">
        <v>0.40699999999999997</v>
      </c>
      <c r="R301">
        <v>0.41899999999999998</v>
      </c>
      <c r="S301">
        <v>0.5</v>
      </c>
      <c r="T301">
        <v>1</v>
      </c>
      <c r="U301">
        <v>0.53300000000000003</v>
      </c>
      <c r="V301">
        <v>0.1</v>
      </c>
      <c r="W301">
        <v>0.9</v>
      </c>
      <c r="X301">
        <v>1</v>
      </c>
      <c r="Y301">
        <v>0.9</v>
      </c>
      <c r="Z301">
        <v>0.2</v>
      </c>
      <c r="AA301">
        <v>0.2</v>
      </c>
      <c r="AB301">
        <v>0.4</v>
      </c>
      <c r="AC301">
        <v>1</v>
      </c>
      <c r="AD301">
        <v>2.6</v>
      </c>
      <c r="AG301" t="str">
        <v>Tyrese Maxey</v>
      </c>
      <c r="AH301" t="str">
        <f t="shared" si="4"/>
        <v>PHI</v>
      </c>
    </row>
    <row r="302" spans="1:34" x14ac:dyDescent="0.25">
      <c r="A302">
        <v>279</v>
      </c>
      <c r="B302" t="s">
        <v>345</v>
      </c>
      <c r="C302" t="s">
        <v>28</v>
      </c>
      <c r="D302">
        <v>21</v>
      </c>
      <c r="E302" t="s">
        <v>74</v>
      </c>
      <c r="F302">
        <v>1</v>
      </c>
      <c r="G302">
        <v>0</v>
      </c>
      <c r="H302">
        <v>4</v>
      </c>
      <c r="I302">
        <v>0</v>
      </c>
      <c r="J302">
        <v>2</v>
      </c>
      <c r="K302">
        <v>0</v>
      </c>
      <c r="L302">
        <v>0</v>
      </c>
      <c r="M302">
        <v>0</v>
      </c>
      <c r="O302">
        <v>0</v>
      </c>
      <c r="P302">
        <v>2</v>
      </c>
      <c r="Q302">
        <v>0</v>
      </c>
      <c r="R302">
        <v>0</v>
      </c>
      <c r="S302">
        <v>0</v>
      </c>
      <c r="T302">
        <v>0</v>
      </c>
      <c r="V302">
        <v>0</v>
      </c>
      <c r="W302">
        <v>2</v>
      </c>
      <c r="X302">
        <v>2</v>
      </c>
      <c r="Y302">
        <v>0</v>
      </c>
      <c r="Z302">
        <v>0</v>
      </c>
      <c r="AA302">
        <v>0</v>
      </c>
      <c r="AB302">
        <v>2</v>
      </c>
      <c r="AC302">
        <v>0</v>
      </c>
      <c r="AD302">
        <v>0</v>
      </c>
      <c r="AG302" t="str">
        <v>Skylar Mays</v>
      </c>
      <c r="AH302" t="str">
        <f t="shared" si="4"/>
        <v>LAL</v>
      </c>
    </row>
    <row r="303" spans="1:34" x14ac:dyDescent="0.25">
      <c r="A303">
        <v>280</v>
      </c>
      <c r="B303" t="s">
        <v>346</v>
      </c>
      <c r="C303" t="s">
        <v>33</v>
      </c>
      <c r="D303">
        <v>27</v>
      </c>
      <c r="E303" t="s">
        <v>173</v>
      </c>
      <c r="F303">
        <v>43</v>
      </c>
      <c r="G303">
        <v>36</v>
      </c>
      <c r="H303">
        <v>19.8</v>
      </c>
      <c r="I303">
        <v>2.2999999999999998</v>
      </c>
      <c r="J303">
        <v>3.7</v>
      </c>
      <c r="K303">
        <v>0.61399999999999999</v>
      </c>
      <c r="L303">
        <v>0</v>
      </c>
      <c r="M303">
        <v>0</v>
      </c>
      <c r="N303">
        <v>0</v>
      </c>
      <c r="O303">
        <v>2.2999999999999998</v>
      </c>
      <c r="P303">
        <v>3.7</v>
      </c>
      <c r="Q303">
        <v>0.61799999999999999</v>
      </c>
      <c r="R303">
        <v>0.61399999999999999</v>
      </c>
      <c r="S303">
        <v>0.9</v>
      </c>
      <c r="T303">
        <v>1.3</v>
      </c>
      <c r="U303">
        <v>0.70399999999999996</v>
      </c>
      <c r="V303">
        <v>2.5</v>
      </c>
      <c r="W303">
        <v>4.4000000000000004</v>
      </c>
      <c r="X303">
        <v>6.9</v>
      </c>
      <c r="Y303">
        <v>2.2999999999999998</v>
      </c>
      <c r="Z303">
        <v>0.5</v>
      </c>
      <c r="AA303">
        <v>0.3</v>
      </c>
      <c r="AB303">
        <v>0.8</v>
      </c>
      <c r="AC303">
        <v>2.4</v>
      </c>
      <c r="AD303">
        <v>5.4</v>
      </c>
      <c r="AG303" t="str">
        <v>Miles McBride</v>
      </c>
      <c r="AH303" t="str">
        <f t="shared" si="4"/>
        <v>NYK</v>
      </c>
    </row>
    <row r="304" spans="1:34" x14ac:dyDescent="0.25">
      <c r="A304">
        <v>281</v>
      </c>
      <c r="B304" t="s">
        <v>347</v>
      </c>
      <c r="C304" t="s">
        <v>33</v>
      </c>
      <c r="D304">
        <v>35</v>
      </c>
      <c r="E304" t="s">
        <v>54</v>
      </c>
      <c r="F304">
        <v>47</v>
      </c>
      <c r="G304">
        <v>47</v>
      </c>
      <c r="H304">
        <v>31.8</v>
      </c>
      <c r="I304">
        <v>5</v>
      </c>
      <c r="J304">
        <v>10.1</v>
      </c>
      <c r="K304">
        <v>0.49099999999999999</v>
      </c>
      <c r="L304">
        <v>1.7</v>
      </c>
      <c r="M304">
        <v>5</v>
      </c>
      <c r="N304">
        <v>0.34599999999999997</v>
      </c>
      <c r="O304">
        <v>3.2</v>
      </c>
      <c r="P304">
        <v>5.0999999999999996</v>
      </c>
      <c r="Q304">
        <v>0.63100000000000001</v>
      </c>
      <c r="R304">
        <v>0.57599999999999996</v>
      </c>
      <c r="S304">
        <v>1.5</v>
      </c>
      <c r="T304">
        <v>1.8</v>
      </c>
      <c r="U304">
        <v>0.82599999999999996</v>
      </c>
      <c r="V304">
        <v>1.6</v>
      </c>
      <c r="W304">
        <v>3.9</v>
      </c>
      <c r="X304">
        <v>5.5</v>
      </c>
      <c r="Y304">
        <v>1.6</v>
      </c>
      <c r="Z304">
        <v>0.6</v>
      </c>
      <c r="AA304">
        <v>2.8</v>
      </c>
      <c r="AB304">
        <v>1</v>
      </c>
      <c r="AC304">
        <v>2.7</v>
      </c>
      <c r="AD304">
        <v>13.1</v>
      </c>
      <c r="AG304" t="str">
        <v>CJ McCollum</v>
      </c>
      <c r="AH304" t="str">
        <f t="shared" si="4"/>
        <v>NOP</v>
      </c>
    </row>
    <row r="305" spans="1:34" x14ac:dyDescent="0.25">
      <c r="A305">
        <v>282</v>
      </c>
      <c r="B305" t="s">
        <v>348</v>
      </c>
      <c r="C305" t="s">
        <v>33</v>
      </c>
      <c r="D305">
        <v>35</v>
      </c>
      <c r="E305" t="s">
        <v>54</v>
      </c>
      <c r="F305">
        <v>13</v>
      </c>
      <c r="G305">
        <v>0</v>
      </c>
      <c r="H305">
        <v>2.9</v>
      </c>
      <c r="I305">
        <v>0.2</v>
      </c>
      <c r="J305">
        <v>0.6</v>
      </c>
      <c r="K305">
        <v>0.375</v>
      </c>
      <c r="L305">
        <v>0.2</v>
      </c>
      <c r="M305">
        <v>0.5</v>
      </c>
      <c r="N305">
        <v>0.33300000000000002</v>
      </c>
      <c r="O305">
        <v>0.1</v>
      </c>
      <c r="P305">
        <v>0.2</v>
      </c>
      <c r="Q305">
        <v>0.5</v>
      </c>
      <c r="R305">
        <v>0.5</v>
      </c>
      <c r="S305">
        <v>0.2</v>
      </c>
      <c r="T305">
        <v>0.2</v>
      </c>
      <c r="U305">
        <v>1</v>
      </c>
      <c r="V305">
        <v>0.1</v>
      </c>
      <c r="W305">
        <v>0.2</v>
      </c>
      <c r="X305">
        <v>0.2</v>
      </c>
      <c r="Y305">
        <v>0.3</v>
      </c>
      <c r="Z305">
        <v>0</v>
      </c>
      <c r="AA305">
        <v>0.1</v>
      </c>
      <c r="AB305">
        <v>0.1</v>
      </c>
      <c r="AC305">
        <v>0.3</v>
      </c>
      <c r="AD305">
        <v>0.8</v>
      </c>
      <c r="AG305" t="str">
        <v>T.J. McConnell</v>
      </c>
      <c r="AH305" t="str">
        <f t="shared" si="4"/>
        <v>IND</v>
      </c>
    </row>
    <row r="306" spans="1:34" x14ac:dyDescent="0.25">
      <c r="A306">
        <v>283</v>
      </c>
      <c r="B306" t="s">
        <v>349</v>
      </c>
      <c r="C306" t="s">
        <v>28</v>
      </c>
      <c r="D306">
        <v>35</v>
      </c>
      <c r="E306" t="s">
        <v>37</v>
      </c>
      <c r="F306">
        <v>36</v>
      </c>
      <c r="G306">
        <v>5</v>
      </c>
      <c r="H306">
        <v>18.100000000000001</v>
      </c>
      <c r="I306">
        <v>2.9</v>
      </c>
      <c r="J306">
        <v>6.6</v>
      </c>
      <c r="K306">
        <v>0.43099999999999999</v>
      </c>
      <c r="L306">
        <v>1.5</v>
      </c>
      <c r="M306">
        <v>4.5999999999999996</v>
      </c>
      <c r="N306">
        <v>0.32900000000000001</v>
      </c>
      <c r="O306">
        <v>1.4</v>
      </c>
      <c r="P306">
        <v>2.1</v>
      </c>
      <c r="Q306">
        <v>0.65300000000000002</v>
      </c>
      <c r="R306">
        <v>0.54400000000000004</v>
      </c>
      <c r="S306">
        <v>1.9</v>
      </c>
      <c r="T306">
        <v>2.4</v>
      </c>
      <c r="U306">
        <v>0.78400000000000003</v>
      </c>
      <c r="V306">
        <v>1.1000000000000001</v>
      </c>
      <c r="W306">
        <v>5.0999999999999996</v>
      </c>
      <c r="X306">
        <v>6.2</v>
      </c>
      <c r="Y306">
        <v>2.2999999999999998</v>
      </c>
      <c r="Z306">
        <v>0.4</v>
      </c>
      <c r="AA306">
        <v>0.2</v>
      </c>
      <c r="AB306">
        <v>0.8</v>
      </c>
      <c r="AC306">
        <v>1.8</v>
      </c>
      <c r="AD306">
        <v>9.1</v>
      </c>
      <c r="AG306" t="str">
        <v>Jaden McDaniels</v>
      </c>
      <c r="AH306" t="str">
        <f t="shared" si="4"/>
        <v>MIN</v>
      </c>
    </row>
    <row r="307" spans="1:34" x14ac:dyDescent="0.25">
      <c r="A307">
        <v>284</v>
      </c>
      <c r="B307" t="s">
        <v>350</v>
      </c>
      <c r="C307" t="s">
        <v>50</v>
      </c>
      <c r="D307">
        <v>37</v>
      </c>
      <c r="E307" t="s">
        <v>37</v>
      </c>
      <c r="F307">
        <v>37</v>
      </c>
      <c r="G307">
        <v>35</v>
      </c>
      <c r="H307">
        <v>28</v>
      </c>
      <c r="I307">
        <v>2.8</v>
      </c>
      <c r="J307">
        <v>6.5</v>
      </c>
      <c r="K307">
        <v>0.42599999999999999</v>
      </c>
      <c r="L307">
        <v>1.7</v>
      </c>
      <c r="M307">
        <v>4.4000000000000004</v>
      </c>
      <c r="N307">
        <v>0.38500000000000001</v>
      </c>
      <c r="O307">
        <v>1.1000000000000001</v>
      </c>
      <c r="P307">
        <v>2.2000000000000002</v>
      </c>
      <c r="Q307">
        <v>0.50600000000000001</v>
      </c>
      <c r="R307">
        <v>0.55400000000000005</v>
      </c>
      <c r="S307">
        <v>0.9</v>
      </c>
      <c r="T307">
        <v>1.1000000000000001</v>
      </c>
      <c r="U307">
        <v>0.83299999999999996</v>
      </c>
      <c r="V307">
        <v>0.7</v>
      </c>
      <c r="W307">
        <v>2.8</v>
      </c>
      <c r="X307">
        <v>3.5</v>
      </c>
      <c r="Y307">
        <v>4</v>
      </c>
      <c r="Z307">
        <v>1.1000000000000001</v>
      </c>
      <c r="AA307">
        <v>0.4</v>
      </c>
      <c r="AB307">
        <v>1.4</v>
      </c>
      <c r="AC307">
        <v>2.5</v>
      </c>
      <c r="AD307">
        <v>8.1999999999999993</v>
      </c>
      <c r="AG307" t="str">
        <v>Jalen McDaniels</v>
      </c>
      <c r="AH307" t="str">
        <f t="shared" si="4"/>
        <v>TOR</v>
      </c>
    </row>
    <row r="308" spans="1:34" x14ac:dyDescent="0.25">
      <c r="A308">
        <v>285</v>
      </c>
      <c r="B308" t="s">
        <v>351</v>
      </c>
      <c r="C308" t="s">
        <v>59</v>
      </c>
      <c r="D308">
        <v>23</v>
      </c>
      <c r="E308" t="s">
        <v>98</v>
      </c>
      <c r="F308">
        <v>9</v>
      </c>
      <c r="G308">
        <v>0</v>
      </c>
      <c r="H308">
        <v>5.8</v>
      </c>
      <c r="I308">
        <v>0.4</v>
      </c>
      <c r="J308">
        <v>1.9</v>
      </c>
      <c r="K308">
        <v>0.23499999999999999</v>
      </c>
      <c r="L308">
        <v>0.3</v>
      </c>
      <c r="M308">
        <v>1.4</v>
      </c>
      <c r="N308">
        <v>0.23100000000000001</v>
      </c>
      <c r="O308">
        <v>0.1</v>
      </c>
      <c r="P308">
        <v>0.4</v>
      </c>
      <c r="Q308">
        <v>0.25</v>
      </c>
      <c r="R308">
        <v>0.32400000000000001</v>
      </c>
      <c r="S308">
        <v>0.3</v>
      </c>
      <c r="T308">
        <v>0.4</v>
      </c>
      <c r="U308">
        <v>0.75</v>
      </c>
      <c r="V308">
        <v>0.1</v>
      </c>
      <c r="W308">
        <v>0.7</v>
      </c>
      <c r="X308">
        <v>0.8</v>
      </c>
      <c r="Y308">
        <v>0</v>
      </c>
      <c r="Z308">
        <v>0</v>
      </c>
      <c r="AA308">
        <v>0</v>
      </c>
      <c r="AB308">
        <v>0.1</v>
      </c>
      <c r="AC308">
        <v>0.7</v>
      </c>
      <c r="AD308">
        <v>1.6</v>
      </c>
      <c r="AG308" t="str">
        <v>Doug McDermott</v>
      </c>
      <c r="AH308" t="str">
        <f t="shared" si="4"/>
        <v>SAS</v>
      </c>
    </row>
    <row r="309" spans="1:34" x14ac:dyDescent="0.25">
      <c r="A309">
        <v>286</v>
      </c>
      <c r="B309" t="s">
        <v>352</v>
      </c>
      <c r="C309" t="s">
        <v>28</v>
      </c>
      <c r="D309">
        <v>28</v>
      </c>
      <c r="E309" t="s">
        <v>82</v>
      </c>
      <c r="F309">
        <v>31</v>
      </c>
      <c r="G309">
        <v>0</v>
      </c>
      <c r="H309">
        <v>20.2</v>
      </c>
      <c r="I309">
        <v>2.4</v>
      </c>
      <c r="J309">
        <v>5.4</v>
      </c>
      <c r="K309">
        <v>0.44600000000000001</v>
      </c>
      <c r="L309">
        <v>1.5</v>
      </c>
      <c r="M309">
        <v>3.9</v>
      </c>
      <c r="N309">
        <v>0.38800000000000001</v>
      </c>
      <c r="O309">
        <v>0.9</v>
      </c>
      <c r="P309">
        <v>1.5</v>
      </c>
      <c r="Q309">
        <v>0.6</v>
      </c>
      <c r="R309">
        <v>0.58699999999999997</v>
      </c>
      <c r="S309">
        <v>0.7</v>
      </c>
      <c r="T309">
        <v>1.1000000000000001</v>
      </c>
      <c r="U309">
        <v>0.61799999999999999</v>
      </c>
      <c r="V309">
        <v>0.9</v>
      </c>
      <c r="W309">
        <v>3.7</v>
      </c>
      <c r="X309">
        <v>4.5999999999999996</v>
      </c>
      <c r="Y309">
        <v>1.3</v>
      </c>
      <c r="Z309">
        <v>0.2</v>
      </c>
      <c r="AA309">
        <v>0.3</v>
      </c>
      <c r="AB309">
        <v>0.6</v>
      </c>
      <c r="AC309">
        <v>1.6</v>
      </c>
      <c r="AD309">
        <v>7</v>
      </c>
      <c r="AG309" t="str">
        <v>JaVale McGee</v>
      </c>
      <c r="AH309" t="str">
        <f t="shared" si="4"/>
        <v>SAC</v>
      </c>
    </row>
    <row r="310" spans="1:34" x14ac:dyDescent="0.25">
      <c r="A310">
        <v>287</v>
      </c>
      <c r="B310" t="s">
        <v>353</v>
      </c>
      <c r="C310" t="s">
        <v>50</v>
      </c>
      <c r="D310">
        <v>22</v>
      </c>
      <c r="E310" t="s">
        <v>70</v>
      </c>
      <c r="F310">
        <v>13</v>
      </c>
      <c r="G310">
        <v>1</v>
      </c>
      <c r="H310">
        <v>15.4</v>
      </c>
      <c r="I310">
        <v>1.5</v>
      </c>
      <c r="J310">
        <v>5.0999999999999996</v>
      </c>
      <c r="K310">
        <v>0.28799999999999998</v>
      </c>
      <c r="L310">
        <v>0.4</v>
      </c>
      <c r="M310">
        <v>2.2999999999999998</v>
      </c>
      <c r="N310">
        <v>0.16700000000000001</v>
      </c>
      <c r="O310">
        <v>1.1000000000000001</v>
      </c>
      <c r="P310">
        <v>2.8</v>
      </c>
      <c r="Q310">
        <v>0.38900000000000001</v>
      </c>
      <c r="R310">
        <v>0.32600000000000001</v>
      </c>
      <c r="S310">
        <v>0.8</v>
      </c>
      <c r="T310">
        <v>0.9</v>
      </c>
      <c r="U310">
        <v>0.91700000000000004</v>
      </c>
      <c r="V310">
        <v>0.3</v>
      </c>
      <c r="W310">
        <v>1.5</v>
      </c>
      <c r="X310">
        <v>1.8</v>
      </c>
      <c r="Y310">
        <v>2.2000000000000002</v>
      </c>
      <c r="Z310">
        <v>0.5</v>
      </c>
      <c r="AA310">
        <v>0</v>
      </c>
      <c r="AB310">
        <v>1.2</v>
      </c>
      <c r="AC310">
        <v>1.4</v>
      </c>
      <c r="AD310">
        <v>4.2</v>
      </c>
      <c r="AG310" t="str">
        <v>Bryce McGowens</v>
      </c>
      <c r="AH310" t="str">
        <f t="shared" si="4"/>
        <v>CHO</v>
      </c>
    </row>
    <row r="311" spans="1:34" x14ac:dyDescent="0.25">
      <c r="A311">
        <v>288</v>
      </c>
      <c r="B311" t="s">
        <v>354</v>
      </c>
      <c r="C311" t="s">
        <v>33</v>
      </c>
      <c r="D311">
        <v>24</v>
      </c>
      <c r="E311" t="s">
        <v>80</v>
      </c>
      <c r="F311">
        <v>26</v>
      </c>
      <c r="G311">
        <v>0</v>
      </c>
      <c r="H311">
        <v>6.8</v>
      </c>
      <c r="I311">
        <v>0.9</v>
      </c>
      <c r="J311">
        <v>2.2999999999999998</v>
      </c>
      <c r="K311">
        <v>0.40699999999999997</v>
      </c>
      <c r="L311">
        <v>0.3</v>
      </c>
      <c r="M311">
        <v>1.2</v>
      </c>
      <c r="N311">
        <v>0.25</v>
      </c>
      <c r="O311">
        <v>0.6</v>
      </c>
      <c r="P311">
        <v>1</v>
      </c>
      <c r="Q311">
        <v>0.59299999999999997</v>
      </c>
      <c r="R311">
        <v>0.47499999999999998</v>
      </c>
      <c r="S311">
        <v>0.5</v>
      </c>
      <c r="T311">
        <v>0.6</v>
      </c>
      <c r="U311">
        <v>0.75</v>
      </c>
      <c r="V311">
        <v>0.6</v>
      </c>
      <c r="W311">
        <v>1.3</v>
      </c>
      <c r="X311">
        <v>1.9</v>
      </c>
      <c r="Y311">
        <v>1</v>
      </c>
      <c r="Z311">
        <v>0.2</v>
      </c>
      <c r="AA311">
        <v>0.3</v>
      </c>
      <c r="AB311">
        <v>0.3</v>
      </c>
      <c r="AC311">
        <v>0.7</v>
      </c>
      <c r="AD311">
        <v>2.6</v>
      </c>
      <c r="AG311" t="str">
        <v>Jordan McLaughlin</v>
      </c>
      <c r="AH311" t="str">
        <f t="shared" si="4"/>
        <v>MIN</v>
      </c>
    </row>
    <row r="312" spans="1:34" x14ac:dyDescent="0.25">
      <c r="A312">
        <v>289</v>
      </c>
      <c r="B312" t="s">
        <v>355</v>
      </c>
      <c r="C312" t="s">
        <v>39</v>
      </c>
      <c r="D312">
        <v>27</v>
      </c>
      <c r="E312" t="s">
        <v>89</v>
      </c>
      <c r="F312">
        <v>39</v>
      </c>
      <c r="G312">
        <v>35</v>
      </c>
      <c r="H312">
        <v>25</v>
      </c>
      <c r="I312">
        <v>2.9</v>
      </c>
      <c r="J312">
        <v>6.5</v>
      </c>
      <c r="K312">
        <v>0.45500000000000002</v>
      </c>
      <c r="L312">
        <v>0.9</v>
      </c>
      <c r="M312">
        <v>3</v>
      </c>
      <c r="N312">
        <v>0.30499999999999999</v>
      </c>
      <c r="O312">
        <v>2</v>
      </c>
      <c r="P312">
        <v>3.5</v>
      </c>
      <c r="Q312">
        <v>0.58499999999999996</v>
      </c>
      <c r="R312">
        <v>0.52600000000000002</v>
      </c>
      <c r="S312">
        <v>0.8</v>
      </c>
      <c r="T312">
        <v>1.1000000000000001</v>
      </c>
      <c r="U312">
        <v>0.73799999999999999</v>
      </c>
      <c r="V312">
        <v>1.2</v>
      </c>
      <c r="W312">
        <v>2</v>
      </c>
      <c r="X312">
        <v>3.2</v>
      </c>
      <c r="Y312">
        <v>1.8</v>
      </c>
      <c r="Z312">
        <v>0.6</v>
      </c>
      <c r="AA312">
        <v>0.3</v>
      </c>
      <c r="AB312">
        <v>0.6</v>
      </c>
      <c r="AC312">
        <v>1.9</v>
      </c>
      <c r="AD312">
        <v>7.6</v>
      </c>
      <c r="AG312" t="str">
        <v>De'Anthony Melton</v>
      </c>
      <c r="AH312" t="str">
        <f t="shared" si="4"/>
        <v>PHI</v>
      </c>
    </row>
    <row r="313" spans="1:34" x14ac:dyDescent="0.25">
      <c r="A313">
        <v>290</v>
      </c>
      <c r="B313" t="s">
        <v>356</v>
      </c>
      <c r="C313" t="s">
        <v>50</v>
      </c>
      <c r="D313">
        <v>22</v>
      </c>
      <c r="E313" t="s">
        <v>95</v>
      </c>
      <c r="F313">
        <v>13</v>
      </c>
      <c r="G313">
        <v>0</v>
      </c>
      <c r="H313">
        <v>9.1999999999999993</v>
      </c>
      <c r="I313">
        <v>1.5</v>
      </c>
      <c r="J313">
        <v>3.1</v>
      </c>
      <c r="K313">
        <v>0.5</v>
      </c>
      <c r="L313">
        <v>0.6</v>
      </c>
      <c r="M313">
        <v>1.5</v>
      </c>
      <c r="N313">
        <v>0.42099999999999999</v>
      </c>
      <c r="O313">
        <v>0.9</v>
      </c>
      <c r="P313">
        <v>1.6</v>
      </c>
      <c r="Q313">
        <v>0.57099999999999995</v>
      </c>
      <c r="R313">
        <v>0.6</v>
      </c>
      <c r="S313">
        <v>0.1</v>
      </c>
      <c r="T313">
        <v>0.1</v>
      </c>
      <c r="U313">
        <v>1</v>
      </c>
      <c r="V313">
        <v>0.3</v>
      </c>
      <c r="W313">
        <v>1.5</v>
      </c>
      <c r="X313">
        <v>1.8</v>
      </c>
      <c r="Y313">
        <v>1.5</v>
      </c>
      <c r="Z313">
        <v>0.2</v>
      </c>
      <c r="AA313">
        <v>0</v>
      </c>
      <c r="AB313">
        <v>0.7</v>
      </c>
      <c r="AC313">
        <v>0.2</v>
      </c>
      <c r="AD313">
        <v>3.8</v>
      </c>
      <c r="AG313" t="str">
        <v>Nathan Mensah</v>
      </c>
      <c r="AH313" t="str">
        <f t="shared" si="4"/>
        <v>CHO</v>
      </c>
    </row>
    <row r="314" spans="1:34" x14ac:dyDescent="0.25">
      <c r="A314">
        <v>291</v>
      </c>
      <c r="B314" t="s">
        <v>357</v>
      </c>
      <c r="C314" t="s">
        <v>33</v>
      </c>
      <c r="D314">
        <v>35</v>
      </c>
      <c r="E314" t="s">
        <v>124</v>
      </c>
      <c r="F314">
        <v>8</v>
      </c>
      <c r="G314">
        <v>0</v>
      </c>
      <c r="H314">
        <v>5.5</v>
      </c>
      <c r="I314">
        <v>1</v>
      </c>
      <c r="J314">
        <v>2.4</v>
      </c>
      <c r="K314">
        <v>0.42099999999999999</v>
      </c>
      <c r="L314">
        <v>0</v>
      </c>
      <c r="M314">
        <v>0.3</v>
      </c>
      <c r="N314">
        <v>0</v>
      </c>
      <c r="O314">
        <v>1</v>
      </c>
      <c r="P314">
        <v>2.1</v>
      </c>
      <c r="Q314">
        <v>0.47099999999999997</v>
      </c>
      <c r="R314">
        <v>0.42099999999999999</v>
      </c>
      <c r="S314">
        <v>0.1</v>
      </c>
      <c r="T314">
        <v>0.5</v>
      </c>
      <c r="U314">
        <v>0.25</v>
      </c>
      <c r="V314">
        <v>0.6</v>
      </c>
      <c r="W314">
        <v>1.6</v>
      </c>
      <c r="X314">
        <v>2.2999999999999998</v>
      </c>
      <c r="Y314">
        <v>0.5</v>
      </c>
      <c r="Z314">
        <v>0</v>
      </c>
      <c r="AA314">
        <v>0.1</v>
      </c>
      <c r="AB314">
        <v>0.1</v>
      </c>
      <c r="AC314">
        <v>0.5</v>
      </c>
      <c r="AD314">
        <v>2.1</v>
      </c>
      <c r="AG314" t="str">
        <v>Sam Merrill</v>
      </c>
      <c r="AH314" t="str">
        <f t="shared" si="4"/>
        <v>CLE</v>
      </c>
    </row>
    <row r="315" spans="1:34" x14ac:dyDescent="0.25">
      <c r="A315">
        <v>292</v>
      </c>
      <c r="B315" t="s">
        <v>358</v>
      </c>
      <c r="C315" t="s">
        <v>28</v>
      </c>
      <c r="D315">
        <v>26</v>
      </c>
      <c r="E315" t="s">
        <v>40</v>
      </c>
      <c r="F315">
        <v>38</v>
      </c>
      <c r="G315">
        <v>38</v>
      </c>
      <c r="H315">
        <v>32.4</v>
      </c>
      <c r="I315">
        <v>7.9</v>
      </c>
      <c r="J315">
        <v>16.100000000000001</v>
      </c>
      <c r="K315">
        <v>0.49399999999999999</v>
      </c>
      <c r="L315">
        <v>3.2</v>
      </c>
      <c r="M315">
        <v>8</v>
      </c>
      <c r="N315">
        <v>0.4</v>
      </c>
      <c r="O315">
        <v>4.7</v>
      </c>
      <c r="P315">
        <v>8.1</v>
      </c>
      <c r="Q315">
        <v>0.58799999999999997</v>
      </c>
      <c r="R315">
        <v>0.59399999999999997</v>
      </c>
      <c r="S315">
        <v>4.5999999999999996</v>
      </c>
      <c r="T315">
        <v>5.3</v>
      </c>
      <c r="U315">
        <v>0.876</v>
      </c>
      <c r="V315">
        <v>2.4</v>
      </c>
      <c r="W315">
        <v>6.3</v>
      </c>
      <c r="X315">
        <v>8.8000000000000007</v>
      </c>
      <c r="Y315">
        <v>1.9</v>
      </c>
      <c r="Z315">
        <v>0.9</v>
      </c>
      <c r="AA315">
        <v>0.6</v>
      </c>
      <c r="AB315">
        <v>1.3</v>
      </c>
      <c r="AC315">
        <v>1.9</v>
      </c>
      <c r="AD315">
        <v>23.7</v>
      </c>
      <c r="AG315" t="str">
        <v>Chimezie Metu</v>
      </c>
      <c r="AH315" t="str">
        <f t="shared" si="4"/>
        <v>PHO</v>
      </c>
    </row>
    <row r="316" spans="1:34" x14ac:dyDescent="0.25">
      <c r="A316">
        <v>293</v>
      </c>
      <c r="B316" t="s">
        <v>359</v>
      </c>
      <c r="C316" t="s">
        <v>59</v>
      </c>
      <c r="D316">
        <v>26</v>
      </c>
      <c r="E316" t="s">
        <v>51</v>
      </c>
      <c r="F316">
        <v>38</v>
      </c>
      <c r="G316">
        <v>1</v>
      </c>
      <c r="H316">
        <v>18.2</v>
      </c>
      <c r="I316">
        <v>2.6</v>
      </c>
      <c r="J316">
        <v>5.7</v>
      </c>
      <c r="K316">
        <v>0.45</v>
      </c>
      <c r="L316">
        <v>0.8</v>
      </c>
      <c r="M316">
        <v>2.2999999999999998</v>
      </c>
      <c r="N316">
        <v>0.372</v>
      </c>
      <c r="O316">
        <v>1.7</v>
      </c>
      <c r="P316">
        <v>3.5</v>
      </c>
      <c r="Q316">
        <v>0.5</v>
      </c>
      <c r="R316">
        <v>0.52300000000000002</v>
      </c>
      <c r="S316">
        <v>1.4</v>
      </c>
      <c r="T316">
        <v>1.8</v>
      </c>
      <c r="U316">
        <v>0.78300000000000003</v>
      </c>
      <c r="V316">
        <v>1</v>
      </c>
      <c r="W316">
        <v>2.4</v>
      </c>
      <c r="X316">
        <v>3.4</v>
      </c>
      <c r="Y316">
        <v>1.9</v>
      </c>
      <c r="Z316">
        <v>0.7</v>
      </c>
      <c r="AA316">
        <v>0.2</v>
      </c>
      <c r="AB316">
        <v>1</v>
      </c>
      <c r="AC316">
        <v>1.5</v>
      </c>
      <c r="AD316">
        <v>7.4</v>
      </c>
      <c r="AG316" t="str">
        <v>Vasilije Micić</v>
      </c>
      <c r="AH316" t="str">
        <f t="shared" si="4"/>
        <v>OKC</v>
      </c>
    </row>
    <row r="317" spans="1:34" x14ac:dyDescent="0.25">
      <c r="A317">
        <v>294</v>
      </c>
      <c r="B317" t="s">
        <v>360</v>
      </c>
      <c r="C317" t="s">
        <v>59</v>
      </c>
      <c r="D317">
        <v>28</v>
      </c>
      <c r="E317" t="s">
        <v>37</v>
      </c>
      <c r="F317">
        <v>30</v>
      </c>
      <c r="G317">
        <v>12</v>
      </c>
      <c r="H317">
        <v>26.2</v>
      </c>
      <c r="I317">
        <v>3.9</v>
      </c>
      <c r="J317">
        <v>8.8000000000000007</v>
      </c>
      <c r="K317">
        <v>0.44500000000000001</v>
      </c>
      <c r="L317">
        <v>1.2</v>
      </c>
      <c r="M317">
        <v>3.2</v>
      </c>
      <c r="N317">
        <v>0.38900000000000001</v>
      </c>
      <c r="O317">
        <v>2.7</v>
      </c>
      <c r="P317">
        <v>5.7</v>
      </c>
      <c r="Q317">
        <v>0.47599999999999998</v>
      </c>
      <c r="R317">
        <v>0.51500000000000001</v>
      </c>
      <c r="S317">
        <v>1.4</v>
      </c>
      <c r="T317">
        <v>1.8</v>
      </c>
      <c r="U317">
        <v>0.75900000000000001</v>
      </c>
      <c r="V317">
        <v>1.2</v>
      </c>
      <c r="W317">
        <v>3.5</v>
      </c>
      <c r="X317">
        <v>4.7</v>
      </c>
      <c r="Y317">
        <v>2.1</v>
      </c>
      <c r="Z317">
        <v>0.7</v>
      </c>
      <c r="AA317">
        <v>0.3</v>
      </c>
      <c r="AB317">
        <v>1.2</v>
      </c>
      <c r="AC317">
        <v>2</v>
      </c>
      <c r="AD317">
        <v>10.5</v>
      </c>
      <c r="AG317" t="str">
        <v>Khris Middleton</v>
      </c>
      <c r="AH317" t="str">
        <f t="shared" si="4"/>
        <v>MIL</v>
      </c>
    </row>
    <row r="318" spans="1:34" x14ac:dyDescent="0.25">
      <c r="A318">
        <v>295</v>
      </c>
      <c r="B318" t="s">
        <v>361</v>
      </c>
      <c r="C318" t="s">
        <v>59</v>
      </c>
      <c r="D318">
        <v>28</v>
      </c>
      <c r="E318" t="s">
        <v>70</v>
      </c>
      <c r="F318">
        <v>15</v>
      </c>
      <c r="G318">
        <v>9</v>
      </c>
      <c r="H318">
        <v>26</v>
      </c>
      <c r="I318">
        <v>2.7</v>
      </c>
      <c r="J318">
        <v>7.4</v>
      </c>
      <c r="K318">
        <v>0.36899999999999999</v>
      </c>
      <c r="L318">
        <v>1</v>
      </c>
      <c r="M318">
        <v>3.1</v>
      </c>
      <c r="N318">
        <v>0.32600000000000001</v>
      </c>
      <c r="O318">
        <v>1.7</v>
      </c>
      <c r="P318">
        <v>4.3</v>
      </c>
      <c r="Q318">
        <v>0.4</v>
      </c>
      <c r="R318">
        <v>0.437</v>
      </c>
      <c r="S318">
        <v>0.8</v>
      </c>
      <c r="T318">
        <v>1.5</v>
      </c>
      <c r="U318">
        <v>0.54500000000000004</v>
      </c>
      <c r="V318">
        <v>0.9</v>
      </c>
      <c r="W318">
        <v>2.6</v>
      </c>
      <c r="X318">
        <v>3.5</v>
      </c>
      <c r="Y318">
        <v>2.9</v>
      </c>
      <c r="Z318">
        <v>1.3</v>
      </c>
      <c r="AA318">
        <v>0.7</v>
      </c>
      <c r="AB318">
        <v>1.3</v>
      </c>
      <c r="AC318">
        <v>1.8</v>
      </c>
      <c r="AD318">
        <v>7.3</v>
      </c>
      <c r="AG318" t="str">
        <v>Brandon Miller</v>
      </c>
      <c r="AH318" t="str">
        <f t="shared" si="4"/>
        <v>CHO</v>
      </c>
    </row>
    <row r="319" spans="1:34" x14ac:dyDescent="0.25">
      <c r="A319">
        <v>296</v>
      </c>
      <c r="B319" t="s">
        <v>362</v>
      </c>
      <c r="C319" t="s">
        <v>59</v>
      </c>
      <c r="D319">
        <v>23</v>
      </c>
      <c r="E319" t="s">
        <v>32</v>
      </c>
      <c r="F319">
        <v>31</v>
      </c>
      <c r="G319">
        <v>0</v>
      </c>
      <c r="H319">
        <v>8.5</v>
      </c>
      <c r="I319">
        <v>1</v>
      </c>
      <c r="J319">
        <v>2.1</v>
      </c>
      <c r="K319">
        <v>0.5</v>
      </c>
      <c r="L319">
        <v>0</v>
      </c>
      <c r="M319">
        <v>0.3</v>
      </c>
      <c r="N319">
        <v>0.1</v>
      </c>
      <c r="O319">
        <v>1</v>
      </c>
      <c r="P319">
        <v>1.7</v>
      </c>
      <c r="Q319">
        <v>0.57399999999999995</v>
      </c>
      <c r="R319">
        <v>0.50800000000000001</v>
      </c>
      <c r="S319">
        <v>0.4</v>
      </c>
      <c r="T319">
        <v>0.6</v>
      </c>
      <c r="U319">
        <v>0.55000000000000004</v>
      </c>
      <c r="V319">
        <v>0.2</v>
      </c>
      <c r="W319">
        <v>0.7</v>
      </c>
      <c r="X319">
        <v>1</v>
      </c>
      <c r="Y319">
        <v>0.5</v>
      </c>
      <c r="Z319">
        <v>0.4</v>
      </c>
      <c r="AA319">
        <v>0</v>
      </c>
      <c r="AB319">
        <v>0.4</v>
      </c>
      <c r="AC319">
        <v>1.3</v>
      </c>
      <c r="AD319">
        <v>2.5</v>
      </c>
      <c r="AG319" t="str">
        <v>Jordan Miller</v>
      </c>
      <c r="AH319" t="str">
        <f t="shared" si="4"/>
        <v>LAC</v>
      </c>
    </row>
    <row r="320" spans="1:34" x14ac:dyDescent="0.25">
      <c r="A320">
        <v>296</v>
      </c>
      <c r="B320" t="s">
        <v>362</v>
      </c>
      <c r="C320" t="s">
        <v>59</v>
      </c>
      <c r="D320">
        <v>23</v>
      </c>
      <c r="E320" t="s">
        <v>89</v>
      </c>
      <c r="F320">
        <v>2</v>
      </c>
      <c r="G320">
        <v>0</v>
      </c>
      <c r="H320">
        <v>15.5</v>
      </c>
      <c r="I320">
        <v>2</v>
      </c>
      <c r="J320">
        <v>5</v>
      </c>
      <c r="K320">
        <v>0.4</v>
      </c>
      <c r="L320">
        <v>0.5</v>
      </c>
      <c r="M320">
        <v>2.5</v>
      </c>
      <c r="N320">
        <v>0.2</v>
      </c>
      <c r="O320">
        <v>1.5</v>
      </c>
      <c r="P320">
        <v>2.5</v>
      </c>
      <c r="Q320">
        <v>0.6</v>
      </c>
      <c r="R320">
        <v>0.45</v>
      </c>
      <c r="S320">
        <v>0.5</v>
      </c>
      <c r="T320">
        <v>1</v>
      </c>
      <c r="U320">
        <v>0.5</v>
      </c>
      <c r="V320">
        <v>0.5</v>
      </c>
      <c r="W320">
        <v>1</v>
      </c>
      <c r="X320">
        <v>1.5</v>
      </c>
      <c r="Y320">
        <v>0.5</v>
      </c>
      <c r="Z320">
        <v>1</v>
      </c>
      <c r="AA320">
        <v>0.5</v>
      </c>
      <c r="AB320">
        <v>1</v>
      </c>
      <c r="AC320">
        <v>1.5</v>
      </c>
      <c r="AD320">
        <v>5</v>
      </c>
      <c r="AG320" t="str">
        <v>Leonard Miller</v>
      </c>
      <c r="AH320" t="str">
        <f t="shared" si="4"/>
        <v>MIN</v>
      </c>
    </row>
    <row r="321" spans="1:34" x14ac:dyDescent="0.25">
      <c r="A321">
        <v>296</v>
      </c>
      <c r="B321" t="s">
        <v>362</v>
      </c>
      <c r="C321" t="s">
        <v>59</v>
      </c>
      <c r="D321">
        <v>23</v>
      </c>
      <c r="E321" t="s">
        <v>74</v>
      </c>
      <c r="F321">
        <v>29</v>
      </c>
      <c r="G321">
        <v>0</v>
      </c>
      <c r="H321">
        <v>8</v>
      </c>
      <c r="I321">
        <v>1</v>
      </c>
      <c r="J321">
        <v>1.9</v>
      </c>
      <c r="K321">
        <v>0.51900000000000002</v>
      </c>
      <c r="L321">
        <v>0</v>
      </c>
      <c r="M321">
        <v>0.2</v>
      </c>
      <c r="N321">
        <v>0</v>
      </c>
      <c r="O321">
        <v>1</v>
      </c>
      <c r="P321">
        <v>1.7</v>
      </c>
      <c r="Q321">
        <v>0.57099999999999995</v>
      </c>
      <c r="R321">
        <v>0.51900000000000002</v>
      </c>
      <c r="S321">
        <v>0.3</v>
      </c>
      <c r="T321">
        <v>0.6</v>
      </c>
      <c r="U321">
        <v>0.55600000000000005</v>
      </c>
      <c r="V321">
        <v>0.2</v>
      </c>
      <c r="W321">
        <v>0.7</v>
      </c>
      <c r="X321">
        <v>0.9</v>
      </c>
      <c r="Y321">
        <v>0.6</v>
      </c>
      <c r="Z321">
        <v>0.3</v>
      </c>
      <c r="AA321">
        <v>0</v>
      </c>
      <c r="AB321">
        <v>0.3</v>
      </c>
      <c r="AC321">
        <v>1.3</v>
      </c>
      <c r="AD321">
        <v>2.2999999999999998</v>
      </c>
      <c r="AG321" t="str">
        <v>Dariq Whitehead</v>
      </c>
      <c r="AH321" t="str">
        <f t="shared" si="4"/>
        <v>BRK</v>
      </c>
    </row>
    <row r="322" spans="1:34" x14ac:dyDescent="0.25">
      <c r="A322">
        <v>297</v>
      </c>
      <c r="B322" t="s">
        <v>363</v>
      </c>
      <c r="C322" t="s">
        <v>39</v>
      </c>
      <c r="D322">
        <v>27</v>
      </c>
      <c r="E322" t="s">
        <v>98</v>
      </c>
      <c r="F322">
        <v>32</v>
      </c>
      <c r="G322">
        <v>3</v>
      </c>
      <c r="H322">
        <v>12.8</v>
      </c>
      <c r="I322">
        <v>1.2</v>
      </c>
      <c r="J322">
        <v>2.7</v>
      </c>
      <c r="K322">
        <v>0.45900000000000002</v>
      </c>
      <c r="L322">
        <v>1.1000000000000001</v>
      </c>
      <c r="M322">
        <v>2.5</v>
      </c>
      <c r="N322">
        <v>0.45600000000000002</v>
      </c>
      <c r="O322">
        <v>0.1</v>
      </c>
      <c r="P322">
        <v>0.2</v>
      </c>
      <c r="Q322">
        <v>0.5</v>
      </c>
      <c r="R322">
        <v>0.67100000000000004</v>
      </c>
      <c r="S322">
        <v>0.1</v>
      </c>
      <c r="T322">
        <v>0.3</v>
      </c>
      <c r="U322">
        <v>0.44400000000000001</v>
      </c>
      <c r="V322">
        <v>0.3</v>
      </c>
      <c r="W322">
        <v>1</v>
      </c>
      <c r="X322">
        <v>1.2</v>
      </c>
      <c r="Y322">
        <v>0.5</v>
      </c>
      <c r="Z322">
        <v>0.3</v>
      </c>
      <c r="AA322">
        <v>0.1</v>
      </c>
      <c r="AB322">
        <v>0.5</v>
      </c>
      <c r="AC322">
        <v>1.6</v>
      </c>
      <c r="AD322">
        <v>3.7</v>
      </c>
      <c r="AG322" t="str">
        <v>Patty Mills</v>
      </c>
      <c r="AH322" t="str">
        <f t="shared" ref="AH322:AH385" si="5">IF(IFERROR(_xlfn.XLOOKUP(AG322,$B$3:$B$1003,$E$3:$E$1003,,,-1),"")=0,"",IFERROR(_xlfn.XLOOKUP(AG322,$B$3:$B$1003,$E$3:$E$1003,,,-1),""))</f>
        <v>ATL</v>
      </c>
    </row>
    <row r="323" spans="1:34" x14ac:dyDescent="0.25">
      <c r="A323">
        <v>298</v>
      </c>
      <c r="B323" t="s">
        <v>364</v>
      </c>
      <c r="C323" t="s">
        <v>59</v>
      </c>
      <c r="D323">
        <v>21</v>
      </c>
      <c r="E323" t="s">
        <v>127</v>
      </c>
      <c r="F323">
        <v>47</v>
      </c>
      <c r="G323">
        <v>14</v>
      </c>
      <c r="H323">
        <v>25.5</v>
      </c>
      <c r="I323">
        <v>5.0999999999999996</v>
      </c>
      <c r="J323">
        <v>11.1</v>
      </c>
      <c r="K323">
        <v>0.45600000000000002</v>
      </c>
      <c r="L323">
        <v>1.3</v>
      </c>
      <c r="M323">
        <v>3.5</v>
      </c>
      <c r="N323">
        <v>0.36399999999999999</v>
      </c>
      <c r="O323">
        <v>3.8</v>
      </c>
      <c r="P323">
        <v>7.6</v>
      </c>
      <c r="Q323">
        <v>0.499</v>
      </c>
      <c r="R323">
        <v>0.51300000000000001</v>
      </c>
      <c r="S323">
        <v>2.9</v>
      </c>
      <c r="T323">
        <v>3.5</v>
      </c>
      <c r="U323">
        <v>0.83399999999999996</v>
      </c>
      <c r="V323">
        <v>1</v>
      </c>
      <c r="W323">
        <v>2.8</v>
      </c>
      <c r="X323">
        <v>3.9</v>
      </c>
      <c r="Y323">
        <v>1.9</v>
      </c>
      <c r="Z323">
        <v>0.6</v>
      </c>
      <c r="AA323">
        <v>0.2</v>
      </c>
      <c r="AB323">
        <v>1.6</v>
      </c>
      <c r="AC323">
        <v>2</v>
      </c>
      <c r="AD323">
        <v>14.3</v>
      </c>
      <c r="AG323" t="str">
        <v>Shake Milton</v>
      </c>
      <c r="AH323" t="str">
        <f t="shared" si="5"/>
        <v>MIN</v>
      </c>
    </row>
    <row r="324" spans="1:34" x14ac:dyDescent="0.25">
      <c r="A324">
        <v>299</v>
      </c>
      <c r="B324" t="s">
        <v>365</v>
      </c>
      <c r="C324" t="s">
        <v>39</v>
      </c>
      <c r="D324">
        <v>37</v>
      </c>
      <c r="E324" t="s">
        <v>98</v>
      </c>
      <c r="F324">
        <v>19</v>
      </c>
      <c r="G324">
        <v>1</v>
      </c>
      <c r="H324">
        <v>11.2</v>
      </c>
      <c r="I324">
        <v>0.5</v>
      </c>
      <c r="J324">
        <v>2.1</v>
      </c>
      <c r="K324">
        <v>0.25600000000000001</v>
      </c>
      <c r="L324">
        <v>0.3</v>
      </c>
      <c r="M324">
        <v>1.6</v>
      </c>
      <c r="N324">
        <v>0.2</v>
      </c>
      <c r="O324">
        <v>0.2</v>
      </c>
      <c r="P324">
        <v>0.5</v>
      </c>
      <c r="Q324">
        <v>0.44400000000000001</v>
      </c>
      <c r="R324">
        <v>0.33300000000000002</v>
      </c>
      <c r="S324">
        <v>0.7</v>
      </c>
      <c r="T324">
        <v>1</v>
      </c>
      <c r="U324">
        <v>0.73699999999999999</v>
      </c>
      <c r="V324">
        <v>0.2</v>
      </c>
      <c r="W324">
        <v>1.2</v>
      </c>
      <c r="X324">
        <v>1.4</v>
      </c>
      <c r="Y324">
        <v>0.6</v>
      </c>
      <c r="Z324">
        <v>0.5</v>
      </c>
      <c r="AA324">
        <v>0.2</v>
      </c>
      <c r="AB324">
        <v>0.3</v>
      </c>
      <c r="AC324">
        <v>1.4</v>
      </c>
      <c r="AD324">
        <v>2.1</v>
      </c>
      <c r="AG324" t="str">
        <v>Justin Minaya</v>
      </c>
      <c r="AH324" t="str">
        <f t="shared" si="5"/>
        <v>POR</v>
      </c>
    </row>
    <row r="325" spans="1:34" x14ac:dyDescent="0.25">
      <c r="A325">
        <v>300</v>
      </c>
      <c r="B325" t="s">
        <v>366</v>
      </c>
      <c r="C325" t="s">
        <v>50</v>
      </c>
      <c r="D325">
        <v>23</v>
      </c>
      <c r="E325" t="s">
        <v>74</v>
      </c>
      <c r="F325">
        <v>42</v>
      </c>
      <c r="G325">
        <v>42</v>
      </c>
      <c r="H325">
        <v>37.5</v>
      </c>
      <c r="I325">
        <v>8.8000000000000007</v>
      </c>
      <c r="J325">
        <v>19.7</v>
      </c>
      <c r="K325">
        <v>0.44800000000000001</v>
      </c>
      <c r="L325">
        <v>3.1</v>
      </c>
      <c r="M325">
        <v>8.1999999999999993</v>
      </c>
      <c r="N325">
        <v>0.373</v>
      </c>
      <c r="O325">
        <v>5.7</v>
      </c>
      <c r="P325">
        <v>11.4</v>
      </c>
      <c r="Q325">
        <v>0.502</v>
      </c>
      <c r="R325">
        <v>0.52600000000000002</v>
      </c>
      <c r="S325">
        <v>5</v>
      </c>
      <c r="T325">
        <v>5.8</v>
      </c>
      <c r="U325">
        <v>0.86399999999999999</v>
      </c>
      <c r="V325">
        <v>0.6</v>
      </c>
      <c r="W325">
        <v>3</v>
      </c>
      <c r="X325">
        <v>3.6</v>
      </c>
      <c r="Y325">
        <v>6.6</v>
      </c>
      <c r="Z325">
        <v>1</v>
      </c>
      <c r="AA325">
        <v>0.5</v>
      </c>
      <c r="AB325">
        <v>1.6</v>
      </c>
      <c r="AC325">
        <v>2.1</v>
      </c>
      <c r="AD325">
        <v>25.7</v>
      </c>
      <c r="AG325" t="str">
        <v>Josh Minott</v>
      </c>
      <c r="AH325" t="str">
        <f t="shared" si="5"/>
        <v>MIN</v>
      </c>
    </row>
    <row r="326" spans="1:34" x14ac:dyDescent="0.25">
      <c r="A326">
        <v>301</v>
      </c>
      <c r="B326" t="s">
        <v>367</v>
      </c>
      <c r="C326" t="s">
        <v>368</v>
      </c>
      <c r="D326">
        <v>26</v>
      </c>
      <c r="E326" t="s">
        <v>32</v>
      </c>
      <c r="F326">
        <v>24</v>
      </c>
      <c r="G326">
        <v>5</v>
      </c>
      <c r="H326">
        <v>15.9</v>
      </c>
      <c r="I326">
        <v>2.5</v>
      </c>
      <c r="J326">
        <v>6.2</v>
      </c>
      <c r="K326">
        <v>0.39900000000000002</v>
      </c>
      <c r="L326">
        <v>0.7</v>
      </c>
      <c r="M326">
        <v>2.1</v>
      </c>
      <c r="N326">
        <v>0.314</v>
      </c>
      <c r="O326">
        <v>1.8</v>
      </c>
      <c r="P326">
        <v>4</v>
      </c>
      <c r="Q326">
        <v>0.443</v>
      </c>
      <c r="R326">
        <v>0.45300000000000001</v>
      </c>
      <c r="S326">
        <v>0.5</v>
      </c>
      <c r="T326">
        <v>0.7</v>
      </c>
      <c r="U326">
        <v>0.76500000000000001</v>
      </c>
      <c r="V326">
        <v>0.4</v>
      </c>
      <c r="W326">
        <v>1.2</v>
      </c>
      <c r="X326">
        <v>1.6</v>
      </c>
      <c r="Y326">
        <v>3.3</v>
      </c>
      <c r="Z326">
        <v>0.7</v>
      </c>
      <c r="AA326">
        <v>0.1</v>
      </c>
      <c r="AB326">
        <v>0.8</v>
      </c>
      <c r="AC326">
        <v>1</v>
      </c>
      <c r="AD326">
        <v>6.1</v>
      </c>
      <c r="AG326" t="str">
        <v>Davion Mitchell</v>
      </c>
      <c r="AH326" t="str">
        <f t="shared" si="5"/>
        <v>SAC</v>
      </c>
    </row>
    <row r="327" spans="1:34" x14ac:dyDescent="0.25">
      <c r="A327">
        <v>301</v>
      </c>
      <c r="B327" t="s">
        <v>367</v>
      </c>
      <c r="C327" t="s">
        <v>50</v>
      </c>
      <c r="D327">
        <v>26</v>
      </c>
      <c r="E327" t="s">
        <v>64</v>
      </c>
      <c r="F327">
        <v>21</v>
      </c>
      <c r="G327">
        <v>5</v>
      </c>
      <c r="H327">
        <v>17</v>
      </c>
      <c r="I327">
        <v>2.5</v>
      </c>
      <c r="J327">
        <v>6.6</v>
      </c>
      <c r="K327">
        <v>0.38400000000000001</v>
      </c>
      <c r="L327">
        <v>0.7</v>
      </c>
      <c r="M327">
        <v>2.2999999999999998</v>
      </c>
      <c r="N327">
        <v>0.28599999999999998</v>
      </c>
      <c r="O327">
        <v>1.9</v>
      </c>
      <c r="P327">
        <v>4.2</v>
      </c>
      <c r="Q327">
        <v>0.438</v>
      </c>
      <c r="R327">
        <v>0.435</v>
      </c>
      <c r="S327">
        <v>0.6</v>
      </c>
      <c r="T327">
        <v>0.8</v>
      </c>
      <c r="U327">
        <v>0.76500000000000001</v>
      </c>
      <c r="V327">
        <v>0.4</v>
      </c>
      <c r="W327">
        <v>1.3</v>
      </c>
      <c r="X327">
        <v>1.8</v>
      </c>
      <c r="Y327">
        <v>3.6</v>
      </c>
      <c r="Z327">
        <v>0.7</v>
      </c>
      <c r="AA327">
        <v>0.1</v>
      </c>
      <c r="AB327">
        <v>0.9</v>
      </c>
      <c r="AC327">
        <v>1</v>
      </c>
      <c r="AD327">
        <v>6.3</v>
      </c>
      <c r="AG327" t="str">
        <v>Donovan Mitchell</v>
      </c>
      <c r="AH327" t="str">
        <f t="shared" si="5"/>
        <v>CLE</v>
      </c>
    </row>
    <row r="328" spans="1:34" x14ac:dyDescent="0.25">
      <c r="A328">
        <v>301</v>
      </c>
      <c r="B328" t="s">
        <v>367</v>
      </c>
      <c r="C328" t="s">
        <v>39</v>
      </c>
      <c r="D328">
        <v>26</v>
      </c>
      <c r="E328" t="s">
        <v>151</v>
      </c>
      <c r="F328">
        <v>3</v>
      </c>
      <c r="G328">
        <v>0</v>
      </c>
      <c r="H328">
        <v>8.6999999999999993</v>
      </c>
      <c r="I328">
        <v>2</v>
      </c>
      <c r="J328">
        <v>3.3</v>
      </c>
      <c r="K328">
        <v>0.6</v>
      </c>
      <c r="L328">
        <v>0.7</v>
      </c>
      <c r="M328">
        <v>0.7</v>
      </c>
      <c r="N328">
        <v>1</v>
      </c>
      <c r="O328">
        <v>1.3</v>
      </c>
      <c r="P328">
        <v>2.7</v>
      </c>
      <c r="Q328">
        <v>0.5</v>
      </c>
      <c r="R328">
        <v>0.7</v>
      </c>
      <c r="S328">
        <v>0</v>
      </c>
      <c r="T328">
        <v>0</v>
      </c>
      <c r="V328">
        <v>0.3</v>
      </c>
      <c r="W328">
        <v>0.3</v>
      </c>
      <c r="X328">
        <v>0.7</v>
      </c>
      <c r="Y328">
        <v>1.3</v>
      </c>
      <c r="Z328">
        <v>0.7</v>
      </c>
      <c r="AA328">
        <v>0</v>
      </c>
      <c r="AB328">
        <v>0</v>
      </c>
      <c r="AC328">
        <v>1</v>
      </c>
      <c r="AD328">
        <v>4.7</v>
      </c>
      <c r="AG328" t="str">
        <v>Evan Mobley</v>
      </c>
      <c r="AH328" t="str">
        <f t="shared" si="5"/>
        <v>CLE</v>
      </c>
    </row>
    <row r="329" spans="1:34" x14ac:dyDescent="0.25">
      <c r="A329">
        <v>302</v>
      </c>
      <c r="B329" t="s">
        <v>369</v>
      </c>
      <c r="C329" t="s">
        <v>50</v>
      </c>
      <c r="D329">
        <v>23</v>
      </c>
      <c r="E329" t="s">
        <v>35</v>
      </c>
      <c r="F329">
        <v>34</v>
      </c>
      <c r="G329">
        <v>2</v>
      </c>
      <c r="H329">
        <v>10</v>
      </c>
      <c r="I329">
        <v>1.8</v>
      </c>
      <c r="J329">
        <v>3.8</v>
      </c>
      <c r="K329">
        <v>0.46899999999999997</v>
      </c>
      <c r="L329">
        <v>1.1000000000000001</v>
      </c>
      <c r="M329">
        <v>2.4</v>
      </c>
      <c r="N329">
        <v>0.46899999999999997</v>
      </c>
      <c r="O329">
        <v>0.7</v>
      </c>
      <c r="P329">
        <v>1.4</v>
      </c>
      <c r="Q329">
        <v>0.46899999999999997</v>
      </c>
      <c r="R329">
        <v>0.61499999999999999</v>
      </c>
      <c r="S329">
        <v>0.3</v>
      </c>
      <c r="T329">
        <v>0.4</v>
      </c>
      <c r="U329">
        <v>0.78600000000000003</v>
      </c>
      <c r="V329">
        <v>0.1</v>
      </c>
      <c r="W329">
        <v>0.6</v>
      </c>
      <c r="X329">
        <v>0.7</v>
      </c>
      <c r="Y329">
        <v>0.9</v>
      </c>
      <c r="Z329">
        <v>0.4</v>
      </c>
      <c r="AA329">
        <v>0.1</v>
      </c>
      <c r="AB329">
        <v>0.3</v>
      </c>
      <c r="AC329">
        <v>1.1000000000000001</v>
      </c>
      <c r="AD329">
        <v>5</v>
      </c>
      <c r="AG329" t="str">
        <v>Isaiah Mobley</v>
      </c>
      <c r="AH329" t="str">
        <f t="shared" si="5"/>
        <v>CLE</v>
      </c>
    </row>
    <row r="330" spans="1:34" x14ac:dyDescent="0.25">
      <c r="A330">
        <v>303</v>
      </c>
      <c r="B330" t="s">
        <v>370</v>
      </c>
      <c r="C330" t="s">
        <v>50</v>
      </c>
      <c r="D330">
        <v>32</v>
      </c>
      <c r="E330" t="s">
        <v>51</v>
      </c>
      <c r="F330">
        <v>33</v>
      </c>
      <c r="G330">
        <v>33</v>
      </c>
      <c r="H330">
        <v>31.9</v>
      </c>
      <c r="I330">
        <v>6.8</v>
      </c>
      <c r="J330">
        <v>14.7</v>
      </c>
      <c r="K330">
        <v>0.46500000000000002</v>
      </c>
      <c r="L330">
        <v>3.4</v>
      </c>
      <c r="M330">
        <v>7.8</v>
      </c>
      <c r="N330">
        <v>0.436</v>
      </c>
      <c r="O330">
        <v>3.5</v>
      </c>
      <c r="P330">
        <v>6.9</v>
      </c>
      <c r="Q330">
        <v>0.498</v>
      </c>
      <c r="R330">
        <v>0.57999999999999996</v>
      </c>
      <c r="S330">
        <v>2</v>
      </c>
      <c r="T330">
        <v>2.5</v>
      </c>
      <c r="U330">
        <v>0.79800000000000004</v>
      </c>
      <c r="V330">
        <v>0.6</v>
      </c>
      <c r="W330">
        <v>3.6</v>
      </c>
      <c r="X330">
        <v>4.2</v>
      </c>
      <c r="Y330">
        <v>4.8</v>
      </c>
      <c r="Z330">
        <v>1.2</v>
      </c>
      <c r="AA330">
        <v>0.8</v>
      </c>
      <c r="AB330">
        <v>1.7</v>
      </c>
      <c r="AC330">
        <v>2.2000000000000002</v>
      </c>
      <c r="AD330">
        <v>19.100000000000001</v>
      </c>
      <c r="AG330" t="str">
        <v>Malik Monk</v>
      </c>
      <c r="AH330" t="str">
        <f t="shared" si="5"/>
        <v>SAC</v>
      </c>
    </row>
    <row r="331" spans="1:34" x14ac:dyDescent="0.25">
      <c r="A331">
        <v>304</v>
      </c>
      <c r="B331" t="s">
        <v>371</v>
      </c>
      <c r="C331" t="s">
        <v>50</v>
      </c>
      <c r="D331">
        <v>31</v>
      </c>
      <c r="E331" t="s">
        <v>127</v>
      </c>
      <c r="F331">
        <v>38</v>
      </c>
      <c r="G331">
        <v>3</v>
      </c>
      <c r="H331">
        <v>17</v>
      </c>
      <c r="I331">
        <v>3.5</v>
      </c>
      <c r="J331">
        <v>6.7</v>
      </c>
      <c r="K331">
        <v>0.52500000000000002</v>
      </c>
      <c r="L331">
        <v>0.1</v>
      </c>
      <c r="M331">
        <v>0.4</v>
      </c>
      <c r="N331">
        <v>0.11799999999999999</v>
      </c>
      <c r="O331">
        <v>3.5</v>
      </c>
      <c r="P331">
        <v>6.3</v>
      </c>
      <c r="Q331">
        <v>0.55500000000000005</v>
      </c>
      <c r="R331">
        <v>0.52900000000000003</v>
      </c>
      <c r="S331">
        <v>0.9</v>
      </c>
      <c r="T331">
        <v>1.2</v>
      </c>
      <c r="U331">
        <v>0.75</v>
      </c>
      <c r="V331">
        <v>0.5</v>
      </c>
      <c r="W331">
        <v>2.1</v>
      </c>
      <c r="X331">
        <v>2.6</v>
      </c>
      <c r="Y331">
        <v>5.5</v>
      </c>
      <c r="Z331">
        <v>1.1000000000000001</v>
      </c>
      <c r="AA331">
        <v>0.1</v>
      </c>
      <c r="AB331">
        <v>1.5</v>
      </c>
      <c r="AC331">
        <v>1.1000000000000001</v>
      </c>
      <c r="AD331">
        <v>8</v>
      </c>
      <c r="AG331" t="str">
        <v>Moses Moody</v>
      </c>
      <c r="AH331" t="str">
        <f t="shared" si="5"/>
        <v>GSW</v>
      </c>
    </row>
    <row r="332" spans="1:34" x14ac:dyDescent="0.25">
      <c r="A332">
        <v>305</v>
      </c>
      <c r="B332" t="s">
        <v>372</v>
      </c>
      <c r="C332" t="s">
        <v>59</v>
      </c>
      <c r="D332">
        <v>23</v>
      </c>
      <c r="E332" t="s">
        <v>44</v>
      </c>
      <c r="F332">
        <v>37</v>
      </c>
      <c r="G332">
        <v>36</v>
      </c>
      <c r="H332">
        <v>28.9</v>
      </c>
      <c r="I332">
        <v>4.5</v>
      </c>
      <c r="J332">
        <v>8.6999999999999993</v>
      </c>
      <c r="K332">
        <v>0.51700000000000002</v>
      </c>
      <c r="L332">
        <v>1.3</v>
      </c>
      <c r="M332">
        <v>3.3</v>
      </c>
      <c r="N332">
        <v>0.38200000000000001</v>
      </c>
      <c r="O332">
        <v>3.2</v>
      </c>
      <c r="P332">
        <v>5.4</v>
      </c>
      <c r="Q332">
        <v>0.60099999999999998</v>
      </c>
      <c r="R332">
        <v>0.59</v>
      </c>
      <c r="S332">
        <v>0.7</v>
      </c>
      <c r="T332">
        <v>0.9</v>
      </c>
      <c r="U332">
        <v>0.76500000000000001</v>
      </c>
      <c r="V332">
        <v>0.7</v>
      </c>
      <c r="W332">
        <v>2</v>
      </c>
      <c r="X332">
        <v>2.7</v>
      </c>
      <c r="Y332">
        <v>1.3</v>
      </c>
      <c r="Z332">
        <v>0.9</v>
      </c>
      <c r="AA332">
        <v>0.5</v>
      </c>
      <c r="AB332">
        <v>1.1000000000000001</v>
      </c>
      <c r="AC332">
        <v>3.1</v>
      </c>
      <c r="AD332">
        <v>10.9</v>
      </c>
      <c r="AG332" t="str">
        <v>Xavier Moon</v>
      </c>
      <c r="AH332" t="str">
        <f t="shared" si="5"/>
        <v>LAC</v>
      </c>
    </row>
    <row r="333" spans="1:34" x14ac:dyDescent="0.25">
      <c r="A333">
        <v>306</v>
      </c>
      <c r="B333" t="s">
        <v>373</v>
      </c>
      <c r="C333" t="s">
        <v>59</v>
      </c>
      <c r="D333">
        <v>26</v>
      </c>
      <c r="E333" t="s">
        <v>34</v>
      </c>
      <c r="F333">
        <v>28</v>
      </c>
      <c r="G333">
        <v>0</v>
      </c>
      <c r="H333">
        <v>8.8000000000000007</v>
      </c>
      <c r="I333">
        <v>1.1000000000000001</v>
      </c>
      <c r="J333">
        <v>3.2</v>
      </c>
      <c r="K333">
        <v>0.33300000000000002</v>
      </c>
      <c r="L333">
        <v>0.3</v>
      </c>
      <c r="M333">
        <v>1.6</v>
      </c>
      <c r="N333">
        <v>0.17799999999999999</v>
      </c>
      <c r="O333">
        <v>0.8</v>
      </c>
      <c r="P333">
        <v>1.6</v>
      </c>
      <c r="Q333">
        <v>0.48899999999999999</v>
      </c>
      <c r="R333">
        <v>0.378</v>
      </c>
      <c r="S333">
        <v>0.5</v>
      </c>
      <c r="T333">
        <v>0.7</v>
      </c>
      <c r="U333">
        <v>0.7</v>
      </c>
      <c r="V333">
        <v>0.3</v>
      </c>
      <c r="W333">
        <v>0.9</v>
      </c>
      <c r="X333">
        <v>1.2</v>
      </c>
      <c r="Y333">
        <v>0.5</v>
      </c>
      <c r="Z333">
        <v>0.4</v>
      </c>
      <c r="AA333">
        <v>0.1</v>
      </c>
      <c r="AB333">
        <v>0.3</v>
      </c>
      <c r="AC333">
        <v>0.9</v>
      </c>
      <c r="AD333">
        <v>2.9</v>
      </c>
      <c r="AG333" t="str">
        <v>Taze Moore</v>
      </c>
      <c r="AH333" t="str">
        <f t="shared" si="5"/>
        <v>POR</v>
      </c>
    </row>
    <row r="334" spans="1:34" x14ac:dyDescent="0.25">
      <c r="A334">
        <v>307</v>
      </c>
      <c r="B334" t="s">
        <v>374</v>
      </c>
      <c r="C334" t="s">
        <v>59</v>
      </c>
      <c r="D334">
        <v>32</v>
      </c>
      <c r="E334" t="s">
        <v>80</v>
      </c>
      <c r="F334">
        <v>42</v>
      </c>
      <c r="G334">
        <v>0</v>
      </c>
      <c r="H334">
        <v>15.4</v>
      </c>
      <c r="I334">
        <v>2.1</v>
      </c>
      <c r="J334">
        <v>4.7</v>
      </c>
      <c r="K334">
        <v>0.44900000000000001</v>
      </c>
      <c r="L334">
        <v>1.7</v>
      </c>
      <c r="M334">
        <v>3.8</v>
      </c>
      <c r="N334">
        <v>0.44900000000000001</v>
      </c>
      <c r="O334">
        <v>0.4</v>
      </c>
      <c r="P334">
        <v>0.9</v>
      </c>
      <c r="Q334">
        <v>0.44700000000000001</v>
      </c>
      <c r="R334">
        <v>0.63</v>
      </c>
      <c r="S334">
        <v>0.2</v>
      </c>
      <c r="T334">
        <v>0.4</v>
      </c>
      <c r="U334">
        <v>0.66700000000000004</v>
      </c>
      <c r="V334">
        <v>0.2</v>
      </c>
      <c r="W334">
        <v>0.9</v>
      </c>
      <c r="X334">
        <v>1</v>
      </c>
      <c r="Y334">
        <v>1.3</v>
      </c>
      <c r="Z334">
        <v>0.2</v>
      </c>
      <c r="AA334">
        <v>0</v>
      </c>
      <c r="AB334">
        <v>0.5</v>
      </c>
      <c r="AC334">
        <v>1</v>
      </c>
      <c r="AD334">
        <v>6.1</v>
      </c>
      <c r="AG334" t="str">
        <v>Wendell Moore Jr.</v>
      </c>
      <c r="AH334" t="str">
        <f t="shared" si="5"/>
        <v>MIN</v>
      </c>
    </row>
    <row r="335" spans="1:34" x14ac:dyDescent="0.25">
      <c r="A335">
        <v>308</v>
      </c>
      <c r="B335" t="s">
        <v>375</v>
      </c>
      <c r="C335" t="s">
        <v>33</v>
      </c>
      <c r="D335">
        <v>36</v>
      </c>
      <c r="E335" t="s">
        <v>82</v>
      </c>
      <c r="F335">
        <v>35</v>
      </c>
      <c r="G335">
        <v>0</v>
      </c>
      <c r="H335">
        <v>8.3000000000000007</v>
      </c>
      <c r="I335">
        <v>2</v>
      </c>
      <c r="J335">
        <v>3.1</v>
      </c>
      <c r="K335">
        <v>0.64800000000000002</v>
      </c>
      <c r="L335">
        <v>0</v>
      </c>
      <c r="M335">
        <v>0.1</v>
      </c>
      <c r="N335">
        <v>0</v>
      </c>
      <c r="O335">
        <v>2</v>
      </c>
      <c r="P335">
        <v>3</v>
      </c>
      <c r="Q335">
        <v>0.66700000000000004</v>
      </c>
      <c r="R335">
        <v>0.64800000000000002</v>
      </c>
      <c r="S335">
        <v>0.7</v>
      </c>
      <c r="T335">
        <v>1.1000000000000001</v>
      </c>
      <c r="U335">
        <v>0.625</v>
      </c>
      <c r="V335">
        <v>1</v>
      </c>
      <c r="W335">
        <v>2</v>
      </c>
      <c r="X335">
        <v>3</v>
      </c>
      <c r="Y335">
        <v>0.4</v>
      </c>
      <c r="Z335">
        <v>0.3</v>
      </c>
      <c r="AA335">
        <v>0.5</v>
      </c>
      <c r="AB335">
        <v>0.9</v>
      </c>
      <c r="AC335">
        <v>1.2</v>
      </c>
      <c r="AD335">
        <v>4.7</v>
      </c>
      <c r="AG335" t="str">
        <v>Ja Morant</v>
      </c>
      <c r="AH335" t="str">
        <f t="shared" si="5"/>
        <v>MEM</v>
      </c>
    </row>
    <row r="336" spans="1:34" x14ac:dyDescent="0.25">
      <c r="A336">
        <v>309</v>
      </c>
      <c r="B336" t="s">
        <v>376</v>
      </c>
      <c r="C336" t="s">
        <v>39</v>
      </c>
      <c r="D336">
        <v>21</v>
      </c>
      <c r="E336" t="s">
        <v>70</v>
      </c>
      <c r="F336">
        <v>36</v>
      </c>
      <c r="G336">
        <v>10</v>
      </c>
      <c r="H336">
        <v>16.100000000000001</v>
      </c>
      <c r="I336">
        <v>1.8</v>
      </c>
      <c r="J336">
        <v>3.9</v>
      </c>
      <c r="K336">
        <v>0.44700000000000001</v>
      </c>
      <c r="L336">
        <v>0.7</v>
      </c>
      <c r="M336">
        <v>1.9</v>
      </c>
      <c r="N336">
        <v>0.373</v>
      </c>
      <c r="O336">
        <v>1.1000000000000001</v>
      </c>
      <c r="P336">
        <v>2.1</v>
      </c>
      <c r="Q336">
        <v>0.51400000000000001</v>
      </c>
      <c r="R336">
        <v>0.53500000000000003</v>
      </c>
      <c r="S336">
        <v>0.8</v>
      </c>
      <c r="T336">
        <v>1.1000000000000001</v>
      </c>
      <c r="U336">
        <v>0.74399999999999999</v>
      </c>
      <c r="V336">
        <v>0.3</v>
      </c>
      <c r="W336">
        <v>1.4</v>
      </c>
      <c r="X336">
        <v>1.7</v>
      </c>
      <c r="Y336">
        <v>0.9</v>
      </c>
      <c r="Z336">
        <v>0.3</v>
      </c>
      <c r="AA336">
        <v>0.1</v>
      </c>
      <c r="AB336">
        <v>0.6</v>
      </c>
      <c r="AC336">
        <v>1.4</v>
      </c>
      <c r="AD336">
        <v>5</v>
      </c>
      <c r="AG336" t="str">
        <v>Marcus Morris</v>
      </c>
      <c r="AH336" t="str">
        <f t="shared" si="5"/>
        <v>PHI</v>
      </c>
    </row>
    <row r="337" spans="1:34" x14ac:dyDescent="0.25">
      <c r="A337">
        <v>310</v>
      </c>
      <c r="B337" t="s">
        <v>377</v>
      </c>
      <c r="C337" t="s">
        <v>50</v>
      </c>
      <c r="D337">
        <v>27</v>
      </c>
      <c r="E337" t="s">
        <v>44</v>
      </c>
      <c r="F337">
        <v>26</v>
      </c>
      <c r="G337">
        <v>0</v>
      </c>
      <c r="H337">
        <v>9.1</v>
      </c>
      <c r="I337">
        <v>1</v>
      </c>
      <c r="J337">
        <v>2.2999999999999998</v>
      </c>
      <c r="K337">
        <v>0.42599999999999999</v>
      </c>
      <c r="L337">
        <v>0.5</v>
      </c>
      <c r="M337">
        <v>1.3</v>
      </c>
      <c r="N337">
        <v>0.39400000000000002</v>
      </c>
      <c r="O337">
        <v>0.5</v>
      </c>
      <c r="P337">
        <v>1.1000000000000001</v>
      </c>
      <c r="Q337">
        <v>0.46400000000000002</v>
      </c>
      <c r="R337">
        <v>0.53300000000000003</v>
      </c>
      <c r="S337">
        <v>0.1</v>
      </c>
      <c r="T337">
        <v>0.2</v>
      </c>
      <c r="U337">
        <v>0.5</v>
      </c>
      <c r="V337">
        <v>0.3</v>
      </c>
      <c r="W337">
        <v>0.7</v>
      </c>
      <c r="X337">
        <v>1</v>
      </c>
      <c r="Y337">
        <v>1.7</v>
      </c>
      <c r="Z337">
        <v>0.7</v>
      </c>
      <c r="AA337">
        <v>0.2</v>
      </c>
      <c r="AB337">
        <v>0.4</v>
      </c>
      <c r="AC337">
        <v>0.5</v>
      </c>
      <c r="AD337">
        <v>2.6</v>
      </c>
      <c r="AG337" t="str">
        <v>Markieff Morris</v>
      </c>
      <c r="AH337" t="str">
        <f t="shared" si="5"/>
        <v>DAL</v>
      </c>
    </row>
    <row r="338" spans="1:34" x14ac:dyDescent="0.25">
      <c r="A338">
        <v>311</v>
      </c>
      <c r="B338" t="s">
        <v>378</v>
      </c>
      <c r="C338" t="s">
        <v>39</v>
      </c>
      <c r="D338">
        <v>25</v>
      </c>
      <c r="E338" t="s">
        <v>74</v>
      </c>
      <c r="F338">
        <v>33</v>
      </c>
      <c r="G338">
        <v>33</v>
      </c>
      <c r="H338">
        <v>29.1</v>
      </c>
      <c r="I338">
        <v>3.9</v>
      </c>
      <c r="J338">
        <v>9.9</v>
      </c>
      <c r="K338">
        <v>0.39300000000000002</v>
      </c>
      <c r="L338">
        <v>2.1</v>
      </c>
      <c r="M338">
        <v>5.8</v>
      </c>
      <c r="N338">
        <v>0.36299999999999999</v>
      </c>
      <c r="O338">
        <v>1.8</v>
      </c>
      <c r="P338">
        <v>4.0999999999999996</v>
      </c>
      <c r="Q338">
        <v>0.437</v>
      </c>
      <c r="R338">
        <v>0.5</v>
      </c>
      <c r="S338">
        <v>1.9</v>
      </c>
      <c r="T338">
        <v>2.2999999999999998</v>
      </c>
      <c r="U338">
        <v>0.82699999999999996</v>
      </c>
      <c r="V338">
        <v>0.8</v>
      </c>
      <c r="W338">
        <v>3.2</v>
      </c>
      <c r="X338">
        <v>4</v>
      </c>
      <c r="Y338">
        <v>3.2</v>
      </c>
      <c r="Z338">
        <v>1.6</v>
      </c>
      <c r="AA338">
        <v>0.5</v>
      </c>
      <c r="AB338">
        <v>1.2</v>
      </c>
      <c r="AC338">
        <v>2.4</v>
      </c>
      <c r="AD338">
        <v>11.8</v>
      </c>
      <c r="AG338" t="str">
        <v>Monte Morris</v>
      </c>
      <c r="AH338" t="str">
        <f t="shared" si="5"/>
        <v>DET</v>
      </c>
    </row>
    <row r="339" spans="1:34" x14ac:dyDescent="0.25">
      <c r="A339">
        <v>312</v>
      </c>
      <c r="B339" t="s">
        <v>379</v>
      </c>
      <c r="C339" t="s">
        <v>33</v>
      </c>
      <c r="D339">
        <v>25</v>
      </c>
      <c r="E339" t="s">
        <v>70</v>
      </c>
      <c r="F339">
        <v>20</v>
      </c>
      <c r="G339">
        <v>0</v>
      </c>
      <c r="H339">
        <v>13.3</v>
      </c>
      <c r="I339">
        <v>0.5</v>
      </c>
      <c r="J339">
        <v>1.2</v>
      </c>
      <c r="K339">
        <v>0.435</v>
      </c>
      <c r="L339">
        <v>0</v>
      </c>
      <c r="M339">
        <v>0</v>
      </c>
      <c r="O339">
        <v>0.5</v>
      </c>
      <c r="P339">
        <v>1.2</v>
      </c>
      <c r="Q339">
        <v>0.435</v>
      </c>
      <c r="R339">
        <v>0.435</v>
      </c>
      <c r="S339">
        <v>0.5</v>
      </c>
      <c r="T339">
        <v>0.6</v>
      </c>
      <c r="U339">
        <v>0.75</v>
      </c>
      <c r="V339">
        <v>1.3</v>
      </c>
      <c r="W339">
        <v>1.6</v>
      </c>
      <c r="X339">
        <v>2.9</v>
      </c>
      <c r="Y339">
        <v>0.5</v>
      </c>
      <c r="Z339">
        <v>0.3</v>
      </c>
      <c r="AA339">
        <v>0.7</v>
      </c>
      <c r="AB339">
        <v>0.7</v>
      </c>
      <c r="AC339">
        <v>2.9</v>
      </c>
      <c r="AD339">
        <v>1.5</v>
      </c>
      <c r="AG339" t="str">
        <v>Trey Murphy III</v>
      </c>
      <c r="AH339" t="str">
        <f t="shared" si="5"/>
        <v>NOP</v>
      </c>
    </row>
    <row r="340" spans="1:34" x14ac:dyDescent="0.25">
      <c r="A340">
        <v>313</v>
      </c>
      <c r="B340" t="s">
        <v>380</v>
      </c>
      <c r="C340" t="s">
        <v>39</v>
      </c>
      <c r="D340">
        <v>27</v>
      </c>
      <c r="E340" t="s">
        <v>48</v>
      </c>
      <c r="F340">
        <v>29</v>
      </c>
      <c r="G340">
        <v>0</v>
      </c>
      <c r="H340">
        <v>16.3</v>
      </c>
      <c r="I340">
        <v>2.9</v>
      </c>
      <c r="J340">
        <v>6.7</v>
      </c>
      <c r="K340">
        <v>0.42799999999999999</v>
      </c>
      <c r="L340">
        <v>2.4</v>
      </c>
      <c r="M340">
        <v>5.7</v>
      </c>
      <c r="N340">
        <v>0.42799999999999999</v>
      </c>
      <c r="O340">
        <v>0.4</v>
      </c>
      <c r="P340">
        <v>1</v>
      </c>
      <c r="Q340">
        <v>0.42899999999999999</v>
      </c>
      <c r="R340">
        <v>0.61099999999999999</v>
      </c>
      <c r="S340">
        <v>0.3</v>
      </c>
      <c r="T340">
        <v>0.4</v>
      </c>
      <c r="U340">
        <v>0.90900000000000003</v>
      </c>
      <c r="V340">
        <v>0.5</v>
      </c>
      <c r="W340">
        <v>1.6</v>
      </c>
      <c r="X340">
        <v>2</v>
      </c>
      <c r="Y340">
        <v>1.6</v>
      </c>
      <c r="Z340">
        <v>0.3</v>
      </c>
      <c r="AA340">
        <v>0</v>
      </c>
      <c r="AB340">
        <v>0.3</v>
      </c>
      <c r="AC340">
        <v>1.3</v>
      </c>
      <c r="AD340">
        <v>8.5</v>
      </c>
      <c r="AG340" t="str">
        <v>Dejounte Murray</v>
      </c>
      <c r="AH340" t="str">
        <f t="shared" si="5"/>
        <v>ATL</v>
      </c>
    </row>
    <row r="341" spans="1:34" x14ac:dyDescent="0.25">
      <c r="A341">
        <v>314</v>
      </c>
      <c r="B341" t="s">
        <v>381</v>
      </c>
      <c r="C341" t="s">
        <v>33</v>
      </c>
      <c r="D341">
        <v>26</v>
      </c>
      <c r="E341" t="s">
        <v>46</v>
      </c>
      <c r="F341">
        <v>35</v>
      </c>
      <c r="G341">
        <v>5</v>
      </c>
      <c r="H341">
        <v>12.5</v>
      </c>
      <c r="I341">
        <v>1.8</v>
      </c>
      <c r="J341">
        <v>3.6</v>
      </c>
      <c r="K341">
        <v>0.50800000000000001</v>
      </c>
      <c r="L341">
        <v>0.4</v>
      </c>
      <c r="M341">
        <v>1.5</v>
      </c>
      <c r="N341">
        <v>0.29399999999999998</v>
      </c>
      <c r="O341">
        <v>1.4</v>
      </c>
      <c r="P341">
        <v>2.1</v>
      </c>
      <c r="Q341">
        <v>0.65300000000000002</v>
      </c>
      <c r="R341">
        <v>0.56699999999999995</v>
      </c>
      <c r="S341">
        <v>1.1000000000000001</v>
      </c>
      <c r="T341">
        <v>1.2</v>
      </c>
      <c r="U341">
        <v>0.88400000000000001</v>
      </c>
      <c r="V341">
        <v>0.7</v>
      </c>
      <c r="W341">
        <v>2.4</v>
      </c>
      <c r="X341">
        <v>3.1</v>
      </c>
      <c r="Y341">
        <v>0.5</v>
      </c>
      <c r="Z341">
        <v>0.5</v>
      </c>
      <c r="AA341">
        <v>0.3</v>
      </c>
      <c r="AB341">
        <v>0.7</v>
      </c>
      <c r="AC341">
        <v>1.1000000000000001</v>
      </c>
      <c r="AD341">
        <v>5.2</v>
      </c>
      <c r="AG341" t="str">
        <v>Jamal Murray</v>
      </c>
      <c r="AH341" t="str">
        <f t="shared" si="5"/>
        <v>DEN</v>
      </c>
    </row>
    <row r="342" spans="1:34" x14ac:dyDescent="0.25">
      <c r="A342">
        <v>315</v>
      </c>
      <c r="B342" t="s">
        <v>382</v>
      </c>
      <c r="C342" t="s">
        <v>50</v>
      </c>
      <c r="D342">
        <v>30</v>
      </c>
      <c r="E342" t="s">
        <v>95</v>
      </c>
      <c r="F342">
        <v>26</v>
      </c>
      <c r="G342">
        <v>0</v>
      </c>
      <c r="H342">
        <v>11.8</v>
      </c>
      <c r="I342">
        <v>1.2</v>
      </c>
      <c r="J342">
        <v>2.9</v>
      </c>
      <c r="K342">
        <v>0.40799999999999997</v>
      </c>
      <c r="L342">
        <v>0.3</v>
      </c>
      <c r="M342">
        <v>1.4</v>
      </c>
      <c r="N342">
        <v>0.24299999999999999</v>
      </c>
      <c r="O342">
        <v>0.8</v>
      </c>
      <c r="P342">
        <v>1.5</v>
      </c>
      <c r="Q342">
        <v>0.56399999999999995</v>
      </c>
      <c r="R342">
        <v>0.46700000000000003</v>
      </c>
      <c r="S342">
        <v>0.4</v>
      </c>
      <c r="T342">
        <v>0.5</v>
      </c>
      <c r="U342">
        <v>0.78600000000000003</v>
      </c>
      <c r="V342">
        <v>0</v>
      </c>
      <c r="W342">
        <v>0.7</v>
      </c>
      <c r="X342">
        <v>0.8</v>
      </c>
      <c r="Y342">
        <v>2.2999999999999998</v>
      </c>
      <c r="Z342">
        <v>0.3</v>
      </c>
      <c r="AA342">
        <v>0.1</v>
      </c>
      <c r="AB342">
        <v>0.8</v>
      </c>
      <c r="AC342">
        <v>0.8</v>
      </c>
      <c r="AD342">
        <v>3.2</v>
      </c>
      <c r="AG342" t="str">
        <v>Keegan Murray</v>
      </c>
      <c r="AH342" t="str">
        <f t="shared" si="5"/>
        <v>SAC</v>
      </c>
    </row>
    <row r="343" spans="1:34" x14ac:dyDescent="0.25">
      <c r="A343">
        <v>316</v>
      </c>
      <c r="B343" t="s">
        <v>383</v>
      </c>
      <c r="C343" t="s">
        <v>59</v>
      </c>
      <c r="D343">
        <v>32</v>
      </c>
      <c r="E343" t="s">
        <v>54</v>
      </c>
      <c r="F343">
        <v>40</v>
      </c>
      <c r="G343">
        <v>40</v>
      </c>
      <c r="H343">
        <v>26.2</v>
      </c>
      <c r="I343">
        <v>5.7</v>
      </c>
      <c r="J343">
        <v>11.7</v>
      </c>
      <c r="K343">
        <v>0.48499999999999999</v>
      </c>
      <c r="L343">
        <v>1.7</v>
      </c>
      <c r="M343">
        <v>4.5999999999999996</v>
      </c>
      <c r="N343">
        <v>0.372</v>
      </c>
      <c r="O343">
        <v>4</v>
      </c>
      <c r="P343">
        <v>7.1</v>
      </c>
      <c r="Q343">
        <v>0.55800000000000005</v>
      </c>
      <c r="R343">
        <v>0.55800000000000005</v>
      </c>
      <c r="S343">
        <v>1.9</v>
      </c>
      <c r="T343">
        <v>2.2999999999999998</v>
      </c>
      <c r="U343">
        <v>0.83499999999999996</v>
      </c>
      <c r="V343">
        <v>0.6</v>
      </c>
      <c r="W343">
        <v>3.8</v>
      </c>
      <c r="X343">
        <v>4.4000000000000004</v>
      </c>
      <c r="Y343">
        <v>5</v>
      </c>
      <c r="Z343">
        <v>0.9</v>
      </c>
      <c r="AA343">
        <v>0.3</v>
      </c>
      <c r="AB343">
        <v>2.1</v>
      </c>
      <c r="AC343">
        <v>2.4</v>
      </c>
      <c r="AD343">
        <v>14.9</v>
      </c>
      <c r="AG343" t="str">
        <v>Kris Murray</v>
      </c>
      <c r="AH343" t="str">
        <f t="shared" si="5"/>
        <v>POR</v>
      </c>
    </row>
    <row r="344" spans="1:34" x14ac:dyDescent="0.25">
      <c r="A344">
        <v>317</v>
      </c>
      <c r="B344" t="s">
        <v>384</v>
      </c>
      <c r="C344" t="s">
        <v>59</v>
      </c>
      <c r="D344">
        <v>21</v>
      </c>
      <c r="E344" t="s">
        <v>70</v>
      </c>
      <c r="F344">
        <v>39</v>
      </c>
      <c r="G344">
        <v>33</v>
      </c>
      <c r="H344">
        <v>30.8</v>
      </c>
      <c r="I344">
        <v>5.7</v>
      </c>
      <c r="J344">
        <v>13</v>
      </c>
      <c r="K344">
        <v>0.435</v>
      </c>
      <c r="L344">
        <v>2.1</v>
      </c>
      <c r="M344">
        <v>5.6</v>
      </c>
      <c r="N344">
        <v>0.378</v>
      </c>
      <c r="O344">
        <v>3.6</v>
      </c>
      <c r="P344">
        <v>7.5</v>
      </c>
      <c r="Q344">
        <v>0.47799999999999998</v>
      </c>
      <c r="R344">
        <v>0.51600000000000001</v>
      </c>
      <c r="S344">
        <v>1.7</v>
      </c>
      <c r="T344">
        <v>2.1</v>
      </c>
      <c r="U344">
        <v>0.81299999999999994</v>
      </c>
      <c r="V344">
        <v>0.8</v>
      </c>
      <c r="W344">
        <v>3.1</v>
      </c>
      <c r="X344">
        <v>3.9</v>
      </c>
      <c r="Y344">
        <v>2.2999999999999998</v>
      </c>
      <c r="Z344">
        <v>0.6</v>
      </c>
      <c r="AA344">
        <v>0.5</v>
      </c>
      <c r="AB344">
        <v>1.5</v>
      </c>
      <c r="AC344">
        <v>2.6</v>
      </c>
      <c r="AD344">
        <v>15.1</v>
      </c>
      <c r="AG344" t="str">
        <v>Mike Muscala</v>
      </c>
      <c r="AH344" t="str">
        <f t="shared" si="5"/>
        <v>DET</v>
      </c>
    </row>
    <row r="345" spans="1:34" x14ac:dyDescent="0.25">
      <c r="A345">
        <v>318</v>
      </c>
      <c r="B345" t="s">
        <v>385</v>
      </c>
      <c r="C345" t="s">
        <v>59</v>
      </c>
      <c r="D345">
        <v>24</v>
      </c>
      <c r="E345" t="s">
        <v>89</v>
      </c>
      <c r="F345">
        <v>4</v>
      </c>
      <c r="G345">
        <v>0</v>
      </c>
      <c r="H345">
        <v>4</v>
      </c>
      <c r="I345">
        <v>0.8</v>
      </c>
      <c r="J345">
        <v>1.3</v>
      </c>
      <c r="K345">
        <v>0.6</v>
      </c>
      <c r="L345">
        <v>0.3</v>
      </c>
      <c r="M345">
        <v>0.3</v>
      </c>
      <c r="N345">
        <v>1</v>
      </c>
      <c r="O345">
        <v>0.5</v>
      </c>
      <c r="P345">
        <v>1</v>
      </c>
      <c r="Q345">
        <v>0.5</v>
      </c>
      <c r="R345">
        <v>0.7</v>
      </c>
      <c r="S345">
        <v>0</v>
      </c>
      <c r="T345">
        <v>0</v>
      </c>
      <c r="V345">
        <v>0.5</v>
      </c>
      <c r="W345">
        <v>0.3</v>
      </c>
      <c r="X345">
        <v>0.8</v>
      </c>
      <c r="Y345">
        <v>0</v>
      </c>
      <c r="Z345">
        <v>0</v>
      </c>
      <c r="AA345">
        <v>0</v>
      </c>
      <c r="AB345">
        <v>0.3</v>
      </c>
      <c r="AC345">
        <v>0.5</v>
      </c>
      <c r="AD345">
        <v>1.8</v>
      </c>
      <c r="AG345" t="str">
        <v>Svi Mykhailiuk</v>
      </c>
      <c r="AH345" t="str">
        <f t="shared" si="5"/>
        <v>BOS</v>
      </c>
    </row>
    <row r="346" spans="1:34" x14ac:dyDescent="0.25">
      <c r="A346">
        <v>319</v>
      </c>
      <c r="B346" t="s">
        <v>386</v>
      </c>
      <c r="C346" t="s">
        <v>59</v>
      </c>
      <c r="D346">
        <v>20</v>
      </c>
      <c r="E346" t="s">
        <v>44</v>
      </c>
      <c r="F346">
        <v>5</v>
      </c>
      <c r="G346">
        <v>0</v>
      </c>
      <c r="H346">
        <v>3.8</v>
      </c>
      <c r="I346">
        <v>1.2</v>
      </c>
      <c r="J346">
        <v>1.8</v>
      </c>
      <c r="K346">
        <v>0.66700000000000004</v>
      </c>
      <c r="L346">
        <v>0.2</v>
      </c>
      <c r="M346">
        <v>0.6</v>
      </c>
      <c r="N346">
        <v>0.33300000000000002</v>
      </c>
      <c r="O346">
        <v>1</v>
      </c>
      <c r="P346">
        <v>1.2</v>
      </c>
      <c r="Q346">
        <v>0.83299999999999996</v>
      </c>
      <c r="R346">
        <v>0.72199999999999998</v>
      </c>
      <c r="S346">
        <v>0</v>
      </c>
      <c r="T346">
        <v>0</v>
      </c>
      <c r="V346">
        <v>0</v>
      </c>
      <c r="W346">
        <v>1.8</v>
      </c>
      <c r="X346">
        <v>1.8</v>
      </c>
      <c r="Y346">
        <v>0.2</v>
      </c>
      <c r="Z346">
        <v>0.2</v>
      </c>
      <c r="AA346">
        <v>0.2</v>
      </c>
      <c r="AB346">
        <v>0.2</v>
      </c>
      <c r="AC346">
        <v>0.6</v>
      </c>
      <c r="AD346">
        <v>2.6</v>
      </c>
      <c r="AG346" t="str">
        <v>Larry Nance Jr.</v>
      </c>
      <c r="AH346" t="str">
        <f t="shared" si="5"/>
        <v>NOP</v>
      </c>
    </row>
    <row r="347" spans="1:34" x14ac:dyDescent="0.25">
      <c r="A347">
        <v>320</v>
      </c>
      <c r="B347" t="s">
        <v>387</v>
      </c>
      <c r="C347" t="s">
        <v>59</v>
      </c>
      <c r="D347">
        <v>19</v>
      </c>
      <c r="E347" t="s">
        <v>118</v>
      </c>
      <c r="F347">
        <v>2</v>
      </c>
      <c r="G347">
        <v>0</v>
      </c>
      <c r="H347">
        <v>12</v>
      </c>
      <c r="I347">
        <v>0.5</v>
      </c>
      <c r="J347">
        <v>2.5</v>
      </c>
      <c r="K347">
        <v>0.2</v>
      </c>
      <c r="L347">
        <v>0</v>
      </c>
      <c r="M347">
        <v>1.5</v>
      </c>
      <c r="N347">
        <v>0</v>
      </c>
      <c r="O347">
        <v>0.5</v>
      </c>
      <c r="P347">
        <v>1</v>
      </c>
      <c r="Q347">
        <v>0.5</v>
      </c>
      <c r="R347">
        <v>0.2</v>
      </c>
      <c r="S347">
        <v>0.5</v>
      </c>
      <c r="T347">
        <v>1</v>
      </c>
      <c r="U347">
        <v>0.5</v>
      </c>
      <c r="V347">
        <v>0</v>
      </c>
      <c r="W347">
        <v>2</v>
      </c>
      <c r="X347">
        <v>2</v>
      </c>
      <c r="Y347">
        <v>1.5</v>
      </c>
      <c r="Z347">
        <v>0</v>
      </c>
      <c r="AA347">
        <v>0.5</v>
      </c>
      <c r="AB347">
        <v>0</v>
      </c>
      <c r="AC347">
        <v>0</v>
      </c>
      <c r="AD347">
        <v>1.5</v>
      </c>
      <c r="AG347" t="str">
        <v>Pete Nance</v>
      </c>
      <c r="AH347" t="str">
        <f t="shared" si="5"/>
        <v>CLE</v>
      </c>
    </row>
    <row r="348" spans="1:34" x14ac:dyDescent="0.25">
      <c r="A348">
        <v>321</v>
      </c>
      <c r="B348" t="s">
        <v>388</v>
      </c>
      <c r="C348" t="s">
        <v>50</v>
      </c>
      <c r="D348">
        <v>35</v>
      </c>
      <c r="E348" t="s">
        <v>98</v>
      </c>
      <c r="F348">
        <v>15</v>
      </c>
      <c r="G348">
        <v>0</v>
      </c>
      <c r="H348">
        <v>11.5</v>
      </c>
      <c r="I348">
        <v>1.2</v>
      </c>
      <c r="J348">
        <v>2.9</v>
      </c>
      <c r="K348">
        <v>0.40899999999999997</v>
      </c>
      <c r="L348">
        <v>0.9</v>
      </c>
      <c r="M348">
        <v>1.9</v>
      </c>
      <c r="N348">
        <v>0.44800000000000001</v>
      </c>
      <c r="O348">
        <v>0.3</v>
      </c>
      <c r="P348">
        <v>1</v>
      </c>
      <c r="Q348">
        <v>0.33300000000000002</v>
      </c>
      <c r="R348">
        <v>0.55700000000000005</v>
      </c>
      <c r="S348">
        <v>0</v>
      </c>
      <c r="T348">
        <v>0</v>
      </c>
      <c r="V348">
        <v>0.3</v>
      </c>
      <c r="W348">
        <v>0.7</v>
      </c>
      <c r="X348">
        <v>1.1000000000000001</v>
      </c>
      <c r="Y348">
        <v>0.9</v>
      </c>
      <c r="Z348">
        <v>0.5</v>
      </c>
      <c r="AA348">
        <v>0.1</v>
      </c>
      <c r="AB348">
        <v>0.5</v>
      </c>
      <c r="AC348">
        <v>1.1000000000000001</v>
      </c>
      <c r="AD348">
        <v>3.3</v>
      </c>
      <c r="AG348" t="str">
        <v>Andrew Nembhard</v>
      </c>
      <c r="AH348" t="str">
        <f t="shared" si="5"/>
        <v>IND</v>
      </c>
    </row>
    <row r="349" spans="1:34" x14ac:dyDescent="0.25">
      <c r="A349">
        <v>322</v>
      </c>
      <c r="B349" t="s">
        <v>389</v>
      </c>
      <c r="C349" t="s">
        <v>39</v>
      </c>
      <c r="D349">
        <v>27</v>
      </c>
      <c r="E349" t="s">
        <v>44</v>
      </c>
      <c r="F349">
        <v>36</v>
      </c>
      <c r="G349">
        <v>0</v>
      </c>
      <c r="H349">
        <v>13.3</v>
      </c>
      <c r="I349">
        <v>1.7</v>
      </c>
      <c r="J349">
        <v>4.3</v>
      </c>
      <c r="K349">
        <v>0.40300000000000002</v>
      </c>
      <c r="L349">
        <v>0.4</v>
      </c>
      <c r="M349">
        <v>1.5</v>
      </c>
      <c r="N349">
        <v>0.26400000000000001</v>
      </c>
      <c r="O349">
        <v>1.3</v>
      </c>
      <c r="P349">
        <v>2.8</v>
      </c>
      <c r="Q349">
        <v>0.47499999999999998</v>
      </c>
      <c r="R349">
        <v>0.44800000000000001</v>
      </c>
      <c r="S349">
        <v>1</v>
      </c>
      <c r="T349">
        <v>1.2</v>
      </c>
      <c r="U349">
        <v>0.81799999999999995</v>
      </c>
      <c r="V349">
        <v>0.2</v>
      </c>
      <c r="W349">
        <v>1.2</v>
      </c>
      <c r="X349">
        <v>1.4</v>
      </c>
      <c r="Y349">
        <v>1.4</v>
      </c>
      <c r="Z349">
        <v>0.4</v>
      </c>
      <c r="AA349">
        <v>0.1</v>
      </c>
      <c r="AB349">
        <v>0.8</v>
      </c>
      <c r="AC349">
        <v>1.2</v>
      </c>
      <c r="AD349">
        <v>4.8</v>
      </c>
      <c r="AG349" t="str">
        <v>Aaron Nesmith</v>
      </c>
      <c r="AH349" t="str">
        <f t="shared" si="5"/>
        <v>IND</v>
      </c>
    </row>
    <row r="350" spans="1:34" x14ac:dyDescent="0.25">
      <c r="A350">
        <v>323</v>
      </c>
      <c r="B350" t="s">
        <v>390</v>
      </c>
      <c r="C350" t="s">
        <v>59</v>
      </c>
      <c r="D350">
        <v>24</v>
      </c>
      <c r="E350" t="s">
        <v>64</v>
      </c>
      <c r="F350">
        <v>12</v>
      </c>
      <c r="G350">
        <v>0</v>
      </c>
      <c r="H350">
        <v>9.6</v>
      </c>
      <c r="I350">
        <v>0.5</v>
      </c>
      <c r="J350">
        <v>1.7</v>
      </c>
      <c r="K350">
        <v>0.3</v>
      </c>
      <c r="L350">
        <v>0.3</v>
      </c>
      <c r="M350">
        <v>1.1000000000000001</v>
      </c>
      <c r="N350">
        <v>0.23100000000000001</v>
      </c>
      <c r="O350">
        <v>0.3</v>
      </c>
      <c r="P350">
        <v>0.6</v>
      </c>
      <c r="Q350">
        <v>0.42899999999999999</v>
      </c>
      <c r="R350">
        <v>0.375</v>
      </c>
      <c r="S350">
        <v>0.3</v>
      </c>
      <c r="T350">
        <v>0.5</v>
      </c>
      <c r="U350">
        <v>0.5</v>
      </c>
      <c r="V350">
        <v>0.4</v>
      </c>
      <c r="W350">
        <v>0.7</v>
      </c>
      <c r="X350">
        <v>1.1000000000000001</v>
      </c>
      <c r="Y350">
        <v>0.4</v>
      </c>
      <c r="Z350">
        <v>0.3</v>
      </c>
      <c r="AA350">
        <v>0.4</v>
      </c>
      <c r="AB350">
        <v>0.3</v>
      </c>
      <c r="AC350">
        <v>0.8</v>
      </c>
      <c r="AD350">
        <v>1.5</v>
      </c>
      <c r="AG350" t="str">
        <v>Georges Niang</v>
      </c>
      <c r="AH350" t="str">
        <f t="shared" si="5"/>
        <v>CLE</v>
      </c>
    </row>
    <row r="351" spans="1:34" x14ac:dyDescent="0.25">
      <c r="A351">
        <v>324</v>
      </c>
      <c r="B351" t="s">
        <v>391</v>
      </c>
      <c r="C351" t="s">
        <v>59</v>
      </c>
      <c r="D351">
        <v>21</v>
      </c>
      <c r="E351" t="s">
        <v>44</v>
      </c>
      <c r="F351">
        <v>15</v>
      </c>
      <c r="G351">
        <v>0</v>
      </c>
      <c r="H351">
        <v>3.1</v>
      </c>
      <c r="I351">
        <v>0.5</v>
      </c>
      <c r="J351">
        <v>1.2</v>
      </c>
      <c r="K351">
        <v>0.44400000000000001</v>
      </c>
      <c r="L351">
        <v>0</v>
      </c>
      <c r="M351">
        <v>0.3</v>
      </c>
      <c r="N351">
        <v>0</v>
      </c>
      <c r="O351">
        <v>0.5</v>
      </c>
      <c r="P351">
        <v>0.9</v>
      </c>
      <c r="Q351">
        <v>0.61499999999999999</v>
      </c>
      <c r="R351">
        <v>0.44400000000000001</v>
      </c>
      <c r="S351">
        <v>0.7</v>
      </c>
      <c r="T351">
        <v>0.8</v>
      </c>
      <c r="U351">
        <v>0.83299999999999996</v>
      </c>
      <c r="V351">
        <v>0.1</v>
      </c>
      <c r="W351">
        <v>0.1</v>
      </c>
      <c r="X351">
        <v>0.2</v>
      </c>
      <c r="Y351">
        <v>0.2</v>
      </c>
      <c r="Z351">
        <v>0.1</v>
      </c>
      <c r="AA351">
        <v>0.2</v>
      </c>
      <c r="AB351">
        <v>0.1</v>
      </c>
      <c r="AC351">
        <v>0.4</v>
      </c>
      <c r="AD351">
        <v>1.7</v>
      </c>
      <c r="AG351" t="str">
        <v>Daishen Nix</v>
      </c>
      <c r="AH351" t="str">
        <f t="shared" si="5"/>
        <v>MIN</v>
      </c>
    </row>
    <row r="352" spans="1:34" x14ac:dyDescent="0.25">
      <c r="A352">
        <v>325</v>
      </c>
      <c r="B352" t="s">
        <v>392</v>
      </c>
      <c r="C352" t="s">
        <v>50</v>
      </c>
      <c r="D352">
        <v>25</v>
      </c>
      <c r="E352" t="s">
        <v>82</v>
      </c>
      <c r="F352">
        <v>35</v>
      </c>
      <c r="G352">
        <v>3</v>
      </c>
      <c r="H352">
        <v>12.5</v>
      </c>
      <c r="I352">
        <v>1.4</v>
      </c>
      <c r="J352">
        <v>3.7</v>
      </c>
      <c r="K352">
        <v>0.375</v>
      </c>
      <c r="L352">
        <v>0.5</v>
      </c>
      <c r="M352">
        <v>1.9</v>
      </c>
      <c r="N352">
        <v>0.26900000000000002</v>
      </c>
      <c r="O352">
        <v>0.9</v>
      </c>
      <c r="P352">
        <v>1.7</v>
      </c>
      <c r="Q352">
        <v>0.49199999999999999</v>
      </c>
      <c r="R352">
        <v>0.44500000000000001</v>
      </c>
      <c r="S352">
        <v>0.4</v>
      </c>
      <c r="T352">
        <v>0.5</v>
      </c>
      <c r="U352">
        <v>0.72199999999999998</v>
      </c>
      <c r="V352">
        <v>0.2</v>
      </c>
      <c r="W352">
        <v>0.8</v>
      </c>
      <c r="X352">
        <v>1</v>
      </c>
      <c r="Y352">
        <v>1.7</v>
      </c>
      <c r="Z352">
        <v>0.2</v>
      </c>
      <c r="AA352">
        <v>0.1</v>
      </c>
      <c r="AB352">
        <v>0.5</v>
      </c>
      <c r="AC352">
        <v>1.2</v>
      </c>
      <c r="AD352">
        <v>3.6</v>
      </c>
      <c r="AG352" t="str">
        <v>Zeke Nnaji</v>
      </c>
      <c r="AH352" t="str">
        <f t="shared" si="5"/>
        <v>DEN</v>
      </c>
    </row>
    <row r="353" spans="1:34" x14ac:dyDescent="0.25">
      <c r="A353">
        <v>326</v>
      </c>
      <c r="B353" t="s">
        <v>393</v>
      </c>
      <c r="C353" t="s">
        <v>39</v>
      </c>
      <c r="D353">
        <v>27</v>
      </c>
      <c r="E353" t="s">
        <v>48</v>
      </c>
      <c r="F353">
        <v>35</v>
      </c>
      <c r="G353">
        <v>35</v>
      </c>
      <c r="H353">
        <v>35.6</v>
      </c>
      <c r="I353">
        <v>9.6999999999999993</v>
      </c>
      <c r="J353">
        <v>21.1</v>
      </c>
      <c r="K353">
        <v>0.46100000000000002</v>
      </c>
      <c r="L353">
        <v>3.1</v>
      </c>
      <c r="M353">
        <v>9.1</v>
      </c>
      <c r="N353">
        <v>0.34399999999999997</v>
      </c>
      <c r="O353">
        <v>6.6</v>
      </c>
      <c r="P353">
        <v>12.1</v>
      </c>
      <c r="Q353">
        <v>0.55000000000000004</v>
      </c>
      <c r="R353">
        <v>0.53500000000000003</v>
      </c>
      <c r="S353">
        <v>5.0999999999999996</v>
      </c>
      <c r="T353">
        <v>6</v>
      </c>
      <c r="U353">
        <v>0.85699999999999998</v>
      </c>
      <c r="V353">
        <v>1</v>
      </c>
      <c r="W353">
        <v>4.5</v>
      </c>
      <c r="X353">
        <v>5.5</v>
      </c>
      <c r="Y353">
        <v>6.3</v>
      </c>
      <c r="Z353">
        <v>1.9</v>
      </c>
      <c r="AA353">
        <v>0.5</v>
      </c>
      <c r="AB353">
        <v>2.8</v>
      </c>
      <c r="AC353">
        <v>2.2000000000000002</v>
      </c>
      <c r="AD353">
        <v>27.7</v>
      </c>
      <c r="AG353" t="str">
        <v>Jaylen Nowell</v>
      </c>
      <c r="AH353" t="str">
        <f t="shared" si="5"/>
        <v>MEM</v>
      </c>
    </row>
    <row r="354" spans="1:34" x14ac:dyDescent="0.25">
      <c r="A354">
        <v>327</v>
      </c>
      <c r="B354" t="s">
        <v>394</v>
      </c>
      <c r="C354" t="s">
        <v>28</v>
      </c>
      <c r="D354">
        <v>22</v>
      </c>
      <c r="E354" t="s">
        <v>48</v>
      </c>
      <c r="F354">
        <v>22</v>
      </c>
      <c r="G354">
        <v>22</v>
      </c>
      <c r="H354">
        <v>33</v>
      </c>
      <c r="I354">
        <v>6.7</v>
      </c>
      <c r="J354">
        <v>11.6</v>
      </c>
      <c r="K354">
        <v>0.57599999999999996</v>
      </c>
      <c r="L354">
        <v>0.1</v>
      </c>
      <c r="M354">
        <v>0.5</v>
      </c>
      <c r="N354">
        <v>0.2</v>
      </c>
      <c r="O354">
        <v>6.6</v>
      </c>
      <c r="P354">
        <v>11.1</v>
      </c>
      <c r="Q354">
        <v>0.59199999999999997</v>
      </c>
      <c r="R354">
        <v>0.57999999999999996</v>
      </c>
      <c r="S354">
        <v>2.2999999999999998</v>
      </c>
      <c r="T354">
        <v>3</v>
      </c>
      <c r="U354">
        <v>0.76900000000000002</v>
      </c>
      <c r="V354">
        <v>2.6</v>
      </c>
      <c r="W354">
        <v>7.8</v>
      </c>
      <c r="X354">
        <v>10.4</v>
      </c>
      <c r="Y354">
        <v>2.8</v>
      </c>
      <c r="Z354">
        <v>0.8</v>
      </c>
      <c r="AA354">
        <v>1.6</v>
      </c>
      <c r="AB354">
        <v>2.2999999999999998</v>
      </c>
      <c r="AC354">
        <v>2.9</v>
      </c>
      <c r="AD354">
        <v>15.7</v>
      </c>
      <c r="AG354" t="str">
        <v>Markquis Nowell</v>
      </c>
      <c r="AH354" t="str">
        <f t="shared" si="5"/>
        <v>TOR</v>
      </c>
    </row>
    <row r="355" spans="1:34" x14ac:dyDescent="0.25">
      <c r="A355">
        <v>328</v>
      </c>
      <c r="B355" t="s">
        <v>395</v>
      </c>
      <c r="C355" t="s">
        <v>28</v>
      </c>
      <c r="D355">
        <v>24</v>
      </c>
      <c r="E355" t="s">
        <v>48</v>
      </c>
      <c r="F355">
        <v>3</v>
      </c>
      <c r="G355">
        <v>0</v>
      </c>
      <c r="H355">
        <v>4.7</v>
      </c>
      <c r="I355">
        <v>0.7</v>
      </c>
      <c r="J355">
        <v>1.3</v>
      </c>
      <c r="K355">
        <v>0.5</v>
      </c>
      <c r="L355">
        <v>0.3</v>
      </c>
      <c r="M355">
        <v>0.7</v>
      </c>
      <c r="N355">
        <v>0.5</v>
      </c>
      <c r="O355">
        <v>0.3</v>
      </c>
      <c r="P355">
        <v>0.7</v>
      </c>
      <c r="Q355">
        <v>0.5</v>
      </c>
      <c r="R355">
        <v>0.625</v>
      </c>
      <c r="S355">
        <v>0</v>
      </c>
      <c r="T355">
        <v>0</v>
      </c>
      <c r="V355">
        <v>0</v>
      </c>
      <c r="W355">
        <v>0.7</v>
      </c>
      <c r="X355">
        <v>0.7</v>
      </c>
      <c r="Y355">
        <v>1.3</v>
      </c>
      <c r="Z355">
        <v>0.3</v>
      </c>
      <c r="AA355">
        <v>0</v>
      </c>
      <c r="AB355">
        <v>0.3</v>
      </c>
      <c r="AC355">
        <v>0.7</v>
      </c>
      <c r="AD355">
        <v>1.7</v>
      </c>
      <c r="AG355" t="str">
        <v>Frank Ntilikina</v>
      </c>
      <c r="AH355" t="str">
        <f t="shared" si="5"/>
        <v>CHO</v>
      </c>
    </row>
    <row r="356" spans="1:34" x14ac:dyDescent="0.25">
      <c r="A356">
        <v>329</v>
      </c>
      <c r="B356" t="s">
        <v>396</v>
      </c>
      <c r="C356" t="s">
        <v>39</v>
      </c>
      <c r="D356">
        <v>25</v>
      </c>
      <c r="E356" t="s">
        <v>82</v>
      </c>
      <c r="F356">
        <v>44</v>
      </c>
      <c r="G356">
        <v>0</v>
      </c>
      <c r="H356">
        <v>25.6</v>
      </c>
      <c r="I356">
        <v>4.9000000000000004</v>
      </c>
      <c r="J356">
        <v>11.3</v>
      </c>
      <c r="K356">
        <v>0.432</v>
      </c>
      <c r="L356">
        <v>2.2999999999999998</v>
      </c>
      <c r="M356">
        <v>6.1</v>
      </c>
      <c r="N356">
        <v>0.38300000000000001</v>
      </c>
      <c r="O356">
        <v>2.5</v>
      </c>
      <c r="P356">
        <v>5.0999999999999996</v>
      </c>
      <c r="Q356">
        <v>0.49099999999999999</v>
      </c>
      <c r="R356">
        <v>0.53600000000000003</v>
      </c>
      <c r="S356">
        <v>2.2999999999999998</v>
      </c>
      <c r="T356">
        <v>2.8</v>
      </c>
      <c r="U356">
        <v>0.81599999999999995</v>
      </c>
      <c r="V356">
        <v>0.4</v>
      </c>
      <c r="W356">
        <v>2.2999999999999998</v>
      </c>
      <c r="X356">
        <v>2.6</v>
      </c>
      <c r="Y356">
        <v>5.5</v>
      </c>
      <c r="Z356">
        <v>0.6</v>
      </c>
      <c r="AA356">
        <v>0.6</v>
      </c>
      <c r="AB356">
        <v>2.1</v>
      </c>
      <c r="AC356">
        <v>1.9</v>
      </c>
      <c r="AD356">
        <v>14.4</v>
      </c>
      <c r="AG356" t="str">
        <v>Jusuf Nurkić</v>
      </c>
      <c r="AH356" t="str">
        <f t="shared" si="5"/>
        <v>PHO</v>
      </c>
    </row>
    <row r="357" spans="1:34" x14ac:dyDescent="0.25">
      <c r="A357">
        <v>330</v>
      </c>
      <c r="B357" t="s">
        <v>397</v>
      </c>
      <c r="C357" t="s">
        <v>39</v>
      </c>
      <c r="D357">
        <v>21</v>
      </c>
      <c r="E357" t="s">
        <v>173</v>
      </c>
      <c r="F357">
        <v>34</v>
      </c>
      <c r="G357">
        <v>4</v>
      </c>
      <c r="H357">
        <v>18</v>
      </c>
      <c r="I357">
        <v>3.1</v>
      </c>
      <c r="J357">
        <v>6.5</v>
      </c>
      <c r="K357">
        <v>0.48199999999999998</v>
      </c>
      <c r="L357">
        <v>1.1000000000000001</v>
      </c>
      <c r="M357">
        <v>3.1</v>
      </c>
      <c r="N357">
        <v>0.35799999999999998</v>
      </c>
      <c r="O357">
        <v>2</v>
      </c>
      <c r="P357">
        <v>3.4</v>
      </c>
      <c r="Q357">
        <v>0.59499999999999997</v>
      </c>
      <c r="R357">
        <v>0.56799999999999995</v>
      </c>
      <c r="S357">
        <v>1.3</v>
      </c>
      <c r="T357">
        <v>1.7</v>
      </c>
      <c r="U357">
        <v>0.78900000000000003</v>
      </c>
      <c r="V357">
        <v>1.1000000000000001</v>
      </c>
      <c r="W357">
        <v>2</v>
      </c>
      <c r="X357">
        <v>3.1</v>
      </c>
      <c r="Y357">
        <v>0.8</v>
      </c>
      <c r="Z357">
        <v>0.7</v>
      </c>
      <c r="AA357">
        <v>0.3</v>
      </c>
      <c r="AB357">
        <v>0.7</v>
      </c>
      <c r="AC357">
        <v>1.4</v>
      </c>
      <c r="AD357">
        <v>8.6999999999999993</v>
      </c>
      <c r="AG357" t="str">
        <v>Jordan Nwora</v>
      </c>
      <c r="AH357" t="str">
        <f t="shared" si="5"/>
        <v>TOR</v>
      </c>
    </row>
    <row r="358" spans="1:34" x14ac:dyDescent="0.25">
      <c r="A358">
        <v>331</v>
      </c>
      <c r="B358" t="s">
        <v>398</v>
      </c>
      <c r="C358" t="s">
        <v>39</v>
      </c>
      <c r="D358">
        <v>29</v>
      </c>
      <c r="E358" t="s">
        <v>89</v>
      </c>
      <c r="F358">
        <v>2</v>
      </c>
      <c r="G358">
        <v>0</v>
      </c>
      <c r="H358">
        <v>6</v>
      </c>
      <c r="I358">
        <v>0.5</v>
      </c>
      <c r="J358">
        <v>1</v>
      </c>
      <c r="K358">
        <v>0.5</v>
      </c>
      <c r="L358">
        <v>0</v>
      </c>
      <c r="M358">
        <v>0.5</v>
      </c>
      <c r="N358">
        <v>0</v>
      </c>
      <c r="O358">
        <v>0.5</v>
      </c>
      <c r="P358">
        <v>0.5</v>
      </c>
      <c r="Q358">
        <v>1</v>
      </c>
      <c r="R358">
        <v>0.5</v>
      </c>
      <c r="S358">
        <v>0</v>
      </c>
      <c r="T358">
        <v>0</v>
      </c>
      <c r="V358">
        <v>0</v>
      </c>
      <c r="W358">
        <v>1</v>
      </c>
      <c r="X358">
        <v>1</v>
      </c>
      <c r="Y358">
        <v>1.5</v>
      </c>
      <c r="Z358">
        <v>0</v>
      </c>
      <c r="AA358">
        <v>0</v>
      </c>
      <c r="AB358">
        <v>0.5</v>
      </c>
      <c r="AC358">
        <v>0.5</v>
      </c>
      <c r="AD358">
        <v>1</v>
      </c>
      <c r="AG358" t="str">
        <v>Royce O'Neale</v>
      </c>
      <c r="AH358" t="str">
        <f t="shared" si="5"/>
        <v>BRK</v>
      </c>
    </row>
    <row r="359" spans="1:34" x14ac:dyDescent="0.25">
      <c r="A359">
        <v>332</v>
      </c>
      <c r="B359" t="s">
        <v>399</v>
      </c>
      <c r="C359" t="s">
        <v>39</v>
      </c>
      <c r="D359">
        <v>25</v>
      </c>
      <c r="E359" t="s">
        <v>64</v>
      </c>
      <c r="F359">
        <v>3</v>
      </c>
      <c r="G359">
        <v>0</v>
      </c>
      <c r="H359">
        <v>3.3</v>
      </c>
      <c r="I359">
        <v>1</v>
      </c>
      <c r="J359">
        <v>1.7</v>
      </c>
      <c r="K359">
        <v>0.6</v>
      </c>
      <c r="L359">
        <v>0</v>
      </c>
      <c r="M359">
        <v>0.7</v>
      </c>
      <c r="N359">
        <v>0</v>
      </c>
      <c r="O359">
        <v>1</v>
      </c>
      <c r="P359">
        <v>1</v>
      </c>
      <c r="Q359">
        <v>1</v>
      </c>
      <c r="R359">
        <v>0.6</v>
      </c>
      <c r="S359">
        <v>0</v>
      </c>
      <c r="T359">
        <v>0</v>
      </c>
      <c r="V359">
        <v>0</v>
      </c>
      <c r="W359">
        <v>0</v>
      </c>
      <c r="X359">
        <v>0</v>
      </c>
      <c r="Y359">
        <v>0.3</v>
      </c>
      <c r="Z359">
        <v>0.3</v>
      </c>
      <c r="AA359">
        <v>0</v>
      </c>
      <c r="AB359">
        <v>0.3</v>
      </c>
      <c r="AC359">
        <v>0.7</v>
      </c>
      <c r="AD359">
        <v>2</v>
      </c>
      <c r="AG359" t="str">
        <v>Chuma Okeke</v>
      </c>
      <c r="AH359" t="str">
        <f t="shared" si="5"/>
        <v>ORL</v>
      </c>
    </row>
    <row r="360" spans="1:34" x14ac:dyDescent="0.25">
      <c r="A360">
        <v>333</v>
      </c>
      <c r="B360" t="s">
        <v>400</v>
      </c>
      <c r="C360" t="s">
        <v>39</v>
      </c>
      <c r="D360">
        <v>22</v>
      </c>
      <c r="E360" t="s">
        <v>44</v>
      </c>
      <c r="F360">
        <v>11</v>
      </c>
      <c r="G360">
        <v>0</v>
      </c>
      <c r="H360">
        <v>2.8</v>
      </c>
      <c r="I360">
        <v>0.3</v>
      </c>
      <c r="J360">
        <v>0.5</v>
      </c>
      <c r="K360">
        <v>0.6</v>
      </c>
      <c r="L360">
        <v>0</v>
      </c>
      <c r="M360">
        <v>0.2</v>
      </c>
      <c r="N360">
        <v>0</v>
      </c>
      <c r="O360">
        <v>0.3</v>
      </c>
      <c r="P360">
        <v>0.3</v>
      </c>
      <c r="Q360">
        <v>1</v>
      </c>
      <c r="R360">
        <v>0.6</v>
      </c>
      <c r="S360">
        <v>0</v>
      </c>
      <c r="T360">
        <v>0</v>
      </c>
      <c r="V360">
        <v>0</v>
      </c>
      <c r="W360">
        <v>0.3</v>
      </c>
      <c r="X360">
        <v>0.3</v>
      </c>
      <c r="Y360">
        <v>0.1</v>
      </c>
      <c r="Z360">
        <v>0.4</v>
      </c>
      <c r="AA360">
        <v>0.1</v>
      </c>
      <c r="AB360">
        <v>0.2</v>
      </c>
      <c r="AC360">
        <v>0.3</v>
      </c>
      <c r="AD360">
        <v>0.5</v>
      </c>
      <c r="AG360" t="str">
        <v>Josh Okogie</v>
      </c>
      <c r="AH360" t="str">
        <f t="shared" si="5"/>
        <v>PHO</v>
      </c>
    </row>
    <row r="361" spans="1:34" x14ac:dyDescent="0.25">
      <c r="A361">
        <v>334</v>
      </c>
      <c r="B361" t="s">
        <v>401</v>
      </c>
      <c r="C361" t="s">
        <v>50</v>
      </c>
      <c r="D361">
        <v>24</v>
      </c>
      <c r="E361" t="s">
        <v>42</v>
      </c>
      <c r="F361">
        <v>9</v>
      </c>
      <c r="G361">
        <v>9</v>
      </c>
      <c r="H361">
        <v>35.299999999999997</v>
      </c>
      <c r="I361">
        <v>8.9</v>
      </c>
      <c r="J361">
        <v>18.899999999999999</v>
      </c>
      <c r="K361">
        <v>0.47099999999999997</v>
      </c>
      <c r="L361">
        <v>1.6</v>
      </c>
      <c r="M361">
        <v>5.7</v>
      </c>
      <c r="N361">
        <v>0.27500000000000002</v>
      </c>
      <c r="O361">
        <v>7.3</v>
      </c>
      <c r="P361">
        <v>13.2</v>
      </c>
      <c r="Q361">
        <v>0.55500000000000005</v>
      </c>
      <c r="R361">
        <v>0.51200000000000001</v>
      </c>
      <c r="S361">
        <v>5.8</v>
      </c>
      <c r="T361">
        <v>7.1</v>
      </c>
      <c r="U361">
        <v>0.81299999999999994</v>
      </c>
      <c r="V361">
        <v>0.7</v>
      </c>
      <c r="W361">
        <v>4.9000000000000004</v>
      </c>
      <c r="X361">
        <v>5.6</v>
      </c>
      <c r="Y361">
        <v>8.1</v>
      </c>
      <c r="Z361">
        <v>0.8</v>
      </c>
      <c r="AA361">
        <v>0.6</v>
      </c>
      <c r="AB361">
        <v>3</v>
      </c>
      <c r="AC361">
        <v>2.1</v>
      </c>
      <c r="AD361">
        <v>25.1</v>
      </c>
      <c r="AG361" t="str">
        <v>Onyeka Okongwu</v>
      </c>
      <c r="AH361" t="str">
        <f t="shared" si="5"/>
        <v>ATL</v>
      </c>
    </row>
    <row r="362" spans="1:34" x14ac:dyDescent="0.25">
      <c r="A362">
        <v>335</v>
      </c>
      <c r="B362" t="s">
        <v>402</v>
      </c>
      <c r="C362" t="s">
        <v>28</v>
      </c>
      <c r="D362">
        <v>34</v>
      </c>
      <c r="E362" t="s">
        <v>74</v>
      </c>
      <c r="F362">
        <v>35</v>
      </c>
      <c r="G362">
        <v>6</v>
      </c>
      <c r="H362">
        <v>17</v>
      </c>
      <c r="I362">
        <v>2.4</v>
      </c>
      <c r="J362">
        <v>5.4</v>
      </c>
      <c r="K362">
        <v>0.442</v>
      </c>
      <c r="L362">
        <v>1</v>
      </c>
      <c r="M362">
        <v>2.4</v>
      </c>
      <c r="N362">
        <v>0.4</v>
      </c>
      <c r="O362">
        <v>1.4</v>
      </c>
      <c r="P362">
        <v>3</v>
      </c>
      <c r="Q362">
        <v>0.47599999999999998</v>
      </c>
      <c r="R362">
        <v>0.53200000000000003</v>
      </c>
      <c r="S362">
        <v>0.9</v>
      </c>
      <c r="T362">
        <v>1</v>
      </c>
      <c r="U362">
        <v>0.86099999999999999</v>
      </c>
      <c r="V362">
        <v>0.5</v>
      </c>
      <c r="W362">
        <v>2.4</v>
      </c>
      <c r="X362">
        <v>2.9</v>
      </c>
      <c r="Y362">
        <v>0.7</v>
      </c>
      <c r="Z362">
        <v>0.3</v>
      </c>
      <c r="AA362">
        <v>0.3</v>
      </c>
      <c r="AB362">
        <v>0.5</v>
      </c>
      <c r="AC362">
        <v>1.7</v>
      </c>
      <c r="AD362">
        <v>6.7</v>
      </c>
      <c r="AG362" t="str">
        <v>Isaac Okoro</v>
      </c>
      <c r="AH362" t="str">
        <f t="shared" si="5"/>
        <v>CLE</v>
      </c>
    </row>
    <row r="363" spans="1:34" x14ac:dyDescent="0.25">
      <c r="A363">
        <v>336</v>
      </c>
      <c r="B363" t="s">
        <v>403</v>
      </c>
      <c r="C363" t="s">
        <v>28</v>
      </c>
      <c r="D363">
        <v>34</v>
      </c>
      <c r="E363" t="s">
        <v>130</v>
      </c>
      <c r="F363">
        <v>16</v>
      </c>
      <c r="G363">
        <v>1</v>
      </c>
      <c r="H363">
        <v>9.4</v>
      </c>
      <c r="I363">
        <v>0.9</v>
      </c>
      <c r="J363">
        <v>2.9</v>
      </c>
      <c r="K363">
        <v>0.31900000000000001</v>
      </c>
      <c r="L363">
        <v>0.6</v>
      </c>
      <c r="M363">
        <v>1.8</v>
      </c>
      <c r="N363">
        <v>0.32100000000000001</v>
      </c>
      <c r="O363">
        <v>0.4</v>
      </c>
      <c r="P363">
        <v>1.2</v>
      </c>
      <c r="Q363">
        <v>0.316</v>
      </c>
      <c r="R363">
        <v>0.41499999999999998</v>
      </c>
      <c r="S363">
        <v>0.2</v>
      </c>
      <c r="T363">
        <v>0.3</v>
      </c>
      <c r="U363">
        <v>0.75</v>
      </c>
      <c r="V363">
        <v>0.3</v>
      </c>
      <c r="W363">
        <v>1.5</v>
      </c>
      <c r="X363">
        <v>1.8</v>
      </c>
      <c r="Y363">
        <v>0.7</v>
      </c>
      <c r="Z363">
        <v>0.3</v>
      </c>
      <c r="AA363">
        <v>0.1</v>
      </c>
      <c r="AB363">
        <v>0.6</v>
      </c>
      <c r="AC363">
        <v>0.7</v>
      </c>
      <c r="AD363">
        <v>2.6</v>
      </c>
      <c r="AG363" t="str">
        <v>Kelly Olynyk</v>
      </c>
      <c r="AH363" t="str">
        <f t="shared" si="5"/>
        <v>UTA</v>
      </c>
    </row>
    <row r="364" spans="1:34" x14ac:dyDescent="0.25">
      <c r="A364">
        <v>337</v>
      </c>
      <c r="B364" t="s">
        <v>679</v>
      </c>
      <c r="C364" t="s">
        <v>50</v>
      </c>
      <c r="D364">
        <v>28</v>
      </c>
      <c r="E364" t="s">
        <v>68</v>
      </c>
      <c r="F364">
        <v>3</v>
      </c>
      <c r="G364">
        <v>0</v>
      </c>
      <c r="H364">
        <v>11</v>
      </c>
      <c r="I364">
        <v>2.2999999999999998</v>
      </c>
      <c r="J364">
        <v>5.3</v>
      </c>
      <c r="K364">
        <v>0.438</v>
      </c>
      <c r="L364">
        <v>0.7</v>
      </c>
      <c r="M364">
        <v>1.7</v>
      </c>
      <c r="N364">
        <v>0.4</v>
      </c>
      <c r="O364">
        <v>1.7</v>
      </c>
      <c r="P364">
        <v>3.7</v>
      </c>
      <c r="Q364">
        <v>0.45500000000000002</v>
      </c>
      <c r="R364">
        <v>0.5</v>
      </c>
      <c r="S364">
        <v>0.3</v>
      </c>
      <c r="T364">
        <v>0.7</v>
      </c>
      <c r="U364">
        <v>0.5</v>
      </c>
      <c r="V364">
        <v>0</v>
      </c>
      <c r="W364">
        <v>1.7</v>
      </c>
      <c r="X364">
        <v>1.7</v>
      </c>
      <c r="Y364">
        <v>1.7</v>
      </c>
      <c r="Z364">
        <v>0.3</v>
      </c>
      <c r="AA364">
        <v>0.3</v>
      </c>
      <c r="AB364">
        <v>0.3</v>
      </c>
      <c r="AC364">
        <v>0.3</v>
      </c>
      <c r="AD364">
        <v>5.7</v>
      </c>
      <c r="AG364" t="str">
        <v>Eugene Omoruyi</v>
      </c>
      <c r="AH364" t="str">
        <f t="shared" si="5"/>
        <v>WAS</v>
      </c>
    </row>
    <row r="365" spans="1:34" x14ac:dyDescent="0.25">
      <c r="A365">
        <v>338</v>
      </c>
      <c r="B365" t="s">
        <v>404</v>
      </c>
      <c r="C365" t="s">
        <v>59</v>
      </c>
      <c r="D365">
        <v>23</v>
      </c>
      <c r="E365" t="s">
        <v>51</v>
      </c>
      <c r="F365">
        <v>22</v>
      </c>
      <c r="G365">
        <v>3</v>
      </c>
      <c r="H365">
        <v>25.8</v>
      </c>
      <c r="I365">
        <v>4.3</v>
      </c>
      <c r="J365">
        <v>10.1</v>
      </c>
      <c r="K365">
        <v>0.42799999999999999</v>
      </c>
      <c r="L365">
        <v>2.5</v>
      </c>
      <c r="M365">
        <v>7.1</v>
      </c>
      <c r="N365">
        <v>0.35899999999999999</v>
      </c>
      <c r="O365">
        <v>1.8</v>
      </c>
      <c r="P365">
        <v>3</v>
      </c>
      <c r="Q365">
        <v>0.59099999999999997</v>
      </c>
      <c r="R365">
        <v>0.55400000000000005</v>
      </c>
      <c r="S365">
        <v>1.8</v>
      </c>
      <c r="T365">
        <v>2.2999999999999998</v>
      </c>
      <c r="U365">
        <v>0.78</v>
      </c>
      <c r="V365">
        <v>0.5</v>
      </c>
      <c r="W365">
        <v>3.3</v>
      </c>
      <c r="X365">
        <v>3.8</v>
      </c>
      <c r="Y365">
        <v>1.9</v>
      </c>
      <c r="Z365">
        <v>0.7</v>
      </c>
      <c r="AA365">
        <v>0.3</v>
      </c>
      <c r="AB365">
        <v>0.5</v>
      </c>
      <c r="AC365">
        <v>1.3</v>
      </c>
      <c r="AD365">
        <v>13</v>
      </c>
      <c r="AG365" t="str">
        <v>Cedi Osman</v>
      </c>
      <c r="AH365" t="str">
        <f t="shared" si="5"/>
        <v>SAS</v>
      </c>
    </row>
    <row r="366" spans="1:34" x14ac:dyDescent="0.25">
      <c r="A366">
        <v>339</v>
      </c>
      <c r="B366" t="s">
        <v>405</v>
      </c>
      <c r="C366" t="s">
        <v>39</v>
      </c>
      <c r="D366">
        <v>27</v>
      </c>
      <c r="E366" t="s">
        <v>98</v>
      </c>
      <c r="F366">
        <v>45</v>
      </c>
      <c r="G366">
        <v>45</v>
      </c>
      <c r="H366">
        <v>34.799999999999997</v>
      </c>
      <c r="I366">
        <v>8.1999999999999993</v>
      </c>
      <c r="J366">
        <v>17.5</v>
      </c>
      <c r="K366">
        <v>0.46899999999999997</v>
      </c>
      <c r="L366">
        <v>2.4</v>
      </c>
      <c r="M366">
        <v>6.2</v>
      </c>
      <c r="N366">
        <v>0.38800000000000001</v>
      </c>
      <c r="O366">
        <v>5.8</v>
      </c>
      <c r="P366">
        <v>11.4</v>
      </c>
      <c r="Q366">
        <v>0.51300000000000001</v>
      </c>
      <c r="R366">
        <v>0.53700000000000003</v>
      </c>
      <c r="S366">
        <v>2.6</v>
      </c>
      <c r="T366">
        <v>3.1</v>
      </c>
      <c r="U366">
        <v>0.83</v>
      </c>
      <c r="V366">
        <v>0.7</v>
      </c>
      <c r="W366">
        <v>4.3</v>
      </c>
      <c r="X366">
        <v>5</v>
      </c>
      <c r="Y366">
        <v>5.0999999999999996</v>
      </c>
      <c r="Z366">
        <v>1.3</v>
      </c>
      <c r="AA366">
        <v>0.3</v>
      </c>
      <c r="AB366">
        <v>2.2000000000000002</v>
      </c>
      <c r="AC366">
        <v>1.7</v>
      </c>
      <c r="AD366">
        <v>21.4</v>
      </c>
      <c r="AG366" t="str">
        <v>Kelly Oubre Jr.</v>
      </c>
      <c r="AH366" t="str">
        <f t="shared" si="5"/>
        <v>PHI</v>
      </c>
    </row>
    <row r="367" spans="1:34" x14ac:dyDescent="0.25">
      <c r="A367">
        <v>340</v>
      </c>
      <c r="B367" t="s">
        <v>406</v>
      </c>
      <c r="C367" t="s">
        <v>50</v>
      </c>
      <c r="D367">
        <v>26</v>
      </c>
      <c r="E367" t="s">
        <v>116</v>
      </c>
      <c r="F367">
        <v>34</v>
      </c>
      <c r="G367">
        <v>34</v>
      </c>
      <c r="H367">
        <v>31.6</v>
      </c>
      <c r="I367">
        <v>8</v>
      </c>
      <c r="J367">
        <v>16.7</v>
      </c>
      <c r="K367">
        <v>0.48</v>
      </c>
      <c r="L367">
        <v>2.4</v>
      </c>
      <c r="M367">
        <v>5.7</v>
      </c>
      <c r="N367">
        <v>0.41</v>
      </c>
      <c r="O367">
        <v>5.6</v>
      </c>
      <c r="P367">
        <v>10.9</v>
      </c>
      <c r="Q367">
        <v>0.51600000000000001</v>
      </c>
      <c r="R367">
        <v>0.55000000000000004</v>
      </c>
      <c r="S367">
        <v>3</v>
      </c>
      <c r="T367">
        <v>3.5</v>
      </c>
      <c r="U367">
        <v>0.85699999999999998</v>
      </c>
      <c r="V367">
        <v>0.6</v>
      </c>
      <c r="W367">
        <v>3.2</v>
      </c>
      <c r="X367">
        <v>3.8</v>
      </c>
      <c r="Y367">
        <v>6.5</v>
      </c>
      <c r="Z367">
        <v>0.8</v>
      </c>
      <c r="AA367">
        <v>0.6</v>
      </c>
      <c r="AB367">
        <v>2</v>
      </c>
      <c r="AC367">
        <v>2</v>
      </c>
      <c r="AD367">
        <v>21.4</v>
      </c>
      <c r="AG367" t="str">
        <v>Chris Paul</v>
      </c>
      <c r="AH367" t="str">
        <f t="shared" si="5"/>
        <v>GSW</v>
      </c>
    </row>
    <row r="368" spans="1:34" x14ac:dyDescent="0.25">
      <c r="A368">
        <v>341</v>
      </c>
      <c r="B368" t="s">
        <v>407</v>
      </c>
      <c r="C368" t="s">
        <v>59</v>
      </c>
      <c r="D368">
        <v>23</v>
      </c>
      <c r="E368" t="s">
        <v>82</v>
      </c>
      <c r="F368">
        <v>41</v>
      </c>
      <c r="G368">
        <v>41</v>
      </c>
      <c r="H368">
        <v>32.9</v>
      </c>
      <c r="I368">
        <v>6</v>
      </c>
      <c r="J368">
        <v>12.9</v>
      </c>
      <c r="K368">
        <v>0.46200000000000002</v>
      </c>
      <c r="L368">
        <v>2.2999999999999998</v>
      </c>
      <c r="M368">
        <v>6.5</v>
      </c>
      <c r="N368">
        <v>0.36099999999999999</v>
      </c>
      <c r="O368">
        <v>3.6</v>
      </c>
      <c r="P368">
        <v>6.4</v>
      </c>
      <c r="Q368">
        <v>0.56399999999999995</v>
      </c>
      <c r="R368">
        <v>0.55300000000000005</v>
      </c>
      <c r="S368">
        <v>1.4</v>
      </c>
      <c r="T368">
        <v>1.8</v>
      </c>
      <c r="U368">
        <v>0.78700000000000003</v>
      </c>
      <c r="V368">
        <v>1.4</v>
      </c>
      <c r="W368">
        <v>4.0999999999999996</v>
      </c>
      <c r="X368">
        <v>5.5</v>
      </c>
      <c r="Y368">
        <v>1.6</v>
      </c>
      <c r="Z368">
        <v>1.2</v>
      </c>
      <c r="AA368">
        <v>0.6</v>
      </c>
      <c r="AB368">
        <v>0.9</v>
      </c>
      <c r="AC368">
        <v>2.6</v>
      </c>
      <c r="AD368">
        <v>15.7</v>
      </c>
      <c r="AG368" t="str">
        <v>Cameron Payne</v>
      </c>
      <c r="AH368" t="str">
        <f t="shared" si="5"/>
        <v>MIL</v>
      </c>
    </row>
    <row r="369" spans="1:34" x14ac:dyDescent="0.25">
      <c r="A369">
        <v>342</v>
      </c>
      <c r="B369" t="s">
        <v>408</v>
      </c>
      <c r="C369" t="s">
        <v>59</v>
      </c>
      <c r="D369">
        <v>23</v>
      </c>
      <c r="E369" t="s">
        <v>64</v>
      </c>
      <c r="F369">
        <v>28</v>
      </c>
      <c r="G369">
        <v>0</v>
      </c>
      <c r="H369">
        <v>12.4</v>
      </c>
      <c r="I369">
        <v>1.3</v>
      </c>
      <c r="J369">
        <v>3.5</v>
      </c>
      <c r="K369">
        <v>0.371</v>
      </c>
      <c r="L369">
        <v>0.5</v>
      </c>
      <c r="M369">
        <v>1.8</v>
      </c>
      <c r="N369">
        <v>0.29399999999999998</v>
      </c>
      <c r="O369">
        <v>0.8</v>
      </c>
      <c r="P369">
        <v>1.6</v>
      </c>
      <c r="Q369">
        <v>0.45700000000000002</v>
      </c>
      <c r="R369">
        <v>0.44800000000000001</v>
      </c>
      <c r="S369">
        <v>0.3</v>
      </c>
      <c r="T369">
        <v>0.4</v>
      </c>
      <c r="U369">
        <v>0.66700000000000004</v>
      </c>
      <c r="V369">
        <v>0.6</v>
      </c>
      <c r="W369">
        <v>1.2</v>
      </c>
      <c r="X369">
        <v>1.8</v>
      </c>
      <c r="Y369">
        <v>0.6</v>
      </c>
      <c r="Z369">
        <v>0.8</v>
      </c>
      <c r="AA369">
        <v>0.2</v>
      </c>
      <c r="AB369">
        <v>0.5</v>
      </c>
      <c r="AC369">
        <v>0.8</v>
      </c>
      <c r="AD369">
        <v>3.4</v>
      </c>
      <c r="AG369" t="str">
        <v>Gary Payton II</v>
      </c>
      <c r="AH369" t="str">
        <f t="shared" si="5"/>
        <v>GSW</v>
      </c>
    </row>
    <row r="370" spans="1:34" x14ac:dyDescent="0.25">
      <c r="A370">
        <v>343</v>
      </c>
      <c r="B370" t="s">
        <v>409</v>
      </c>
      <c r="C370" t="s">
        <v>33</v>
      </c>
      <c r="D370">
        <v>32</v>
      </c>
      <c r="E370" t="s">
        <v>32</v>
      </c>
      <c r="F370">
        <v>30</v>
      </c>
      <c r="G370">
        <v>2</v>
      </c>
      <c r="H370">
        <v>14</v>
      </c>
      <c r="I370">
        <v>1.4</v>
      </c>
      <c r="J370">
        <v>3.6</v>
      </c>
      <c r="K370">
        <v>0.376</v>
      </c>
      <c r="L370">
        <v>0.7</v>
      </c>
      <c r="M370">
        <v>2.2000000000000002</v>
      </c>
      <c r="N370">
        <v>0.313</v>
      </c>
      <c r="O370">
        <v>0.7</v>
      </c>
      <c r="P370">
        <v>1.4</v>
      </c>
      <c r="Q370">
        <v>0.47599999999999998</v>
      </c>
      <c r="R370">
        <v>0.47199999999999998</v>
      </c>
      <c r="S370">
        <v>0.5</v>
      </c>
      <c r="T370">
        <v>0.7</v>
      </c>
      <c r="U370">
        <v>0.72699999999999998</v>
      </c>
      <c r="V370">
        <v>0.9</v>
      </c>
      <c r="W370">
        <v>2.2000000000000002</v>
      </c>
      <c r="X370">
        <v>3.1</v>
      </c>
      <c r="Y370">
        <v>0.9</v>
      </c>
      <c r="Z370">
        <v>0.2</v>
      </c>
      <c r="AA370">
        <v>0.4</v>
      </c>
      <c r="AB370">
        <v>0.6</v>
      </c>
      <c r="AC370">
        <v>1.3</v>
      </c>
      <c r="AD370">
        <v>4</v>
      </c>
      <c r="AG370" t="str">
        <v>Drew Peterson</v>
      </c>
      <c r="AH370" t="str">
        <f t="shared" si="5"/>
        <v>BOS</v>
      </c>
    </row>
    <row r="371" spans="1:34" x14ac:dyDescent="0.25">
      <c r="A371">
        <v>343</v>
      </c>
      <c r="B371" t="s">
        <v>409</v>
      </c>
      <c r="C371" t="s">
        <v>33</v>
      </c>
      <c r="D371">
        <v>32</v>
      </c>
      <c r="E371" t="s">
        <v>62</v>
      </c>
      <c r="F371">
        <v>24</v>
      </c>
      <c r="G371">
        <v>2</v>
      </c>
      <c r="H371">
        <v>14.1</v>
      </c>
      <c r="I371">
        <v>1.4</v>
      </c>
      <c r="J371">
        <v>3.8</v>
      </c>
      <c r="K371">
        <v>0.36699999999999999</v>
      </c>
      <c r="L371">
        <v>0.6</v>
      </c>
      <c r="M371">
        <v>2.1</v>
      </c>
      <c r="N371">
        <v>0.27500000000000002</v>
      </c>
      <c r="O371">
        <v>0.8</v>
      </c>
      <c r="P371">
        <v>1.6</v>
      </c>
      <c r="Q371">
        <v>0.48699999999999999</v>
      </c>
      <c r="R371">
        <v>0.44400000000000001</v>
      </c>
      <c r="S371">
        <v>0.6</v>
      </c>
      <c r="T371">
        <v>0.8</v>
      </c>
      <c r="U371">
        <v>0.75</v>
      </c>
      <c r="V371">
        <v>0.9</v>
      </c>
      <c r="W371">
        <v>2.2000000000000002</v>
      </c>
      <c r="X371">
        <v>3.1</v>
      </c>
      <c r="Y371">
        <v>0.9</v>
      </c>
      <c r="Z371">
        <v>0.2</v>
      </c>
      <c r="AA371">
        <v>0.3</v>
      </c>
      <c r="AB371">
        <v>0.7</v>
      </c>
      <c r="AC371">
        <v>1.3</v>
      </c>
      <c r="AD371">
        <v>4</v>
      </c>
      <c r="AG371" t="str">
        <v>Filip Petrušev</v>
      </c>
      <c r="AH371" t="str">
        <f t="shared" si="5"/>
        <v>SAC</v>
      </c>
    </row>
    <row r="372" spans="1:34" x14ac:dyDescent="0.25">
      <c r="A372">
        <v>343</v>
      </c>
      <c r="B372" t="s">
        <v>409</v>
      </c>
      <c r="C372" t="s">
        <v>33</v>
      </c>
      <c r="D372">
        <v>32</v>
      </c>
      <c r="E372" t="s">
        <v>68</v>
      </c>
      <c r="F372">
        <v>6</v>
      </c>
      <c r="G372">
        <v>0</v>
      </c>
      <c r="H372">
        <v>13.5</v>
      </c>
      <c r="I372">
        <v>1.3</v>
      </c>
      <c r="J372">
        <v>3.2</v>
      </c>
      <c r="K372">
        <v>0.42099999999999999</v>
      </c>
      <c r="L372">
        <v>1.2</v>
      </c>
      <c r="M372">
        <v>2.7</v>
      </c>
      <c r="N372">
        <v>0.438</v>
      </c>
      <c r="O372">
        <v>0.2</v>
      </c>
      <c r="P372">
        <v>0.5</v>
      </c>
      <c r="Q372">
        <v>0.33300000000000002</v>
      </c>
      <c r="R372">
        <v>0.60499999999999998</v>
      </c>
      <c r="S372">
        <v>0.2</v>
      </c>
      <c r="T372">
        <v>0.3</v>
      </c>
      <c r="U372">
        <v>0.5</v>
      </c>
      <c r="V372">
        <v>0.8</v>
      </c>
      <c r="W372">
        <v>2</v>
      </c>
      <c r="X372">
        <v>2.8</v>
      </c>
      <c r="Y372">
        <v>1</v>
      </c>
      <c r="Z372">
        <v>0.2</v>
      </c>
      <c r="AA372">
        <v>0.7</v>
      </c>
      <c r="AB372">
        <v>0.2</v>
      </c>
      <c r="AC372">
        <v>1.3</v>
      </c>
      <c r="AD372">
        <v>4</v>
      </c>
      <c r="AG372" t="str">
        <v>Julian Phillips</v>
      </c>
      <c r="AH372" t="str">
        <f t="shared" si="5"/>
        <v>CHI</v>
      </c>
    </row>
    <row r="373" spans="1:34" x14ac:dyDescent="0.25">
      <c r="A373">
        <v>344</v>
      </c>
      <c r="B373" t="s">
        <v>410</v>
      </c>
      <c r="C373" t="s">
        <v>59</v>
      </c>
      <c r="D373">
        <v>26</v>
      </c>
      <c r="E373" t="s">
        <v>78</v>
      </c>
      <c r="F373">
        <v>21</v>
      </c>
      <c r="G373">
        <v>0</v>
      </c>
      <c r="H373">
        <v>7.7</v>
      </c>
      <c r="I373">
        <v>0.9</v>
      </c>
      <c r="J373">
        <v>2.8</v>
      </c>
      <c r="K373">
        <v>0.32800000000000001</v>
      </c>
      <c r="L373">
        <v>0.7</v>
      </c>
      <c r="M373">
        <v>2.2000000000000002</v>
      </c>
      <c r="N373">
        <v>0.29799999999999999</v>
      </c>
      <c r="O373">
        <v>0.2</v>
      </c>
      <c r="P373">
        <v>0.5</v>
      </c>
      <c r="Q373">
        <v>0.45500000000000002</v>
      </c>
      <c r="R373">
        <v>0.44800000000000001</v>
      </c>
      <c r="S373">
        <v>0.1</v>
      </c>
      <c r="T373">
        <v>0.3</v>
      </c>
      <c r="U373">
        <v>0.5</v>
      </c>
      <c r="V373">
        <v>0.2</v>
      </c>
      <c r="W373">
        <v>0.6</v>
      </c>
      <c r="X373">
        <v>0.9</v>
      </c>
      <c r="Y373">
        <v>0.3</v>
      </c>
      <c r="Z373">
        <v>0.3</v>
      </c>
      <c r="AA373">
        <v>0</v>
      </c>
      <c r="AB373">
        <v>0.3</v>
      </c>
      <c r="AC373">
        <v>0.5</v>
      </c>
      <c r="AD373">
        <v>2.6</v>
      </c>
      <c r="AG373" t="str">
        <v>Jalen Pickett</v>
      </c>
      <c r="AH373" t="str">
        <f t="shared" si="5"/>
        <v>DEN</v>
      </c>
    </row>
    <row r="374" spans="1:34" x14ac:dyDescent="0.25">
      <c r="A374">
        <v>345</v>
      </c>
      <c r="B374" t="s">
        <v>411</v>
      </c>
      <c r="C374" t="s">
        <v>33</v>
      </c>
      <c r="D374">
        <v>31</v>
      </c>
      <c r="E374" t="s">
        <v>51</v>
      </c>
      <c r="F374">
        <v>30</v>
      </c>
      <c r="G374">
        <v>0</v>
      </c>
      <c r="H374">
        <v>17.899999999999999</v>
      </c>
      <c r="I374">
        <v>2.2999999999999998</v>
      </c>
      <c r="J374">
        <v>3.9</v>
      </c>
      <c r="K374">
        <v>0.58099999999999996</v>
      </c>
      <c r="L374">
        <v>0.6</v>
      </c>
      <c r="M374">
        <v>1.2</v>
      </c>
      <c r="N374">
        <v>0.48599999999999999</v>
      </c>
      <c r="O374">
        <v>1.7</v>
      </c>
      <c r="P374">
        <v>2.7</v>
      </c>
      <c r="Q374">
        <v>0.625</v>
      </c>
      <c r="R374">
        <v>0.65800000000000003</v>
      </c>
      <c r="S374">
        <v>0.8</v>
      </c>
      <c r="T374">
        <v>1</v>
      </c>
      <c r="U374">
        <v>0.8</v>
      </c>
      <c r="V374">
        <v>1.3</v>
      </c>
      <c r="W374">
        <v>3.8</v>
      </c>
      <c r="X374">
        <v>5.0999999999999996</v>
      </c>
      <c r="Y374">
        <v>1.3</v>
      </c>
      <c r="Z374">
        <v>1</v>
      </c>
      <c r="AA374">
        <v>0.4</v>
      </c>
      <c r="AB374">
        <v>0.8</v>
      </c>
      <c r="AC374">
        <v>1.2</v>
      </c>
      <c r="AD374">
        <v>5.9</v>
      </c>
      <c r="AG374" t="str">
        <v>Scotty Pippen Jr.</v>
      </c>
      <c r="AH374" t="str">
        <f t="shared" si="5"/>
        <v>MEM</v>
      </c>
    </row>
    <row r="375" spans="1:34" x14ac:dyDescent="0.25">
      <c r="A375">
        <v>346</v>
      </c>
      <c r="B375" t="s">
        <v>412</v>
      </c>
      <c r="C375" t="s">
        <v>28</v>
      </c>
      <c r="D375">
        <v>23</v>
      </c>
      <c r="E375" t="s">
        <v>48</v>
      </c>
      <c r="F375">
        <v>2</v>
      </c>
      <c r="G375">
        <v>0</v>
      </c>
      <c r="H375">
        <v>2</v>
      </c>
      <c r="I375">
        <v>0</v>
      </c>
      <c r="J375">
        <v>1</v>
      </c>
      <c r="K375">
        <v>0</v>
      </c>
      <c r="L375">
        <v>0</v>
      </c>
      <c r="M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G375" t="str">
        <v>Mason Plumlee</v>
      </c>
      <c r="AH375" t="str">
        <f t="shared" si="5"/>
        <v>LAC</v>
      </c>
    </row>
    <row r="376" spans="1:34" x14ac:dyDescent="0.25">
      <c r="A376">
        <v>347</v>
      </c>
      <c r="B376" t="s">
        <v>413</v>
      </c>
      <c r="C376" t="s">
        <v>50</v>
      </c>
      <c r="D376">
        <v>24</v>
      </c>
      <c r="E376" t="s">
        <v>127</v>
      </c>
      <c r="F376">
        <v>33</v>
      </c>
      <c r="G376">
        <v>15</v>
      </c>
      <c r="H376">
        <v>21.8</v>
      </c>
      <c r="I376">
        <v>3.9</v>
      </c>
      <c r="J376">
        <v>7.9</v>
      </c>
      <c r="K376">
        <v>0.49199999999999999</v>
      </c>
      <c r="L376">
        <v>0.7</v>
      </c>
      <c r="M376">
        <v>2.2000000000000002</v>
      </c>
      <c r="N376">
        <v>0.33800000000000002</v>
      </c>
      <c r="O376">
        <v>3.2</v>
      </c>
      <c r="P376">
        <v>5.7</v>
      </c>
      <c r="Q376">
        <v>0.55000000000000004</v>
      </c>
      <c r="R376">
        <v>0.53800000000000003</v>
      </c>
      <c r="S376">
        <v>0.8</v>
      </c>
      <c r="T376">
        <v>0.9</v>
      </c>
      <c r="U376">
        <v>0.80600000000000005</v>
      </c>
      <c r="V376">
        <v>0.6</v>
      </c>
      <c r="W376">
        <v>1.1000000000000001</v>
      </c>
      <c r="X376">
        <v>1.7</v>
      </c>
      <c r="Y376">
        <v>4.7</v>
      </c>
      <c r="Z376">
        <v>0.9</v>
      </c>
      <c r="AA376">
        <v>0.1</v>
      </c>
      <c r="AB376">
        <v>2</v>
      </c>
      <c r="AC376">
        <v>2.1</v>
      </c>
      <c r="AD376">
        <v>9.1999999999999993</v>
      </c>
      <c r="AG376" t="str">
        <v>Brandin Podziemski</v>
      </c>
      <c r="AH376" t="str">
        <f t="shared" si="5"/>
        <v>GSW</v>
      </c>
    </row>
    <row r="377" spans="1:34" x14ac:dyDescent="0.25">
      <c r="A377">
        <v>348</v>
      </c>
      <c r="B377" t="s">
        <v>414</v>
      </c>
      <c r="C377" t="s">
        <v>59</v>
      </c>
      <c r="D377">
        <v>24</v>
      </c>
      <c r="E377" t="s">
        <v>127</v>
      </c>
      <c r="F377">
        <v>42</v>
      </c>
      <c r="G377">
        <v>17</v>
      </c>
      <c r="H377">
        <v>26.2</v>
      </c>
      <c r="I377">
        <v>4.4000000000000004</v>
      </c>
      <c r="J377">
        <v>8.5</v>
      </c>
      <c r="K377">
        <v>0.51500000000000001</v>
      </c>
      <c r="L377">
        <v>2.1</v>
      </c>
      <c r="M377">
        <v>4.5999999999999996</v>
      </c>
      <c r="N377">
        <v>0.45900000000000002</v>
      </c>
      <c r="O377">
        <v>2.2999999999999998</v>
      </c>
      <c r="P377">
        <v>3.9</v>
      </c>
      <c r="Q377">
        <v>0.58299999999999996</v>
      </c>
      <c r="R377">
        <v>0.64</v>
      </c>
      <c r="S377">
        <v>1.2</v>
      </c>
      <c r="T377">
        <v>1.7</v>
      </c>
      <c r="U377">
        <v>0.70799999999999996</v>
      </c>
      <c r="V377">
        <v>0.9</v>
      </c>
      <c r="W377">
        <v>2.8</v>
      </c>
      <c r="X377">
        <v>3.7</v>
      </c>
      <c r="Y377">
        <v>1.3</v>
      </c>
      <c r="Z377">
        <v>1.1000000000000001</v>
      </c>
      <c r="AA377">
        <v>0.7</v>
      </c>
      <c r="AB377">
        <v>0.9</v>
      </c>
      <c r="AC377">
        <v>3.2</v>
      </c>
      <c r="AD377">
        <v>12.1</v>
      </c>
      <c r="AG377" t="str">
        <v>Jakob Poeltl</v>
      </c>
      <c r="AH377" t="str">
        <f t="shared" si="5"/>
        <v>TOR</v>
      </c>
    </row>
    <row r="378" spans="1:34" x14ac:dyDescent="0.25">
      <c r="A378">
        <v>349</v>
      </c>
      <c r="B378" t="s">
        <v>415</v>
      </c>
      <c r="C378" t="s">
        <v>28</v>
      </c>
      <c r="D378">
        <v>30</v>
      </c>
      <c r="E378" t="s">
        <v>48</v>
      </c>
      <c r="F378">
        <v>44</v>
      </c>
      <c r="G378">
        <v>1</v>
      </c>
      <c r="H378">
        <v>22.2</v>
      </c>
      <c r="I378">
        <v>3.5</v>
      </c>
      <c r="J378">
        <v>7.9</v>
      </c>
      <c r="K378">
        <v>0.438</v>
      </c>
      <c r="L378">
        <v>1.8</v>
      </c>
      <c r="M378">
        <v>5</v>
      </c>
      <c r="N378">
        <v>0.36499999999999999</v>
      </c>
      <c r="O378">
        <v>1.7</v>
      </c>
      <c r="P378">
        <v>3</v>
      </c>
      <c r="Q378">
        <v>0.56200000000000006</v>
      </c>
      <c r="R378">
        <v>0.55300000000000005</v>
      </c>
      <c r="S378">
        <v>0.7</v>
      </c>
      <c r="T378">
        <v>0.8</v>
      </c>
      <c r="U378">
        <v>0.86099999999999999</v>
      </c>
      <c r="V378">
        <v>0.3</v>
      </c>
      <c r="W378">
        <v>3.5</v>
      </c>
      <c r="X378">
        <v>3.8</v>
      </c>
      <c r="Y378">
        <v>1.2</v>
      </c>
      <c r="Z378">
        <v>0.3</v>
      </c>
      <c r="AA378">
        <v>0.2</v>
      </c>
      <c r="AB378">
        <v>0.8</v>
      </c>
      <c r="AC378">
        <v>2.2999999999999998</v>
      </c>
      <c r="AD378">
        <v>9.5</v>
      </c>
      <c r="AG378" t="str">
        <v>Aleksej Pokusevski</v>
      </c>
      <c r="AH378" t="str">
        <f t="shared" si="5"/>
        <v>OKC</v>
      </c>
    </row>
    <row r="379" spans="1:34" x14ac:dyDescent="0.25">
      <c r="A379">
        <v>350</v>
      </c>
      <c r="B379" t="s">
        <v>416</v>
      </c>
      <c r="C379" t="s">
        <v>50</v>
      </c>
      <c r="D379">
        <v>21</v>
      </c>
      <c r="E379" t="s">
        <v>44</v>
      </c>
      <c r="F379">
        <v>6</v>
      </c>
      <c r="G379">
        <v>0</v>
      </c>
      <c r="H379">
        <v>3.5</v>
      </c>
      <c r="I379">
        <v>0.5</v>
      </c>
      <c r="J379">
        <v>1.3</v>
      </c>
      <c r="K379">
        <v>0.375</v>
      </c>
      <c r="L379">
        <v>0.3</v>
      </c>
      <c r="M379">
        <v>0.8</v>
      </c>
      <c r="N379">
        <v>0.4</v>
      </c>
      <c r="O379">
        <v>0.2</v>
      </c>
      <c r="P379">
        <v>0.5</v>
      </c>
      <c r="Q379">
        <v>0.33300000000000002</v>
      </c>
      <c r="R379">
        <v>0.5</v>
      </c>
      <c r="S379">
        <v>0</v>
      </c>
      <c r="T379">
        <v>0.3</v>
      </c>
      <c r="U379">
        <v>0</v>
      </c>
      <c r="V379">
        <v>0</v>
      </c>
      <c r="W379">
        <v>0.2</v>
      </c>
      <c r="X379">
        <v>0.2</v>
      </c>
      <c r="Y379">
        <v>0</v>
      </c>
      <c r="Z379">
        <v>0.2</v>
      </c>
      <c r="AA379">
        <v>0</v>
      </c>
      <c r="AB379">
        <v>0</v>
      </c>
      <c r="AC379">
        <v>0</v>
      </c>
      <c r="AD379">
        <v>1.3</v>
      </c>
      <c r="AG379" t="str">
        <v>Jordan Poole</v>
      </c>
      <c r="AH379" t="str">
        <f t="shared" si="5"/>
        <v>WAS</v>
      </c>
    </row>
    <row r="380" spans="1:34" x14ac:dyDescent="0.25">
      <c r="A380">
        <v>351</v>
      </c>
      <c r="B380" t="s">
        <v>417</v>
      </c>
      <c r="C380" t="s">
        <v>28</v>
      </c>
      <c r="D380">
        <v>23</v>
      </c>
      <c r="E380" t="s">
        <v>116</v>
      </c>
      <c r="F380">
        <v>36</v>
      </c>
      <c r="G380">
        <v>0</v>
      </c>
      <c r="H380">
        <v>9.4</v>
      </c>
      <c r="I380">
        <v>1.1000000000000001</v>
      </c>
      <c r="J380">
        <v>2.4</v>
      </c>
      <c r="K380">
        <v>0.46600000000000003</v>
      </c>
      <c r="L380">
        <v>0.1</v>
      </c>
      <c r="M380">
        <v>0.4</v>
      </c>
      <c r="N380">
        <v>0.313</v>
      </c>
      <c r="O380">
        <v>1</v>
      </c>
      <c r="P380">
        <v>2</v>
      </c>
      <c r="Q380">
        <v>0.5</v>
      </c>
      <c r="R380">
        <v>0.49399999999999999</v>
      </c>
      <c r="S380">
        <v>0.7</v>
      </c>
      <c r="T380">
        <v>1.1000000000000001</v>
      </c>
      <c r="U380">
        <v>0.64100000000000001</v>
      </c>
      <c r="V380">
        <v>1.1000000000000001</v>
      </c>
      <c r="W380">
        <v>1</v>
      </c>
      <c r="X380">
        <v>2.1</v>
      </c>
      <c r="Y380">
        <v>0.5</v>
      </c>
      <c r="Z380">
        <v>0.3</v>
      </c>
      <c r="AA380">
        <v>0.6</v>
      </c>
      <c r="AB380">
        <v>0.6</v>
      </c>
      <c r="AC380">
        <v>1.5</v>
      </c>
      <c r="AD380">
        <v>3.1</v>
      </c>
      <c r="AG380" t="str">
        <v>Craig Porter Jr.</v>
      </c>
      <c r="AH380" t="str">
        <f t="shared" si="5"/>
        <v>CLE</v>
      </c>
    </row>
    <row r="381" spans="1:34" x14ac:dyDescent="0.25">
      <c r="A381">
        <v>352</v>
      </c>
      <c r="B381" t="s">
        <v>418</v>
      </c>
      <c r="C381" t="s">
        <v>39</v>
      </c>
      <c r="D381">
        <v>24</v>
      </c>
      <c r="E381" t="s">
        <v>42</v>
      </c>
      <c r="F381">
        <v>9</v>
      </c>
      <c r="G381">
        <v>1</v>
      </c>
      <c r="H381">
        <v>17.3</v>
      </c>
      <c r="I381">
        <v>2.4</v>
      </c>
      <c r="J381">
        <v>6.1</v>
      </c>
      <c r="K381">
        <v>0.4</v>
      </c>
      <c r="L381">
        <v>0.4</v>
      </c>
      <c r="M381">
        <v>2.6</v>
      </c>
      <c r="N381">
        <v>0.17399999999999999</v>
      </c>
      <c r="O381">
        <v>2</v>
      </c>
      <c r="P381">
        <v>3.6</v>
      </c>
      <c r="Q381">
        <v>0.56299999999999994</v>
      </c>
      <c r="R381">
        <v>0.436</v>
      </c>
      <c r="S381">
        <v>0.3</v>
      </c>
      <c r="T381">
        <v>0.3</v>
      </c>
      <c r="U381">
        <v>1</v>
      </c>
      <c r="V381">
        <v>0.3</v>
      </c>
      <c r="W381">
        <v>1.2</v>
      </c>
      <c r="X381">
        <v>1.6</v>
      </c>
      <c r="Y381">
        <v>1.8</v>
      </c>
      <c r="Z381">
        <v>0.3</v>
      </c>
      <c r="AA381">
        <v>0</v>
      </c>
      <c r="AB381">
        <v>0.6</v>
      </c>
      <c r="AC381">
        <v>1.4</v>
      </c>
      <c r="AD381">
        <v>5.7</v>
      </c>
      <c r="AG381" t="str">
        <v>Jontay Porter</v>
      </c>
      <c r="AH381" t="str">
        <f t="shared" si="5"/>
        <v>TOR</v>
      </c>
    </row>
    <row r="382" spans="1:34" x14ac:dyDescent="0.25">
      <c r="A382">
        <v>353</v>
      </c>
      <c r="B382" t="s">
        <v>419</v>
      </c>
      <c r="C382" t="s">
        <v>39</v>
      </c>
      <c r="D382">
        <v>24</v>
      </c>
      <c r="E382" t="s">
        <v>34</v>
      </c>
      <c r="F382">
        <v>1</v>
      </c>
      <c r="G382">
        <v>0</v>
      </c>
      <c r="H382">
        <v>4</v>
      </c>
      <c r="I382">
        <v>0</v>
      </c>
      <c r="J382">
        <v>1</v>
      </c>
      <c r="K382">
        <v>0</v>
      </c>
      <c r="L382">
        <v>0</v>
      </c>
      <c r="M382">
        <v>0</v>
      </c>
      <c r="O382">
        <v>0</v>
      </c>
      <c r="P382">
        <v>1</v>
      </c>
      <c r="Q382">
        <v>0</v>
      </c>
      <c r="R382">
        <v>0</v>
      </c>
      <c r="S382">
        <v>2</v>
      </c>
      <c r="T382">
        <v>2</v>
      </c>
      <c r="U382">
        <v>1</v>
      </c>
      <c r="V382">
        <v>2</v>
      </c>
      <c r="W382">
        <v>0</v>
      </c>
      <c r="X382">
        <v>2</v>
      </c>
      <c r="Y382">
        <v>2</v>
      </c>
      <c r="Z382">
        <v>1</v>
      </c>
      <c r="AA382">
        <v>0</v>
      </c>
      <c r="AB382">
        <v>0</v>
      </c>
      <c r="AC382">
        <v>0</v>
      </c>
      <c r="AD382">
        <v>2</v>
      </c>
      <c r="AG382" t="str">
        <v>Michael Porter Jr.</v>
      </c>
      <c r="AH382" t="str">
        <f t="shared" si="5"/>
        <v>DEN</v>
      </c>
    </row>
    <row r="383" spans="1:34" x14ac:dyDescent="0.25">
      <c r="A383">
        <v>354</v>
      </c>
      <c r="B383" t="s">
        <v>420</v>
      </c>
      <c r="C383" t="s">
        <v>50</v>
      </c>
      <c r="D383">
        <v>25</v>
      </c>
      <c r="E383" t="s">
        <v>70</v>
      </c>
      <c r="F383">
        <v>4</v>
      </c>
      <c r="G383">
        <v>0</v>
      </c>
      <c r="H383">
        <v>8.3000000000000007</v>
      </c>
      <c r="I383">
        <v>0.3</v>
      </c>
      <c r="J383">
        <v>1.3</v>
      </c>
      <c r="K383">
        <v>0.2</v>
      </c>
      <c r="L383">
        <v>0.3</v>
      </c>
      <c r="M383">
        <v>1</v>
      </c>
      <c r="N383">
        <v>0.25</v>
      </c>
      <c r="O383">
        <v>0</v>
      </c>
      <c r="P383">
        <v>0.3</v>
      </c>
      <c r="Q383">
        <v>0</v>
      </c>
      <c r="R383">
        <v>0.3</v>
      </c>
      <c r="S383">
        <v>0.5</v>
      </c>
      <c r="T383">
        <v>0.5</v>
      </c>
      <c r="U383">
        <v>1</v>
      </c>
      <c r="V383">
        <v>0.3</v>
      </c>
      <c r="W383">
        <v>0.5</v>
      </c>
      <c r="X383">
        <v>0.8</v>
      </c>
      <c r="Y383">
        <v>0.3</v>
      </c>
      <c r="Z383">
        <v>0</v>
      </c>
      <c r="AA383">
        <v>0</v>
      </c>
      <c r="AB383">
        <v>0.3</v>
      </c>
      <c r="AC383">
        <v>1</v>
      </c>
      <c r="AD383">
        <v>1.3</v>
      </c>
      <c r="AG383" t="str">
        <v>Otto Porter Jr.</v>
      </c>
      <c r="AH383" t="str">
        <f t="shared" si="5"/>
        <v>TOR</v>
      </c>
    </row>
    <row r="384" spans="1:34" x14ac:dyDescent="0.25">
      <c r="A384">
        <v>355</v>
      </c>
      <c r="B384" t="s">
        <v>421</v>
      </c>
      <c r="C384" t="s">
        <v>33</v>
      </c>
      <c r="D384">
        <v>29</v>
      </c>
      <c r="E384" t="s">
        <v>46</v>
      </c>
      <c r="F384">
        <v>44</v>
      </c>
      <c r="G384">
        <v>44</v>
      </c>
      <c r="H384">
        <v>27.4</v>
      </c>
      <c r="I384">
        <v>4.4000000000000004</v>
      </c>
      <c r="J384">
        <v>8.8000000000000007</v>
      </c>
      <c r="K384">
        <v>0.496</v>
      </c>
      <c r="L384">
        <v>0.5</v>
      </c>
      <c r="M384">
        <v>1.8</v>
      </c>
      <c r="N384">
        <v>0.26600000000000001</v>
      </c>
      <c r="O384">
        <v>3.9</v>
      </c>
      <c r="P384">
        <v>7</v>
      </c>
      <c r="Q384">
        <v>0.55500000000000005</v>
      </c>
      <c r="R384">
        <v>0.52300000000000002</v>
      </c>
      <c r="S384">
        <v>2.2999999999999998</v>
      </c>
      <c r="T384">
        <v>3.2</v>
      </c>
      <c r="U384">
        <v>0.71199999999999997</v>
      </c>
      <c r="V384">
        <v>2.6</v>
      </c>
      <c r="W384">
        <v>7.7</v>
      </c>
      <c r="X384">
        <v>10.3</v>
      </c>
      <c r="Y384">
        <v>3.5</v>
      </c>
      <c r="Z384">
        <v>1</v>
      </c>
      <c r="AA384">
        <v>1</v>
      </c>
      <c r="AB384">
        <v>2</v>
      </c>
      <c r="AC384">
        <v>3.4</v>
      </c>
      <c r="AD384">
        <v>11.5</v>
      </c>
      <c r="AG384" t="str">
        <v>Bobby Portis</v>
      </c>
      <c r="AH384" t="str">
        <f t="shared" si="5"/>
        <v>MIL</v>
      </c>
    </row>
    <row r="385" spans="1:34" x14ac:dyDescent="0.25">
      <c r="A385">
        <v>356</v>
      </c>
      <c r="B385" t="s">
        <v>422</v>
      </c>
      <c r="C385" t="s">
        <v>59</v>
      </c>
      <c r="D385">
        <v>25</v>
      </c>
      <c r="E385" t="s">
        <v>32</v>
      </c>
      <c r="F385">
        <v>21</v>
      </c>
      <c r="G385">
        <v>0</v>
      </c>
      <c r="H385">
        <v>10.8</v>
      </c>
      <c r="I385">
        <v>2.1</v>
      </c>
      <c r="J385">
        <v>4.9000000000000004</v>
      </c>
      <c r="K385">
        <v>0.441</v>
      </c>
      <c r="L385">
        <v>0.7</v>
      </c>
      <c r="M385">
        <v>2.2000000000000002</v>
      </c>
      <c r="N385">
        <v>0.31900000000000001</v>
      </c>
      <c r="O385">
        <v>1.4</v>
      </c>
      <c r="P385">
        <v>2.6</v>
      </c>
      <c r="Q385">
        <v>0.54500000000000004</v>
      </c>
      <c r="R385">
        <v>0.51500000000000001</v>
      </c>
      <c r="S385">
        <v>0.8</v>
      </c>
      <c r="T385">
        <v>0.9</v>
      </c>
      <c r="U385">
        <v>0.84199999999999997</v>
      </c>
      <c r="V385">
        <v>0.6</v>
      </c>
      <c r="W385">
        <v>1.5</v>
      </c>
      <c r="X385">
        <v>2</v>
      </c>
      <c r="Y385">
        <v>1.2</v>
      </c>
      <c r="Z385">
        <v>0.3</v>
      </c>
      <c r="AA385">
        <v>0</v>
      </c>
      <c r="AB385">
        <v>0.7</v>
      </c>
      <c r="AC385">
        <v>1.1000000000000001</v>
      </c>
      <c r="AD385">
        <v>5.8</v>
      </c>
      <c r="AG385" t="str">
        <v>Kristaps Porziņģis</v>
      </c>
      <c r="AH385" t="str">
        <f t="shared" si="5"/>
        <v>BOS</v>
      </c>
    </row>
    <row r="386" spans="1:34" x14ac:dyDescent="0.25">
      <c r="A386">
        <v>356</v>
      </c>
      <c r="B386" t="s">
        <v>422</v>
      </c>
      <c r="C386" t="s">
        <v>59</v>
      </c>
      <c r="D386">
        <v>25</v>
      </c>
      <c r="E386" t="s">
        <v>127</v>
      </c>
      <c r="F386">
        <v>18</v>
      </c>
      <c r="G386">
        <v>0</v>
      </c>
      <c r="H386">
        <v>10.199999999999999</v>
      </c>
      <c r="I386">
        <v>2.1</v>
      </c>
      <c r="J386">
        <v>4.5999999999999996</v>
      </c>
      <c r="K386">
        <v>0.45100000000000001</v>
      </c>
      <c r="L386">
        <v>0.6</v>
      </c>
      <c r="M386">
        <v>2</v>
      </c>
      <c r="N386">
        <v>0.30599999999999999</v>
      </c>
      <c r="O386">
        <v>1.4</v>
      </c>
      <c r="P386">
        <v>2.6</v>
      </c>
      <c r="Q386">
        <v>0.56499999999999995</v>
      </c>
      <c r="R386">
        <v>0.51800000000000002</v>
      </c>
      <c r="S386">
        <v>0.5</v>
      </c>
      <c r="T386">
        <v>0.6</v>
      </c>
      <c r="U386">
        <v>0.81799999999999995</v>
      </c>
      <c r="V386">
        <v>0.4</v>
      </c>
      <c r="W386">
        <v>1.4</v>
      </c>
      <c r="X386">
        <v>1.8</v>
      </c>
      <c r="Y386">
        <v>1</v>
      </c>
      <c r="Z386">
        <v>0.3</v>
      </c>
      <c r="AA386">
        <v>0.1</v>
      </c>
      <c r="AB386">
        <v>0.7</v>
      </c>
      <c r="AC386">
        <v>1.1000000000000001</v>
      </c>
      <c r="AD386">
        <v>5.2</v>
      </c>
      <c r="AG386" t="str">
        <v>Micah Potter</v>
      </c>
      <c r="AH386" t="str">
        <f t="shared" ref="AH386:AH449" si="6">IF(IFERROR(_xlfn.XLOOKUP(AG386,$B$3:$B$1003,$E$3:$E$1003,,,-1),"")=0,"",IFERROR(_xlfn.XLOOKUP(AG386,$B$3:$B$1003,$E$3:$E$1003,,,-1),""))</f>
        <v>UTA</v>
      </c>
    </row>
    <row r="387" spans="1:34" x14ac:dyDescent="0.25">
      <c r="A387">
        <v>356</v>
      </c>
      <c r="B387" t="s">
        <v>422</v>
      </c>
      <c r="C387" t="s">
        <v>59</v>
      </c>
      <c r="D387">
        <v>25</v>
      </c>
      <c r="E387" t="s">
        <v>34</v>
      </c>
      <c r="F387">
        <v>3</v>
      </c>
      <c r="G387">
        <v>0</v>
      </c>
      <c r="H387">
        <v>14.3</v>
      </c>
      <c r="I387">
        <v>2.7</v>
      </c>
      <c r="J387">
        <v>6.7</v>
      </c>
      <c r="K387">
        <v>0.4</v>
      </c>
      <c r="L387">
        <v>1.3</v>
      </c>
      <c r="M387">
        <v>3.7</v>
      </c>
      <c r="N387">
        <v>0.36399999999999999</v>
      </c>
      <c r="O387">
        <v>1.3</v>
      </c>
      <c r="P387">
        <v>3</v>
      </c>
      <c r="Q387">
        <v>0.44400000000000001</v>
      </c>
      <c r="R387">
        <v>0.5</v>
      </c>
      <c r="S387">
        <v>2.2999999999999998</v>
      </c>
      <c r="T387">
        <v>2.7</v>
      </c>
      <c r="U387">
        <v>0.875</v>
      </c>
      <c r="V387">
        <v>1.3</v>
      </c>
      <c r="W387">
        <v>2</v>
      </c>
      <c r="X387">
        <v>3.3</v>
      </c>
      <c r="Y387">
        <v>2.2999999999999998</v>
      </c>
      <c r="Z387">
        <v>0.3</v>
      </c>
      <c r="AA387">
        <v>0</v>
      </c>
      <c r="AB387">
        <v>1</v>
      </c>
      <c r="AC387">
        <v>1.7</v>
      </c>
      <c r="AD387">
        <v>9</v>
      </c>
      <c r="AG387" t="str">
        <v>Dwight Powell</v>
      </c>
      <c r="AH387" t="str">
        <f t="shared" si="6"/>
        <v>DAL</v>
      </c>
    </row>
    <row r="388" spans="1:34" x14ac:dyDescent="0.25">
      <c r="A388">
        <v>357</v>
      </c>
      <c r="B388" t="s">
        <v>423</v>
      </c>
      <c r="C388" t="s">
        <v>59</v>
      </c>
      <c r="D388">
        <v>30</v>
      </c>
      <c r="E388" t="s">
        <v>118</v>
      </c>
      <c r="F388">
        <v>45</v>
      </c>
      <c r="G388">
        <v>6</v>
      </c>
      <c r="H388">
        <v>24.4</v>
      </c>
      <c r="I388">
        <v>2.5</v>
      </c>
      <c r="J388">
        <v>6.4</v>
      </c>
      <c r="K388">
        <v>0.38400000000000001</v>
      </c>
      <c r="L388">
        <v>1.9</v>
      </c>
      <c r="M388">
        <v>5.2</v>
      </c>
      <c r="N388">
        <v>0.36199999999999999</v>
      </c>
      <c r="O388">
        <v>0.6</v>
      </c>
      <c r="P388">
        <v>1.2</v>
      </c>
      <c r="Q388">
        <v>0.48099999999999998</v>
      </c>
      <c r="R388">
        <v>0.53100000000000003</v>
      </c>
      <c r="S388">
        <v>0.3</v>
      </c>
      <c r="T388">
        <v>0.4</v>
      </c>
      <c r="U388">
        <v>0.65</v>
      </c>
      <c r="V388">
        <v>0.8</v>
      </c>
      <c r="W388">
        <v>3.8</v>
      </c>
      <c r="X388">
        <v>4.5999999999999996</v>
      </c>
      <c r="Y388">
        <v>2.9</v>
      </c>
      <c r="Z388">
        <v>0.7</v>
      </c>
      <c r="AA388">
        <v>0.6</v>
      </c>
      <c r="AB388">
        <v>1</v>
      </c>
      <c r="AC388">
        <v>2.4</v>
      </c>
      <c r="AD388">
        <v>7.1</v>
      </c>
      <c r="AG388" t="str">
        <v>Norman Powell</v>
      </c>
      <c r="AH388" t="str">
        <f t="shared" si="6"/>
        <v>LAC</v>
      </c>
    </row>
    <row r="389" spans="1:34" x14ac:dyDescent="0.25">
      <c r="A389">
        <v>358</v>
      </c>
      <c r="B389" t="s">
        <v>424</v>
      </c>
      <c r="C389" t="s">
        <v>59</v>
      </c>
      <c r="D389">
        <v>25</v>
      </c>
      <c r="E389" t="s">
        <v>57</v>
      </c>
      <c r="F389">
        <v>29</v>
      </c>
      <c r="G389">
        <v>8</v>
      </c>
      <c r="H389">
        <v>12.7</v>
      </c>
      <c r="I389">
        <v>1.2</v>
      </c>
      <c r="J389">
        <v>3.3</v>
      </c>
      <c r="K389">
        <v>0.379</v>
      </c>
      <c r="L389">
        <v>0.8</v>
      </c>
      <c r="M389">
        <v>2.4</v>
      </c>
      <c r="N389">
        <v>0.31</v>
      </c>
      <c r="O389">
        <v>0.5</v>
      </c>
      <c r="P389">
        <v>0.8</v>
      </c>
      <c r="Q389">
        <v>0.58299999999999996</v>
      </c>
      <c r="R389">
        <v>0.495</v>
      </c>
      <c r="S389">
        <v>0.1</v>
      </c>
      <c r="T389">
        <v>0.2</v>
      </c>
      <c r="U389">
        <v>0.4</v>
      </c>
      <c r="V389">
        <v>0.6</v>
      </c>
      <c r="W389">
        <v>1.8</v>
      </c>
      <c r="X389">
        <v>2.4</v>
      </c>
      <c r="Y389">
        <v>0.6</v>
      </c>
      <c r="Z389">
        <v>0.2</v>
      </c>
      <c r="AA389">
        <v>0.2</v>
      </c>
      <c r="AB389">
        <v>0.4</v>
      </c>
      <c r="AC389">
        <v>0.6</v>
      </c>
      <c r="AD389">
        <v>3.3</v>
      </c>
      <c r="AG389" t="str">
        <v>Joshua Primo</v>
      </c>
      <c r="AH389" t="str">
        <f t="shared" si="6"/>
        <v>LAC</v>
      </c>
    </row>
    <row r="390" spans="1:34" x14ac:dyDescent="0.25">
      <c r="A390">
        <v>359</v>
      </c>
      <c r="B390" t="s">
        <v>425</v>
      </c>
      <c r="C390" t="s">
        <v>39</v>
      </c>
      <c r="D390">
        <v>25</v>
      </c>
      <c r="E390" t="s">
        <v>46</v>
      </c>
      <c r="F390">
        <v>41</v>
      </c>
      <c r="G390">
        <v>11</v>
      </c>
      <c r="H390">
        <v>18.100000000000001</v>
      </c>
      <c r="I390">
        <v>1.5</v>
      </c>
      <c r="J390">
        <v>3.9</v>
      </c>
      <c r="K390">
        <v>0.39900000000000002</v>
      </c>
      <c r="L390">
        <v>0.5</v>
      </c>
      <c r="M390">
        <v>1.8</v>
      </c>
      <c r="N390">
        <v>0.26</v>
      </c>
      <c r="O390">
        <v>1.1000000000000001</v>
      </c>
      <c r="P390">
        <v>2.1</v>
      </c>
      <c r="Q390">
        <v>0.51800000000000002</v>
      </c>
      <c r="R390">
        <v>0.45900000000000002</v>
      </c>
      <c r="S390">
        <v>1.5</v>
      </c>
      <c r="T390">
        <v>2.1</v>
      </c>
      <c r="U390">
        <v>0.72099999999999997</v>
      </c>
      <c r="V390">
        <v>1.3</v>
      </c>
      <c r="W390">
        <v>1.6</v>
      </c>
      <c r="X390">
        <v>2.9</v>
      </c>
      <c r="Y390">
        <v>1.2</v>
      </c>
      <c r="Z390">
        <v>0.9</v>
      </c>
      <c r="AA390">
        <v>0.5</v>
      </c>
      <c r="AB390">
        <v>0.6</v>
      </c>
      <c r="AC390">
        <v>1.5</v>
      </c>
      <c r="AD390">
        <v>5</v>
      </c>
      <c r="AG390" t="str">
        <v>Taurean Prince</v>
      </c>
      <c r="AH390" t="str">
        <f t="shared" si="6"/>
        <v>LAL</v>
      </c>
    </row>
    <row r="391" spans="1:34" x14ac:dyDescent="0.25">
      <c r="A391">
        <v>360</v>
      </c>
      <c r="B391" t="s">
        <v>426</v>
      </c>
      <c r="C391" t="s">
        <v>33</v>
      </c>
      <c r="D391">
        <v>23</v>
      </c>
      <c r="E391" t="s">
        <v>98</v>
      </c>
      <c r="F391">
        <v>45</v>
      </c>
      <c r="G391">
        <v>3</v>
      </c>
      <c r="H391">
        <v>24.6</v>
      </c>
      <c r="I391">
        <v>3.6</v>
      </c>
      <c r="J391">
        <v>6.1</v>
      </c>
      <c r="K391">
        <v>0.58699999999999997</v>
      </c>
      <c r="L391">
        <v>0.3</v>
      </c>
      <c r="M391">
        <v>1.1000000000000001</v>
      </c>
      <c r="N391">
        <v>0.28000000000000003</v>
      </c>
      <c r="O391">
        <v>3.3</v>
      </c>
      <c r="P391">
        <v>5</v>
      </c>
      <c r="Q391">
        <v>0.65500000000000003</v>
      </c>
      <c r="R391">
        <v>0.61199999999999999</v>
      </c>
      <c r="S391">
        <v>1.7</v>
      </c>
      <c r="T391">
        <v>2.1</v>
      </c>
      <c r="U391">
        <v>0.80900000000000005</v>
      </c>
      <c r="V391">
        <v>2.5</v>
      </c>
      <c r="W391">
        <v>4.2</v>
      </c>
      <c r="X391">
        <v>6.7</v>
      </c>
      <c r="Y391">
        <v>1.4</v>
      </c>
      <c r="Z391">
        <v>0.4</v>
      </c>
      <c r="AA391">
        <v>1</v>
      </c>
      <c r="AB391">
        <v>0.9</v>
      </c>
      <c r="AC391">
        <v>3</v>
      </c>
      <c r="AD391">
        <v>9.1999999999999993</v>
      </c>
      <c r="AG391" t="str">
        <v>Payton Pritchard</v>
      </c>
      <c r="AH391" t="str">
        <f t="shared" si="6"/>
        <v>BOS</v>
      </c>
    </row>
    <row r="392" spans="1:34" x14ac:dyDescent="0.25">
      <c r="A392">
        <v>361</v>
      </c>
      <c r="B392" t="s">
        <v>427</v>
      </c>
      <c r="C392" t="s">
        <v>59</v>
      </c>
      <c r="D392">
        <v>23</v>
      </c>
      <c r="E392" t="s">
        <v>48</v>
      </c>
      <c r="F392">
        <v>35</v>
      </c>
      <c r="G392">
        <v>24</v>
      </c>
      <c r="H392">
        <v>26.4</v>
      </c>
      <c r="I392">
        <v>3.2</v>
      </c>
      <c r="J392">
        <v>6.5</v>
      </c>
      <c r="K392">
        <v>0.48699999999999999</v>
      </c>
      <c r="L392">
        <v>0.9</v>
      </c>
      <c r="M392">
        <v>2.5</v>
      </c>
      <c r="N392">
        <v>0.375</v>
      </c>
      <c r="O392">
        <v>2.2000000000000002</v>
      </c>
      <c r="P392">
        <v>4</v>
      </c>
      <c r="Q392">
        <v>0.55700000000000005</v>
      </c>
      <c r="R392">
        <v>0.55900000000000005</v>
      </c>
      <c r="S392">
        <v>1.5</v>
      </c>
      <c r="T392">
        <v>2.2999999999999998</v>
      </c>
      <c r="U392">
        <v>0.67500000000000004</v>
      </c>
      <c r="V392">
        <v>1.3</v>
      </c>
      <c r="W392">
        <v>1.9</v>
      </c>
      <c r="X392">
        <v>3.2</v>
      </c>
      <c r="Y392">
        <v>2</v>
      </c>
      <c r="Z392">
        <v>0.8</v>
      </c>
      <c r="AA392">
        <v>0.4</v>
      </c>
      <c r="AB392">
        <v>0.8</v>
      </c>
      <c r="AC392">
        <v>2.2000000000000002</v>
      </c>
      <c r="AD392">
        <v>8.8000000000000007</v>
      </c>
      <c r="AG392" t="str">
        <v>Olivier-Maxence Prosper</v>
      </c>
      <c r="AH392" t="str">
        <f t="shared" si="6"/>
        <v>DAL</v>
      </c>
    </row>
    <row r="393" spans="1:34" x14ac:dyDescent="0.25">
      <c r="A393">
        <v>362</v>
      </c>
      <c r="B393" t="s">
        <v>428</v>
      </c>
      <c r="C393" t="s">
        <v>33</v>
      </c>
      <c r="D393">
        <v>32</v>
      </c>
      <c r="E393" t="s">
        <v>40</v>
      </c>
      <c r="F393">
        <v>46</v>
      </c>
      <c r="G393">
        <v>8</v>
      </c>
      <c r="H393">
        <v>20.5</v>
      </c>
      <c r="I393">
        <v>3</v>
      </c>
      <c r="J393">
        <v>5.2</v>
      </c>
      <c r="K393">
        <v>0.56699999999999995</v>
      </c>
      <c r="L393">
        <v>0.7</v>
      </c>
      <c r="M393">
        <v>1.7</v>
      </c>
      <c r="N393">
        <v>0.43</v>
      </c>
      <c r="O393">
        <v>2.2000000000000002</v>
      </c>
      <c r="P393">
        <v>3.5</v>
      </c>
      <c r="Q393">
        <v>0.63400000000000001</v>
      </c>
      <c r="R393">
        <v>0.63800000000000001</v>
      </c>
      <c r="S393">
        <v>1.5</v>
      </c>
      <c r="T393">
        <v>1.7</v>
      </c>
      <c r="U393">
        <v>0.83799999999999997</v>
      </c>
      <c r="V393">
        <v>1.3</v>
      </c>
      <c r="W393">
        <v>3.8</v>
      </c>
      <c r="X393">
        <v>5.0999999999999996</v>
      </c>
      <c r="Y393">
        <v>4.3</v>
      </c>
      <c r="Z393">
        <v>0.8</v>
      </c>
      <c r="AA393">
        <v>0.3</v>
      </c>
      <c r="AB393">
        <v>1.7</v>
      </c>
      <c r="AC393">
        <v>2.7</v>
      </c>
      <c r="AD393">
        <v>8.1</v>
      </c>
      <c r="AG393" t="str">
        <v>Trevelin Queen</v>
      </c>
      <c r="AH393" t="str">
        <f t="shared" si="6"/>
        <v>ORL</v>
      </c>
    </row>
    <row r="394" spans="1:34" x14ac:dyDescent="0.25">
      <c r="A394">
        <v>363</v>
      </c>
      <c r="B394" t="s">
        <v>429</v>
      </c>
      <c r="C394" t="s">
        <v>59</v>
      </c>
      <c r="D394">
        <v>26</v>
      </c>
      <c r="E394" t="s">
        <v>62</v>
      </c>
      <c r="F394">
        <v>19</v>
      </c>
      <c r="G394">
        <v>0</v>
      </c>
      <c r="H394">
        <v>5.8</v>
      </c>
      <c r="I394">
        <v>1.7</v>
      </c>
      <c r="J394">
        <v>2.9</v>
      </c>
      <c r="K394">
        <v>0.58199999999999996</v>
      </c>
      <c r="L394">
        <v>0.3</v>
      </c>
      <c r="M394">
        <v>0.9</v>
      </c>
      <c r="N394">
        <v>0.29399999999999998</v>
      </c>
      <c r="O394">
        <v>1.4</v>
      </c>
      <c r="P394">
        <v>2</v>
      </c>
      <c r="Q394">
        <v>0.71099999999999997</v>
      </c>
      <c r="R394">
        <v>0.627</v>
      </c>
      <c r="S394">
        <v>0.8</v>
      </c>
      <c r="T394">
        <v>1.1000000000000001</v>
      </c>
      <c r="U394">
        <v>0.76200000000000001</v>
      </c>
      <c r="V394">
        <v>0.6</v>
      </c>
      <c r="W394">
        <v>0.9</v>
      </c>
      <c r="X394">
        <v>1.5</v>
      </c>
      <c r="Y394">
        <v>0.6</v>
      </c>
      <c r="Z394">
        <v>0.5</v>
      </c>
      <c r="AA394">
        <v>0.1</v>
      </c>
      <c r="AB394">
        <v>0.5</v>
      </c>
      <c r="AC394">
        <v>1.1000000000000001</v>
      </c>
      <c r="AD394">
        <v>4.5</v>
      </c>
      <c r="AG394" t="str">
        <v>Neemias Queta</v>
      </c>
      <c r="AH394" t="str">
        <f t="shared" si="6"/>
        <v>BOS</v>
      </c>
    </row>
    <row r="395" spans="1:34" x14ac:dyDescent="0.25">
      <c r="A395">
        <v>364</v>
      </c>
      <c r="B395" t="s">
        <v>430</v>
      </c>
      <c r="C395" t="s">
        <v>59</v>
      </c>
      <c r="D395">
        <v>28</v>
      </c>
      <c r="E395" t="s">
        <v>80</v>
      </c>
      <c r="F395">
        <v>47</v>
      </c>
      <c r="G395">
        <v>1</v>
      </c>
      <c r="H395">
        <v>18</v>
      </c>
      <c r="I395">
        <v>2.8</v>
      </c>
      <c r="J395">
        <v>5.7</v>
      </c>
      <c r="K395">
        <v>0.48899999999999999</v>
      </c>
      <c r="L395">
        <v>1.2</v>
      </c>
      <c r="M395">
        <v>3.1</v>
      </c>
      <c r="N395">
        <v>0.374</v>
      </c>
      <c r="O395">
        <v>1.6</v>
      </c>
      <c r="P395">
        <v>2.6</v>
      </c>
      <c r="Q395">
        <v>0.628</v>
      </c>
      <c r="R395">
        <v>0.59099999999999997</v>
      </c>
      <c r="S395">
        <v>0.7</v>
      </c>
      <c r="T395">
        <v>1</v>
      </c>
      <c r="U395">
        <v>0.67400000000000004</v>
      </c>
      <c r="V395">
        <v>0.4</v>
      </c>
      <c r="W395">
        <v>2.2000000000000002</v>
      </c>
      <c r="X395">
        <v>2.6</v>
      </c>
      <c r="Y395">
        <v>1.8</v>
      </c>
      <c r="Z395">
        <v>0.5</v>
      </c>
      <c r="AA395">
        <v>0.1</v>
      </c>
      <c r="AB395">
        <v>0.6</v>
      </c>
      <c r="AC395">
        <v>1.5</v>
      </c>
      <c r="AD395">
        <v>7.4</v>
      </c>
      <c r="AG395" t="str">
        <v>Immanuel Quickley</v>
      </c>
      <c r="AH395" t="str">
        <f t="shared" si="6"/>
        <v>TOR</v>
      </c>
    </row>
    <row r="396" spans="1:34" x14ac:dyDescent="0.25">
      <c r="A396">
        <v>365</v>
      </c>
      <c r="B396" t="s">
        <v>431</v>
      </c>
      <c r="C396" t="s">
        <v>59</v>
      </c>
      <c r="D396">
        <v>28</v>
      </c>
      <c r="E396" t="s">
        <v>74</v>
      </c>
      <c r="F396">
        <v>33</v>
      </c>
      <c r="G396">
        <v>22</v>
      </c>
      <c r="H396">
        <v>27.5</v>
      </c>
      <c r="I396">
        <v>5</v>
      </c>
      <c r="J396">
        <v>10.5</v>
      </c>
      <c r="K396">
        <v>0.47399999999999998</v>
      </c>
      <c r="L396">
        <v>1.5</v>
      </c>
      <c r="M396">
        <v>4.4000000000000004</v>
      </c>
      <c r="N396">
        <v>0.34200000000000003</v>
      </c>
      <c r="O396">
        <v>3.5</v>
      </c>
      <c r="P396">
        <v>6.1</v>
      </c>
      <c r="Q396">
        <v>0.56999999999999995</v>
      </c>
      <c r="R396">
        <v>0.54600000000000004</v>
      </c>
      <c r="S396">
        <v>1.8</v>
      </c>
      <c r="T396">
        <v>2.4</v>
      </c>
      <c r="U396">
        <v>0.72499999999999998</v>
      </c>
      <c r="V396">
        <v>1</v>
      </c>
      <c r="W396">
        <v>3.2</v>
      </c>
      <c r="X396">
        <v>4.2</v>
      </c>
      <c r="Y396">
        <v>1.1000000000000001</v>
      </c>
      <c r="Z396">
        <v>1.2</v>
      </c>
      <c r="AA396">
        <v>0.5</v>
      </c>
      <c r="AB396">
        <v>0.9</v>
      </c>
      <c r="AC396">
        <v>2.8</v>
      </c>
      <c r="AD396">
        <v>13.2</v>
      </c>
      <c r="AG396" t="str">
        <v>Lester Quinones</v>
      </c>
      <c r="AH396" t="str">
        <f t="shared" si="6"/>
        <v>GSW</v>
      </c>
    </row>
    <row r="397" spans="1:34" x14ac:dyDescent="0.25">
      <c r="A397">
        <v>366</v>
      </c>
      <c r="B397" t="s">
        <v>432</v>
      </c>
      <c r="C397" t="s">
        <v>50</v>
      </c>
      <c r="D397">
        <v>38</v>
      </c>
      <c r="E397" t="s">
        <v>173</v>
      </c>
      <c r="F397">
        <v>32</v>
      </c>
      <c r="G397">
        <v>11</v>
      </c>
      <c r="H397">
        <v>27.6</v>
      </c>
      <c r="I397">
        <v>3.3</v>
      </c>
      <c r="J397">
        <v>7.7</v>
      </c>
      <c r="K397">
        <v>0.42399999999999999</v>
      </c>
      <c r="L397">
        <v>1.3</v>
      </c>
      <c r="M397">
        <v>3.7</v>
      </c>
      <c r="N397">
        <v>0.36099999999999999</v>
      </c>
      <c r="O397">
        <v>1.9</v>
      </c>
      <c r="P397">
        <v>3.9</v>
      </c>
      <c r="Q397">
        <v>0.48399999999999999</v>
      </c>
      <c r="R397">
        <v>0.51200000000000001</v>
      </c>
      <c r="S397">
        <v>1.1000000000000001</v>
      </c>
      <c r="T397">
        <v>1.3</v>
      </c>
      <c r="U397">
        <v>0.83299999999999996</v>
      </c>
      <c r="V397">
        <v>0.3</v>
      </c>
      <c r="W397">
        <v>3.5</v>
      </c>
      <c r="X397">
        <v>3.8</v>
      </c>
      <c r="Y397">
        <v>7.2</v>
      </c>
      <c r="Z397">
        <v>1.1000000000000001</v>
      </c>
      <c r="AA397">
        <v>0.1</v>
      </c>
      <c r="AB397">
        <v>1.2</v>
      </c>
      <c r="AC397">
        <v>1.8</v>
      </c>
      <c r="AD397">
        <v>8.9</v>
      </c>
      <c r="AG397" t="str">
        <v>Julius Randle</v>
      </c>
      <c r="AH397" t="str">
        <f t="shared" si="6"/>
        <v>NYK</v>
      </c>
    </row>
    <row r="398" spans="1:34" x14ac:dyDescent="0.25">
      <c r="A398">
        <v>367</v>
      </c>
      <c r="B398" t="s">
        <v>433</v>
      </c>
      <c r="C398" t="s">
        <v>50</v>
      </c>
      <c r="D398">
        <v>29</v>
      </c>
      <c r="E398" t="s">
        <v>54</v>
      </c>
      <c r="F398">
        <v>43</v>
      </c>
      <c r="G398">
        <v>2</v>
      </c>
      <c r="H398">
        <v>15.1</v>
      </c>
      <c r="I398">
        <v>2.2000000000000002</v>
      </c>
      <c r="J398">
        <v>4.7</v>
      </c>
      <c r="K398">
        <v>0.47099999999999997</v>
      </c>
      <c r="L398">
        <v>1.2</v>
      </c>
      <c r="M398">
        <v>2.8</v>
      </c>
      <c r="N398">
        <v>0.41</v>
      </c>
      <c r="O398">
        <v>1.1000000000000001</v>
      </c>
      <c r="P398">
        <v>1.9</v>
      </c>
      <c r="Q398">
        <v>0.56100000000000005</v>
      </c>
      <c r="R398">
        <v>0.59299999999999997</v>
      </c>
      <c r="S398">
        <v>0.8</v>
      </c>
      <c r="T398">
        <v>0.9</v>
      </c>
      <c r="U398">
        <v>0.875</v>
      </c>
      <c r="V398">
        <v>0.1</v>
      </c>
      <c r="W398">
        <v>1.1000000000000001</v>
      </c>
      <c r="X398">
        <v>1.2</v>
      </c>
      <c r="Y398">
        <v>2.2999999999999998</v>
      </c>
      <c r="Z398">
        <v>0.4</v>
      </c>
      <c r="AA398">
        <v>0.1</v>
      </c>
      <c r="AB398">
        <v>0.7</v>
      </c>
      <c r="AC398">
        <v>1.6</v>
      </c>
      <c r="AD398">
        <v>6.4</v>
      </c>
      <c r="AG398" t="str">
        <v>Duop Reath</v>
      </c>
      <c r="AH398" t="str">
        <f t="shared" si="6"/>
        <v>POR</v>
      </c>
    </row>
    <row r="399" spans="1:34" x14ac:dyDescent="0.25">
      <c r="A399">
        <v>368</v>
      </c>
      <c r="B399" t="s">
        <v>434</v>
      </c>
      <c r="C399" t="s">
        <v>39</v>
      </c>
      <c r="D399">
        <v>31</v>
      </c>
      <c r="E399" t="s">
        <v>173</v>
      </c>
      <c r="F399">
        <v>16</v>
      </c>
      <c r="G399">
        <v>0</v>
      </c>
      <c r="H399">
        <v>16.3</v>
      </c>
      <c r="I399">
        <v>2.2999999999999998</v>
      </c>
      <c r="J399">
        <v>4.9000000000000004</v>
      </c>
      <c r="K399">
        <v>0.45600000000000002</v>
      </c>
      <c r="L399">
        <v>0.6</v>
      </c>
      <c r="M399">
        <v>2</v>
      </c>
      <c r="N399">
        <v>0.28100000000000003</v>
      </c>
      <c r="O399">
        <v>1.7</v>
      </c>
      <c r="P399">
        <v>2.9</v>
      </c>
      <c r="Q399">
        <v>0.57399999999999995</v>
      </c>
      <c r="R399">
        <v>0.51300000000000001</v>
      </c>
      <c r="S399">
        <v>0.4</v>
      </c>
      <c r="T399">
        <v>0.6</v>
      </c>
      <c r="U399">
        <v>0.66700000000000004</v>
      </c>
      <c r="V399">
        <v>1</v>
      </c>
      <c r="W399">
        <v>2</v>
      </c>
      <c r="X399">
        <v>3</v>
      </c>
      <c r="Y399">
        <v>0.8</v>
      </c>
      <c r="Z399">
        <v>1.1000000000000001</v>
      </c>
      <c r="AA399">
        <v>0.3</v>
      </c>
      <c r="AB399">
        <v>0.6</v>
      </c>
      <c r="AC399">
        <v>1.8</v>
      </c>
      <c r="AD399">
        <v>5.4</v>
      </c>
      <c r="AG399" t="str">
        <v>Austin Reaves</v>
      </c>
      <c r="AH399" t="str">
        <f t="shared" si="6"/>
        <v>LAL</v>
      </c>
    </row>
    <row r="400" spans="1:34" x14ac:dyDescent="0.25">
      <c r="A400">
        <v>369</v>
      </c>
      <c r="B400" t="s">
        <v>435</v>
      </c>
      <c r="C400" t="s">
        <v>28</v>
      </c>
      <c r="D400">
        <v>24</v>
      </c>
      <c r="E400" t="s">
        <v>78</v>
      </c>
      <c r="F400">
        <v>1</v>
      </c>
      <c r="G400">
        <v>0</v>
      </c>
      <c r="H400">
        <v>3</v>
      </c>
      <c r="I400">
        <v>1</v>
      </c>
      <c r="J400">
        <v>1</v>
      </c>
      <c r="K400">
        <v>1</v>
      </c>
      <c r="L400">
        <v>1</v>
      </c>
      <c r="M400">
        <v>1</v>
      </c>
      <c r="N400">
        <v>1</v>
      </c>
      <c r="O400">
        <v>0</v>
      </c>
      <c r="P400">
        <v>0</v>
      </c>
      <c r="R400">
        <v>1.5</v>
      </c>
      <c r="S400">
        <v>0</v>
      </c>
      <c r="T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1</v>
      </c>
      <c r="AD400">
        <v>3</v>
      </c>
      <c r="AG400" t="str">
        <v>Cam Reddish</v>
      </c>
      <c r="AH400" t="str">
        <f t="shared" si="6"/>
        <v>LAL</v>
      </c>
    </row>
    <row r="401" spans="1:34" x14ac:dyDescent="0.25">
      <c r="A401">
        <v>370</v>
      </c>
      <c r="B401" t="s">
        <v>436</v>
      </c>
      <c r="C401" t="s">
        <v>33</v>
      </c>
      <c r="D401">
        <v>23</v>
      </c>
      <c r="E401" t="s">
        <v>32</v>
      </c>
      <c r="F401">
        <v>3</v>
      </c>
      <c r="G401">
        <v>0</v>
      </c>
      <c r="H401">
        <v>3.3</v>
      </c>
      <c r="I401">
        <v>0.3</v>
      </c>
      <c r="J401">
        <v>0.7</v>
      </c>
      <c r="K401">
        <v>0.5</v>
      </c>
      <c r="L401">
        <v>0</v>
      </c>
      <c r="M401">
        <v>0</v>
      </c>
      <c r="O401">
        <v>0.3</v>
      </c>
      <c r="P401">
        <v>0.7</v>
      </c>
      <c r="Q401">
        <v>0.5</v>
      </c>
      <c r="R401">
        <v>0.5</v>
      </c>
      <c r="S401">
        <v>0.3</v>
      </c>
      <c r="T401">
        <v>0.7</v>
      </c>
      <c r="U401">
        <v>0.5</v>
      </c>
      <c r="V401">
        <v>0</v>
      </c>
      <c r="W401">
        <v>0.3</v>
      </c>
      <c r="X401">
        <v>0.3</v>
      </c>
      <c r="Y401">
        <v>0</v>
      </c>
      <c r="Z401">
        <v>0</v>
      </c>
      <c r="AA401">
        <v>0</v>
      </c>
      <c r="AB401">
        <v>0</v>
      </c>
      <c r="AC401">
        <v>0.3</v>
      </c>
      <c r="AD401">
        <v>1</v>
      </c>
      <c r="AG401" t="str">
        <v>Paul Reed</v>
      </c>
      <c r="AH401" t="str">
        <f t="shared" si="6"/>
        <v>PHI</v>
      </c>
    </row>
    <row r="402" spans="1:34" x14ac:dyDescent="0.25">
      <c r="A402">
        <v>370</v>
      </c>
      <c r="B402" t="s">
        <v>436</v>
      </c>
      <c r="C402" t="s">
        <v>33</v>
      </c>
      <c r="D402">
        <v>23</v>
      </c>
      <c r="E402" t="s">
        <v>74</v>
      </c>
      <c r="F402">
        <v>1</v>
      </c>
      <c r="G402">
        <v>0</v>
      </c>
      <c r="H402">
        <v>3</v>
      </c>
      <c r="I402">
        <v>0</v>
      </c>
      <c r="J402">
        <v>0</v>
      </c>
      <c r="L402">
        <v>0</v>
      </c>
      <c r="M402">
        <v>0</v>
      </c>
      <c r="O402">
        <v>0</v>
      </c>
      <c r="P402">
        <v>0</v>
      </c>
      <c r="S402">
        <v>0</v>
      </c>
      <c r="T402">
        <v>0</v>
      </c>
      <c r="V402">
        <v>0</v>
      </c>
      <c r="W402">
        <v>1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G402" t="str">
        <v>Naz Reid</v>
      </c>
      <c r="AH402" t="str">
        <f t="shared" si="6"/>
        <v>MIN</v>
      </c>
    </row>
    <row r="403" spans="1:34" x14ac:dyDescent="0.25">
      <c r="A403">
        <v>370</v>
      </c>
      <c r="B403" t="s">
        <v>436</v>
      </c>
      <c r="C403" t="s">
        <v>33</v>
      </c>
      <c r="D403">
        <v>23</v>
      </c>
      <c r="E403" t="s">
        <v>82</v>
      </c>
      <c r="F403">
        <v>2</v>
      </c>
      <c r="G403">
        <v>0</v>
      </c>
      <c r="H403">
        <v>3.5</v>
      </c>
      <c r="I403">
        <v>0.5</v>
      </c>
      <c r="J403">
        <v>1</v>
      </c>
      <c r="K403">
        <v>0.5</v>
      </c>
      <c r="L403">
        <v>0</v>
      </c>
      <c r="M403">
        <v>0</v>
      </c>
      <c r="O403">
        <v>0.5</v>
      </c>
      <c r="P403">
        <v>1</v>
      </c>
      <c r="Q403">
        <v>0.5</v>
      </c>
      <c r="R403">
        <v>0.5</v>
      </c>
      <c r="S403">
        <v>0.5</v>
      </c>
      <c r="T403">
        <v>1</v>
      </c>
      <c r="U403">
        <v>0.5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0.5</v>
      </c>
      <c r="AD403">
        <v>1.5</v>
      </c>
      <c r="AG403" t="str">
        <v>Jared Rhoden</v>
      </c>
      <c r="AH403" t="str">
        <f t="shared" si="6"/>
        <v>DET</v>
      </c>
    </row>
    <row r="404" spans="1:34" x14ac:dyDescent="0.25">
      <c r="A404">
        <v>371</v>
      </c>
      <c r="B404" t="s">
        <v>437</v>
      </c>
      <c r="C404" t="s">
        <v>59</v>
      </c>
      <c r="D404">
        <v>20</v>
      </c>
      <c r="E404" t="s">
        <v>101</v>
      </c>
      <c r="F404">
        <v>23</v>
      </c>
      <c r="G404">
        <v>0</v>
      </c>
      <c r="H404">
        <v>5.3</v>
      </c>
      <c r="I404">
        <v>0.5</v>
      </c>
      <c r="J404">
        <v>1.3</v>
      </c>
      <c r="K404">
        <v>0.38700000000000001</v>
      </c>
      <c r="L404">
        <v>0.1</v>
      </c>
      <c r="M404">
        <v>0.7</v>
      </c>
      <c r="N404">
        <v>0.13300000000000001</v>
      </c>
      <c r="O404">
        <v>0.4</v>
      </c>
      <c r="P404">
        <v>0.7</v>
      </c>
      <c r="Q404">
        <v>0.625</v>
      </c>
      <c r="R404">
        <v>0.41899999999999998</v>
      </c>
      <c r="S404">
        <v>0.1</v>
      </c>
      <c r="T404">
        <v>0.3</v>
      </c>
      <c r="U404">
        <v>0.375</v>
      </c>
      <c r="V404">
        <v>0.2</v>
      </c>
      <c r="W404">
        <v>0.4</v>
      </c>
      <c r="X404">
        <v>0.6</v>
      </c>
      <c r="Y404">
        <v>0.3</v>
      </c>
      <c r="Z404">
        <v>0</v>
      </c>
      <c r="AA404">
        <v>0.2</v>
      </c>
      <c r="AB404">
        <v>0.1</v>
      </c>
      <c r="AC404">
        <v>0.7</v>
      </c>
      <c r="AD404">
        <v>1.3</v>
      </c>
      <c r="AG404" t="str">
        <v>Nick Richards</v>
      </c>
      <c r="AH404" t="str">
        <f t="shared" si="6"/>
        <v>CHO</v>
      </c>
    </row>
    <row r="405" spans="1:34" x14ac:dyDescent="0.25">
      <c r="A405">
        <v>372</v>
      </c>
      <c r="B405" t="s">
        <v>438</v>
      </c>
      <c r="C405" t="s">
        <v>39</v>
      </c>
      <c r="D405">
        <v>24</v>
      </c>
      <c r="E405" t="s">
        <v>116</v>
      </c>
      <c r="F405">
        <v>16</v>
      </c>
      <c r="G405">
        <v>0</v>
      </c>
      <c r="H405">
        <v>6.1</v>
      </c>
      <c r="I405">
        <v>0.8</v>
      </c>
      <c r="J405">
        <v>1.8</v>
      </c>
      <c r="K405">
        <v>0.42899999999999999</v>
      </c>
      <c r="L405">
        <v>0.4</v>
      </c>
      <c r="M405">
        <v>1.3</v>
      </c>
      <c r="N405">
        <v>0.35</v>
      </c>
      <c r="O405">
        <v>0.3</v>
      </c>
      <c r="P405">
        <v>0.5</v>
      </c>
      <c r="Q405">
        <v>0.625</v>
      </c>
      <c r="R405">
        <v>0.55400000000000005</v>
      </c>
      <c r="S405">
        <v>0.1</v>
      </c>
      <c r="T405">
        <v>0.1</v>
      </c>
      <c r="U405">
        <v>1</v>
      </c>
      <c r="V405">
        <v>0.1</v>
      </c>
      <c r="W405">
        <v>0.6</v>
      </c>
      <c r="X405">
        <v>0.7</v>
      </c>
      <c r="Y405">
        <v>0.8</v>
      </c>
      <c r="Z405">
        <v>0.2</v>
      </c>
      <c r="AA405">
        <v>0</v>
      </c>
      <c r="AB405">
        <v>0.4</v>
      </c>
      <c r="AC405">
        <v>0.5</v>
      </c>
      <c r="AD405">
        <v>2.1</v>
      </c>
      <c r="AG405" t="str">
        <v>Josh Richardson</v>
      </c>
      <c r="AH405" t="str">
        <f t="shared" si="6"/>
        <v>MIA</v>
      </c>
    </row>
    <row r="406" spans="1:34" x14ac:dyDescent="0.25">
      <c r="A406">
        <v>373</v>
      </c>
      <c r="B406" t="s">
        <v>439</v>
      </c>
      <c r="C406" t="s">
        <v>50</v>
      </c>
      <c r="D406">
        <v>23</v>
      </c>
      <c r="E406" t="s">
        <v>42</v>
      </c>
      <c r="F406">
        <v>4</v>
      </c>
      <c r="G406">
        <v>1</v>
      </c>
      <c r="H406">
        <v>19.5</v>
      </c>
      <c r="I406">
        <v>2.5</v>
      </c>
      <c r="J406">
        <v>5.5</v>
      </c>
      <c r="K406">
        <v>0.45500000000000002</v>
      </c>
      <c r="L406">
        <v>1</v>
      </c>
      <c r="M406">
        <v>1.8</v>
      </c>
      <c r="N406">
        <v>0.57099999999999995</v>
      </c>
      <c r="O406">
        <v>1.5</v>
      </c>
      <c r="P406">
        <v>3.8</v>
      </c>
      <c r="Q406">
        <v>0.4</v>
      </c>
      <c r="R406">
        <v>0.54500000000000004</v>
      </c>
      <c r="S406">
        <v>2.5</v>
      </c>
      <c r="T406">
        <v>3.5</v>
      </c>
      <c r="U406">
        <v>0.71399999999999997</v>
      </c>
      <c r="V406">
        <v>0.8</v>
      </c>
      <c r="W406">
        <v>2.2999999999999998</v>
      </c>
      <c r="X406">
        <v>3</v>
      </c>
      <c r="Y406">
        <v>4</v>
      </c>
      <c r="Z406">
        <v>0.8</v>
      </c>
      <c r="AA406">
        <v>0.3</v>
      </c>
      <c r="AB406">
        <v>2.2999999999999998</v>
      </c>
      <c r="AC406">
        <v>1.8</v>
      </c>
      <c r="AD406">
        <v>8.5</v>
      </c>
      <c r="AG406" t="str">
        <v>Duncan Robinson</v>
      </c>
      <c r="AH406" t="str">
        <f t="shared" si="6"/>
        <v>MIA</v>
      </c>
    </row>
    <row r="407" spans="1:34" x14ac:dyDescent="0.25">
      <c r="A407">
        <v>374</v>
      </c>
      <c r="B407" t="s">
        <v>440</v>
      </c>
      <c r="C407" t="s">
        <v>33</v>
      </c>
      <c r="D407">
        <v>33</v>
      </c>
      <c r="E407" t="s">
        <v>89</v>
      </c>
      <c r="F407">
        <v>15</v>
      </c>
      <c r="G407">
        <v>6</v>
      </c>
      <c r="H407">
        <v>17.399999999999999</v>
      </c>
      <c r="I407">
        <v>2.2999999999999998</v>
      </c>
      <c r="J407">
        <v>3.5</v>
      </c>
      <c r="K407">
        <v>0.67300000000000004</v>
      </c>
      <c r="L407">
        <v>0</v>
      </c>
      <c r="M407">
        <v>0</v>
      </c>
      <c r="O407">
        <v>2.2999999999999998</v>
      </c>
      <c r="P407">
        <v>3.5</v>
      </c>
      <c r="Q407">
        <v>0.67300000000000004</v>
      </c>
      <c r="R407">
        <v>0.67300000000000004</v>
      </c>
      <c r="S407">
        <v>1.5</v>
      </c>
      <c r="T407">
        <v>2.5</v>
      </c>
      <c r="U407">
        <v>0.60499999999999998</v>
      </c>
      <c r="V407">
        <v>1.3</v>
      </c>
      <c r="W407">
        <v>4</v>
      </c>
      <c r="X407">
        <v>5.3</v>
      </c>
      <c r="Y407">
        <v>1.1000000000000001</v>
      </c>
      <c r="Z407">
        <v>0.3</v>
      </c>
      <c r="AA407">
        <v>0.4</v>
      </c>
      <c r="AB407">
        <v>0.5</v>
      </c>
      <c r="AC407">
        <v>1.3</v>
      </c>
      <c r="AD407">
        <v>6.2</v>
      </c>
      <c r="AG407" t="str">
        <v>Jerome Robinson</v>
      </c>
      <c r="AH407" t="str">
        <f t="shared" si="6"/>
        <v>GSW</v>
      </c>
    </row>
    <row r="408" spans="1:34" x14ac:dyDescent="0.25">
      <c r="A408">
        <v>375</v>
      </c>
      <c r="B408" t="s">
        <v>441</v>
      </c>
      <c r="C408" t="s">
        <v>39</v>
      </c>
      <c r="D408">
        <v>20</v>
      </c>
      <c r="E408" t="s">
        <v>173</v>
      </c>
      <c r="F408">
        <v>37</v>
      </c>
      <c r="G408">
        <v>10</v>
      </c>
      <c r="H408">
        <v>24.6</v>
      </c>
      <c r="I408">
        <v>3.6</v>
      </c>
      <c r="J408">
        <v>7.9</v>
      </c>
      <c r="K408">
        <v>0.46200000000000002</v>
      </c>
      <c r="L408">
        <v>1.3</v>
      </c>
      <c r="M408">
        <v>3.3</v>
      </c>
      <c r="N408">
        <v>0.38800000000000001</v>
      </c>
      <c r="O408">
        <v>2.4</v>
      </c>
      <c r="P408">
        <v>4.5999999999999996</v>
      </c>
      <c r="Q408">
        <v>0.51500000000000001</v>
      </c>
      <c r="R408">
        <v>0.54300000000000004</v>
      </c>
      <c r="S408">
        <v>0.6</v>
      </c>
      <c r="T408">
        <v>1</v>
      </c>
      <c r="U408">
        <v>0.622</v>
      </c>
      <c r="V408">
        <v>1.5</v>
      </c>
      <c r="W408">
        <v>3.9</v>
      </c>
      <c r="X408">
        <v>5.4</v>
      </c>
      <c r="Y408">
        <v>3.2</v>
      </c>
      <c r="Z408">
        <v>0.9</v>
      </c>
      <c r="AA408">
        <v>0.1</v>
      </c>
      <c r="AB408">
        <v>1.2</v>
      </c>
      <c r="AC408">
        <v>1.9</v>
      </c>
      <c r="AD408">
        <v>9.1999999999999993</v>
      </c>
      <c r="AG408" t="str">
        <v>Mitchell Robinson</v>
      </c>
      <c r="AH408" t="str">
        <f t="shared" si="6"/>
        <v>NYK</v>
      </c>
    </row>
    <row r="409" spans="1:34" x14ac:dyDescent="0.25">
      <c r="A409">
        <v>376</v>
      </c>
      <c r="B409" t="s">
        <v>442</v>
      </c>
      <c r="C409" t="s">
        <v>33</v>
      </c>
      <c r="D409">
        <v>28</v>
      </c>
      <c r="E409" t="s">
        <v>34</v>
      </c>
      <c r="F409">
        <v>36</v>
      </c>
      <c r="G409">
        <v>36</v>
      </c>
      <c r="H409">
        <v>26.5</v>
      </c>
      <c r="I409">
        <v>4.7</v>
      </c>
      <c r="J409">
        <v>6.9</v>
      </c>
      <c r="K409">
        <v>0.68500000000000005</v>
      </c>
      <c r="L409">
        <v>0</v>
      </c>
      <c r="M409">
        <v>0</v>
      </c>
      <c r="O409">
        <v>4.7</v>
      </c>
      <c r="P409">
        <v>6.9</v>
      </c>
      <c r="Q409">
        <v>0.68500000000000005</v>
      </c>
      <c r="R409">
        <v>0.68500000000000005</v>
      </c>
      <c r="S409">
        <v>1.2</v>
      </c>
      <c r="T409">
        <v>2.2000000000000002</v>
      </c>
      <c r="U409">
        <v>0.53200000000000003</v>
      </c>
      <c r="V409">
        <v>2.8</v>
      </c>
      <c r="W409">
        <v>5.6</v>
      </c>
      <c r="X409">
        <v>8.3000000000000007</v>
      </c>
      <c r="Y409">
        <v>2.5</v>
      </c>
      <c r="Z409">
        <v>0.7</v>
      </c>
      <c r="AA409">
        <v>1.4</v>
      </c>
      <c r="AB409">
        <v>1.6</v>
      </c>
      <c r="AC409">
        <v>2.9</v>
      </c>
      <c r="AD409">
        <v>10.6</v>
      </c>
      <c r="AG409" t="str">
        <v>Orlando Robinson</v>
      </c>
      <c r="AH409" t="str">
        <f t="shared" si="6"/>
        <v>MIA</v>
      </c>
    </row>
    <row r="410" spans="1:34" x14ac:dyDescent="0.25">
      <c r="A410">
        <v>377</v>
      </c>
      <c r="B410" t="s">
        <v>443</v>
      </c>
      <c r="C410" t="s">
        <v>28</v>
      </c>
      <c r="D410">
        <v>22</v>
      </c>
      <c r="E410" t="s">
        <v>95</v>
      </c>
      <c r="F410">
        <v>8</v>
      </c>
      <c r="G410">
        <v>0</v>
      </c>
      <c r="H410">
        <v>6</v>
      </c>
      <c r="I410">
        <v>0.4</v>
      </c>
      <c r="J410">
        <v>1.6</v>
      </c>
      <c r="K410">
        <v>0.23100000000000001</v>
      </c>
      <c r="L410">
        <v>0.1</v>
      </c>
      <c r="M410">
        <v>1.1000000000000001</v>
      </c>
      <c r="N410">
        <v>0.111</v>
      </c>
      <c r="O410">
        <v>0.3</v>
      </c>
      <c r="P410">
        <v>0.5</v>
      </c>
      <c r="Q410">
        <v>0.5</v>
      </c>
      <c r="R410">
        <v>0.26900000000000002</v>
      </c>
      <c r="S410">
        <v>0.1</v>
      </c>
      <c r="T410">
        <v>0.3</v>
      </c>
      <c r="U410">
        <v>0.5</v>
      </c>
      <c r="V410">
        <v>0.3</v>
      </c>
      <c r="W410">
        <v>0.9</v>
      </c>
      <c r="X410">
        <v>1.1000000000000001</v>
      </c>
      <c r="Y410">
        <v>0.6</v>
      </c>
      <c r="Z410">
        <v>0</v>
      </c>
      <c r="AA410">
        <v>0.1</v>
      </c>
      <c r="AB410">
        <v>0.4</v>
      </c>
      <c r="AC410">
        <v>0.6</v>
      </c>
      <c r="AD410">
        <v>1</v>
      </c>
      <c r="AG410" t="str">
        <v>Jeremiah Robinson-Earl</v>
      </c>
      <c r="AH410" t="str">
        <f t="shared" si="6"/>
        <v>NOP</v>
      </c>
    </row>
    <row r="411" spans="1:34" x14ac:dyDescent="0.25">
      <c r="A411">
        <v>378</v>
      </c>
      <c r="B411" t="s">
        <v>444</v>
      </c>
      <c r="C411" t="s">
        <v>39</v>
      </c>
      <c r="D411">
        <v>24</v>
      </c>
      <c r="E411" t="s">
        <v>62</v>
      </c>
      <c r="F411">
        <v>45</v>
      </c>
      <c r="G411">
        <v>45</v>
      </c>
      <c r="H411">
        <v>29.2</v>
      </c>
      <c r="I411">
        <v>5.9</v>
      </c>
      <c r="J411">
        <v>14.3</v>
      </c>
      <c r="K411">
        <v>0.41399999999999998</v>
      </c>
      <c r="L411">
        <v>2</v>
      </c>
      <c r="M411">
        <v>6.3</v>
      </c>
      <c r="N411">
        <v>0.312</v>
      </c>
      <c r="O411">
        <v>4</v>
      </c>
      <c r="P411">
        <v>8</v>
      </c>
      <c r="Q411">
        <v>0.49299999999999999</v>
      </c>
      <c r="R411">
        <v>0.48199999999999998</v>
      </c>
      <c r="S411">
        <v>2.7</v>
      </c>
      <c r="T411">
        <v>3.1</v>
      </c>
      <c r="U411">
        <v>0.871</v>
      </c>
      <c r="V411">
        <v>0.4</v>
      </c>
      <c r="W411">
        <v>1.8</v>
      </c>
      <c r="X411">
        <v>2.2000000000000002</v>
      </c>
      <c r="Y411">
        <v>3.4</v>
      </c>
      <c r="Z411">
        <v>1</v>
      </c>
      <c r="AA411">
        <v>0.4</v>
      </c>
      <c r="AB411">
        <v>2.2000000000000002</v>
      </c>
      <c r="AC411">
        <v>3</v>
      </c>
      <c r="AD411">
        <v>16.5</v>
      </c>
      <c r="AG411" t="str">
        <v>David Roddy</v>
      </c>
      <c r="AH411" t="str">
        <f t="shared" si="6"/>
        <v>MEM</v>
      </c>
    </row>
    <row r="412" spans="1:34" x14ac:dyDescent="0.25">
      <c r="A412">
        <v>379</v>
      </c>
      <c r="B412" t="s">
        <v>445</v>
      </c>
      <c r="C412" t="s">
        <v>50</v>
      </c>
      <c r="D412">
        <v>23</v>
      </c>
      <c r="E412" t="s">
        <v>48</v>
      </c>
      <c r="F412">
        <v>29</v>
      </c>
      <c r="G412">
        <v>5</v>
      </c>
      <c r="H412">
        <v>15.9</v>
      </c>
      <c r="I412">
        <v>2.9</v>
      </c>
      <c r="J412">
        <v>5.7</v>
      </c>
      <c r="K412">
        <v>0.51200000000000001</v>
      </c>
      <c r="L412">
        <v>0.2</v>
      </c>
      <c r="M412">
        <v>0.7</v>
      </c>
      <c r="N412">
        <v>0.33300000000000002</v>
      </c>
      <c r="O412">
        <v>2.7</v>
      </c>
      <c r="P412">
        <v>4.9000000000000004</v>
      </c>
      <c r="Q412">
        <v>0.53800000000000003</v>
      </c>
      <c r="R412">
        <v>0.53400000000000003</v>
      </c>
      <c r="S412">
        <v>1.1000000000000001</v>
      </c>
      <c r="T412">
        <v>1.6</v>
      </c>
      <c r="U412">
        <v>0.69599999999999995</v>
      </c>
      <c r="V412">
        <v>0.5</v>
      </c>
      <c r="W412">
        <v>2.2000000000000002</v>
      </c>
      <c r="X412">
        <v>2.7</v>
      </c>
      <c r="Y412">
        <v>3.1</v>
      </c>
      <c r="Z412">
        <v>0.6</v>
      </c>
      <c r="AA412">
        <v>0.4</v>
      </c>
      <c r="AB412">
        <v>1.1000000000000001</v>
      </c>
      <c r="AC412">
        <v>1</v>
      </c>
      <c r="AD412">
        <v>7.1</v>
      </c>
      <c r="AG412" t="str">
        <v>Ryan Rollins</v>
      </c>
      <c r="AH412" t="str">
        <f t="shared" si="6"/>
        <v>WAS</v>
      </c>
    </row>
    <row r="413" spans="1:34" x14ac:dyDescent="0.25">
      <c r="A413">
        <v>380</v>
      </c>
      <c r="B413" t="s">
        <v>446</v>
      </c>
      <c r="C413" t="s">
        <v>28</v>
      </c>
      <c r="D413">
        <v>24</v>
      </c>
      <c r="E413" t="s">
        <v>34</v>
      </c>
      <c r="F413">
        <v>13</v>
      </c>
      <c r="G413">
        <v>5</v>
      </c>
      <c r="H413">
        <v>15</v>
      </c>
      <c r="I413">
        <v>1.7</v>
      </c>
      <c r="J413">
        <v>4.7</v>
      </c>
      <c r="K413">
        <v>0.36099999999999999</v>
      </c>
      <c r="L413">
        <v>0.8</v>
      </c>
      <c r="M413">
        <v>2.5</v>
      </c>
      <c r="N413">
        <v>0.33300000000000002</v>
      </c>
      <c r="O413">
        <v>0.8</v>
      </c>
      <c r="P413">
        <v>2.2000000000000002</v>
      </c>
      <c r="Q413">
        <v>0.39300000000000002</v>
      </c>
      <c r="R413">
        <v>0.45100000000000001</v>
      </c>
      <c r="S413">
        <v>0.8</v>
      </c>
      <c r="T413">
        <v>0.9</v>
      </c>
      <c r="U413">
        <v>0.91700000000000004</v>
      </c>
      <c r="V413">
        <v>1.1000000000000001</v>
      </c>
      <c r="W413">
        <v>2.5</v>
      </c>
      <c r="X413">
        <v>3.6</v>
      </c>
      <c r="Y413">
        <v>2.2000000000000002</v>
      </c>
      <c r="Z413">
        <v>0.8</v>
      </c>
      <c r="AA413">
        <v>0.8</v>
      </c>
      <c r="AB413">
        <v>0.6</v>
      </c>
      <c r="AC413">
        <v>1.8</v>
      </c>
      <c r="AD413">
        <v>5.0999999999999996</v>
      </c>
      <c r="AG413" t="str">
        <v>Derrick Rose</v>
      </c>
      <c r="AH413" t="str">
        <f t="shared" si="6"/>
        <v>MEM</v>
      </c>
    </row>
    <row r="414" spans="1:34" x14ac:dyDescent="0.25">
      <c r="A414">
        <v>381</v>
      </c>
      <c r="B414" t="s">
        <v>447</v>
      </c>
      <c r="C414" t="s">
        <v>59</v>
      </c>
      <c r="D414">
        <v>25</v>
      </c>
      <c r="E414" t="s">
        <v>116</v>
      </c>
      <c r="F414">
        <v>48</v>
      </c>
      <c r="G414">
        <v>48</v>
      </c>
      <c r="H414">
        <v>31.4</v>
      </c>
      <c r="I414">
        <v>6.1</v>
      </c>
      <c r="J414">
        <v>12.8</v>
      </c>
      <c r="K414">
        <v>0.47799999999999998</v>
      </c>
      <c r="L414">
        <v>2.7</v>
      </c>
      <c r="M414">
        <v>6.8</v>
      </c>
      <c r="N414">
        <v>0.39800000000000002</v>
      </c>
      <c r="O414">
        <v>3.4</v>
      </c>
      <c r="P414">
        <v>6.1</v>
      </c>
      <c r="Q414">
        <v>0.56699999999999995</v>
      </c>
      <c r="R414">
        <v>0.58299999999999996</v>
      </c>
      <c r="S414">
        <v>1</v>
      </c>
      <c r="T414">
        <v>1.3</v>
      </c>
      <c r="U414">
        <v>0.77</v>
      </c>
      <c r="V414">
        <v>1.3</v>
      </c>
      <c r="W414">
        <v>5.8</v>
      </c>
      <c r="X414">
        <v>7</v>
      </c>
      <c r="Y414">
        <v>1.3</v>
      </c>
      <c r="Z414">
        <v>0.5</v>
      </c>
      <c r="AA414">
        <v>0.7</v>
      </c>
      <c r="AB414">
        <v>1.1000000000000001</v>
      </c>
      <c r="AC414">
        <v>2</v>
      </c>
      <c r="AD414">
        <v>15.9</v>
      </c>
      <c r="AG414" t="str">
        <v>Terry Rozier</v>
      </c>
      <c r="AH414" t="str">
        <f t="shared" si="6"/>
        <v>MIA</v>
      </c>
    </row>
    <row r="415" spans="1:34" x14ac:dyDescent="0.25">
      <c r="A415">
        <v>382</v>
      </c>
      <c r="B415" t="s">
        <v>448</v>
      </c>
      <c r="C415" t="s">
        <v>59</v>
      </c>
      <c r="D415">
        <v>30</v>
      </c>
      <c r="E415" t="s">
        <v>34</v>
      </c>
      <c r="F415">
        <v>15</v>
      </c>
      <c r="G415">
        <v>1</v>
      </c>
      <c r="H415">
        <v>11.6</v>
      </c>
      <c r="I415">
        <v>0.9</v>
      </c>
      <c r="J415">
        <v>2.2000000000000002</v>
      </c>
      <c r="K415">
        <v>0.42399999999999999</v>
      </c>
      <c r="L415">
        <v>0.5</v>
      </c>
      <c r="M415">
        <v>1.5</v>
      </c>
      <c r="N415">
        <v>0.34799999999999998</v>
      </c>
      <c r="O415">
        <v>0.4</v>
      </c>
      <c r="P415">
        <v>0.7</v>
      </c>
      <c r="Q415">
        <v>0.6</v>
      </c>
      <c r="R415">
        <v>0.54500000000000004</v>
      </c>
      <c r="S415">
        <v>0.2</v>
      </c>
      <c r="T415">
        <v>0.2</v>
      </c>
      <c r="U415">
        <v>1</v>
      </c>
      <c r="V415">
        <v>0.4</v>
      </c>
      <c r="W415">
        <v>1.5</v>
      </c>
      <c r="X415">
        <v>1.9</v>
      </c>
      <c r="Y415">
        <v>0.5</v>
      </c>
      <c r="Z415">
        <v>0.3</v>
      </c>
      <c r="AA415">
        <v>0.3</v>
      </c>
      <c r="AB415">
        <v>0.1</v>
      </c>
      <c r="AC415">
        <v>1.3</v>
      </c>
      <c r="AD415">
        <v>2.6</v>
      </c>
      <c r="AG415" t="str">
        <v>Rayan Rupert</v>
      </c>
      <c r="AH415" t="str">
        <f t="shared" si="6"/>
        <v>POR</v>
      </c>
    </row>
    <row r="416" spans="1:34" x14ac:dyDescent="0.25">
      <c r="A416">
        <v>383</v>
      </c>
      <c r="B416" t="s">
        <v>449</v>
      </c>
      <c r="C416" t="s">
        <v>28</v>
      </c>
      <c r="D416">
        <v>28</v>
      </c>
      <c r="E416" t="s">
        <v>54</v>
      </c>
      <c r="F416">
        <v>47</v>
      </c>
      <c r="G416">
        <v>0</v>
      </c>
      <c r="H416">
        <v>23.3</v>
      </c>
      <c r="I416">
        <v>5</v>
      </c>
      <c r="J416">
        <v>10</v>
      </c>
      <c r="K416">
        <v>0.497</v>
      </c>
      <c r="L416">
        <v>1.1000000000000001</v>
      </c>
      <c r="M416">
        <v>2.9</v>
      </c>
      <c r="N416">
        <v>0.377</v>
      </c>
      <c r="O416">
        <v>3.9</v>
      </c>
      <c r="P416">
        <v>7</v>
      </c>
      <c r="Q416">
        <v>0.54700000000000004</v>
      </c>
      <c r="R416">
        <v>0.55200000000000005</v>
      </c>
      <c r="S416">
        <v>1.3</v>
      </c>
      <c r="T416">
        <v>1.7</v>
      </c>
      <c r="U416">
        <v>0.77500000000000002</v>
      </c>
      <c r="V416">
        <v>1.5</v>
      </c>
      <c r="W416">
        <v>5.3</v>
      </c>
      <c r="X416">
        <v>6.8</v>
      </c>
      <c r="Y416">
        <v>1</v>
      </c>
      <c r="Z416">
        <v>0.7</v>
      </c>
      <c r="AA416">
        <v>0.4</v>
      </c>
      <c r="AB416">
        <v>0.9</v>
      </c>
      <c r="AC416">
        <v>2.5</v>
      </c>
      <c r="AD416">
        <v>12.3</v>
      </c>
      <c r="AG416" t="str">
        <v>D'Angelo Russell</v>
      </c>
      <c r="AH416" t="str">
        <f t="shared" si="6"/>
        <v>LAL</v>
      </c>
    </row>
    <row r="417" spans="1:34" x14ac:dyDescent="0.25">
      <c r="A417">
        <v>384</v>
      </c>
      <c r="B417" t="s">
        <v>450</v>
      </c>
      <c r="C417" t="s">
        <v>33</v>
      </c>
      <c r="D417">
        <v>28</v>
      </c>
      <c r="E417" t="s">
        <v>78</v>
      </c>
      <c r="F417">
        <v>33</v>
      </c>
      <c r="G417">
        <v>33</v>
      </c>
      <c r="H417">
        <v>29.7</v>
      </c>
      <c r="I417">
        <v>6.5</v>
      </c>
      <c r="J417">
        <v>12.2</v>
      </c>
      <c r="K417">
        <v>0.52900000000000003</v>
      </c>
      <c r="L417">
        <v>1.8</v>
      </c>
      <c r="M417">
        <v>5.0999999999999996</v>
      </c>
      <c r="N417">
        <v>0.35899999999999999</v>
      </c>
      <c r="O417">
        <v>4.5999999999999996</v>
      </c>
      <c r="P417">
        <v>7.2</v>
      </c>
      <c r="Q417">
        <v>0.64800000000000002</v>
      </c>
      <c r="R417">
        <v>0.60299999999999998</v>
      </c>
      <c r="S417">
        <v>4.8</v>
      </c>
      <c r="T417">
        <v>5.7</v>
      </c>
      <c r="U417">
        <v>0.84</v>
      </c>
      <c r="V417">
        <v>1.6</v>
      </c>
      <c r="W417">
        <v>5.0999999999999996</v>
      </c>
      <c r="X417">
        <v>6.7</v>
      </c>
      <c r="Y417">
        <v>2</v>
      </c>
      <c r="Z417">
        <v>0.7</v>
      </c>
      <c r="AA417">
        <v>1.8</v>
      </c>
      <c r="AB417">
        <v>1.6</v>
      </c>
      <c r="AC417">
        <v>2.9</v>
      </c>
      <c r="AD417">
        <v>19.5</v>
      </c>
      <c r="AG417" t="str">
        <v>Matt Ryan</v>
      </c>
      <c r="AH417" t="str">
        <f t="shared" si="6"/>
        <v>NOP</v>
      </c>
    </row>
    <row r="418" spans="1:34" x14ac:dyDescent="0.25">
      <c r="A418">
        <v>385</v>
      </c>
      <c r="B418" t="s">
        <v>451</v>
      </c>
      <c r="C418" t="s">
        <v>28</v>
      </c>
      <c r="D418">
        <v>25</v>
      </c>
      <c r="E418" t="s">
        <v>40</v>
      </c>
      <c r="F418">
        <v>2</v>
      </c>
      <c r="G418">
        <v>0</v>
      </c>
      <c r="H418">
        <v>3.5</v>
      </c>
      <c r="I418">
        <v>0</v>
      </c>
      <c r="J418">
        <v>0.5</v>
      </c>
      <c r="K418">
        <v>0</v>
      </c>
      <c r="L418">
        <v>0</v>
      </c>
      <c r="M418">
        <v>0.5</v>
      </c>
      <c r="N418">
        <v>0</v>
      </c>
      <c r="O418">
        <v>0</v>
      </c>
      <c r="P418">
        <v>0</v>
      </c>
      <c r="R418">
        <v>0</v>
      </c>
      <c r="S418">
        <v>0</v>
      </c>
      <c r="T418">
        <v>0</v>
      </c>
      <c r="V418">
        <v>0</v>
      </c>
      <c r="W418">
        <v>2</v>
      </c>
      <c r="X418">
        <v>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G418" t="str">
        <v>Domantas Sabonis</v>
      </c>
      <c r="AH418" t="str">
        <f t="shared" si="6"/>
        <v>SAC</v>
      </c>
    </row>
    <row r="419" spans="1:34" x14ac:dyDescent="0.25">
      <c r="A419">
        <v>386</v>
      </c>
      <c r="B419" t="s">
        <v>452</v>
      </c>
      <c r="C419" t="s">
        <v>33</v>
      </c>
      <c r="D419">
        <v>32</v>
      </c>
      <c r="E419" t="s">
        <v>130</v>
      </c>
      <c r="F419">
        <v>40</v>
      </c>
      <c r="G419">
        <v>8</v>
      </c>
      <c r="H419">
        <v>15.6</v>
      </c>
      <c r="I419">
        <v>1.5</v>
      </c>
      <c r="J419">
        <v>2.2000000000000002</v>
      </c>
      <c r="K419">
        <v>0.70899999999999996</v>
      </c>
      <c r="L419">
        <v>0</v>
      </c>
      <c r="M419">
        <v>0.1</v>
      </c>
      <c r="N419">
        <v>0.5</v>
      </c>
      <c r="O419">
        <v>1.5</v>
      </c>
      <c r="P419">
        <v>2.1</v>
      </c>
      <c r="Q419">
        <v>0.71399999999999997</v>
      </c>
      <c r="R419">
        <v>0.71499999999999997</v>
      </c>
      <c r="S419">
        <v>1.4</v>
      </c>
      <c r="T419">
        <v>1.8</v>
      </c>
      <c r="U419">
        <v>0.753</v>
      </c>
      <c r="V419">
        <v>1.8</v>
      </c>
      <c r="W419">
        <v>2.1</v>
      </c>
      <c r="X419">
        <v>3.9</v>
      </c>
      <c r="Y419">
        <v>1.7</v>
      </c>
      <c r="Z419">
        <v>0.6</v>
      </c>
      <c r="AA419">
        <v>0.4</v>
      </c>
      <c r="AB419">
        <v>0.5</v>
      </c>
      <c r="AC419">
        <v>2.1</v>
      </c>
      <c r="AD419">
        <v>4.5</v>
      </c>
      <c r="AG419" t="str">
        <v>Luka Šamanić</v>
      </c>
      <c r="AH419" t="str">
        <f t="shared" si="6"/>
        <v>UTA</v>
      </c>
    </row>
    <row r="420" spans="1:34" x14ac:dyDescent="0.25">
      <c r="A420">
        <v>387</v>
      </c>
      <c r="B420" t="s">
        <v>453</v>
      </c>
      <c r="C420" t="s">
        <v>39</v>
      </c>
      <c r="D420">
        <v>30</v>
      </c>
      <c r="E420" t="s">
        <v>89</v>
      </c>
      <c r="F420">
        <v>45</v>
      </c>
      <c r="G420">
        <v>0</v>
      </c>
      <c r="H420">
        <v>25.4</v>
      </c>
      <c r="I420">
        <v>4.7</v>
      </c>
      <c r="J420">
        <v>9.5</v>
      </c>
      <c r="K420">
        <v>0.49399999999999999</v>
      </c>
      <c r="L420">
        <v>2</v>
      </c>
      <c r="M420">
        <v>4.5999999999999996</v>
      </c>
      <c r="N420">
        <v>0.44700000000000001</v>
      </c>
      <c r="O420">
        <v>2.7</v>
      </c>
      <c r="P420">
        <v>5</v>
      </c>
      <c r="Q420">
        <v>0.53800000000000003</v>
      </c>
      <c r="R420">
        <v>0.60099999999999998</v>
      </c>
      <c r="S420">
        <v>2</v>
      </c>
      <c r="T420">
        <v>2.2999999999999998</v>
      </c>
      <c r="U420">
        <v>0.85599999999999998</v>
      </c>
      <c r="V420">
        <v>0.1</v>
      </c>
      <c r="W420">
        <v>2.4</v>
      </c>
      <c r="X420">
        <v>2.5</v>
      </c>
      <c r="Y420">
        <v>1</v>
      </c>
      <c r="Z420">
        <v>0.6</v>
      </c>
      <c r="AA420">
        <v>0.4</v>
      </c>
      <c r="AB420">
        <v>0.9</v>
      </c>
      <c r="AC420">
        <v>1.8</v>
      </c>
      <c r="AD420">
        <v>13.4</v>
      </c>
      <c r="AG420" t="str">
        <v>Jermaine Samuels</v>
      </c>
      <c r="AH420" t="str">
        <f t="shared" si="6"/>
        <v>HOU</v>
      </c>
    </row>
    <row r="421" spans="1:34" x14ac:dyDescent="0.25">
      <c r="A421">
        <v>388</v>
      </c>
      <c r="B421" t="s">
        <v>454</v>
      </c>
      <c r="C421" t="s">
        <v>39</v>
      </c>
      <c r="D421">
        <v>21</v>
      </c>
      <c r="E421" t="s">
        <v>89</v>
      </c>
      <c r="F421">
        <v>1</v>
      </c>
      <c r="G421">
        <v>0</v>
      </c>
      <c r="H421">
        <v>5</v>
      </c>
      <c r="I421">
        <v>1</v>
      </c>
      <c r="J421">
        <v>2</v>
      </c>
      <c r="K421">
        <v>0.5</v>
      </c>
      <c r="L421">
        <v>0</v>
      </c>
      <c r="M421">
        <v>1</v>
      </c>
      <c r="N421">
        <v>0</v>
      </c>
      <c r="O421">
        <v>1</v>
      </c>
      <c r="P421">
        <v>1</v>
      </c>
      <c r="Q421">
        <v>1</v>
      </c>
      <c r="R421">
        <v>0.5</v>
      </c>
      <c r="S421">
        <v>0</v>
      </c>
      <c r="T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1</v>
      </c>
      <c r="AB421">
        <v>3</v>
      </c>
      <c r="AC421">
        <v>0</v>
      </c>
      <c r="AD421">
        <v>2</v>
      </c>
      <c r="AG421" t="str">
        <v>Adama Sanogo</v>
      </c>
      <c r="AH421" t="str">
        <f t="shared" si="6"/>
        <v>CHI</v>
      </c>
    </row>
    <row r="422" spans="1:34" x14ac:dyDescent="0.25">
      <c r="A422">
        <v>389</v>
      </c>
      <c r="B422" t="s">
        <v>455</v>
      </c>
      <c r="C422" t="s">
        <v>28</v>
      </c>
      <c r="D422">
        <v>29</v>
      </c>
      <c r="E422" t="s">
        <v>151</v>
      </c>
      <c r="F422">
        <v>45</v>
      </c>
      <c r="G422">
        <v>45</v>
      </c>
      <c r="H422">
        <v>30.4</v>
      </c>
      <c r="I422">
        <v>3.4</v>
      </c>
      <c r="J422">
        <v>8</v>
      </c>
      <c r="K422">
        <v>0.42499999999999999</v>
      </c>
      <c r="L422">
        <v>2.1</v>
      </c>
      <c r="M422">
        <v>5.4</v>
      </c>
      <c r="N422">
        <v>0.38700000000000001</v>
      </c>
      <c r="O422">
        <v>1.3</v>
      </c>
      <c r="P422">
        <v>2.6</v>
      </c>
      <c r="Q422">
        <v>0.504</v>
      </c>
      <c r="R422">
        <v>0.55500000000000005</v>
      </c>
      <c r="S422">
        <v>0.6</v>
      </c>
      <c r="T422">
        <v>0.9</v>
      </c>
      <c r="U422">
        <v>0.74399999999999999</v>
      </c>
      <c r="V422">
        <v>0.2</v>
      </c>
      <c r="W422">
        <v>2.6</v>
      </c>
      <c r="X422">
        <v>2.9</v>
      </c>
      <c r="Y422">
        <v>1.8</v>
      </c>
      <c r="Z422">
        <v>0.9</v>
      </c>
      <c r="AA422">
        <v>0.5</v>
      </c>
      <c r="AB422">
        <v>0.9</v>
      </c>
      <c r="AC422">
        <v>2.2999999999999998</v>
      </c>
      <c r="AD422">
        <v>9.6</v>
      </c>
      <c r="AG422" t="str">
        <v>Gui Santos</v>
      </c>
      <c r="AH422" t="str">
        <f t="shared" si="6"/>
        <v>GSW</v>
      </c>
    </row>
    <row r="423" spans="1:34" x14ac:dyDescent="0.25">
      <c r="A423">
        <v>390</v>
      </c>
      <c r="B423" t="s">
        <v>456</v>
      </c>
      <c r="C423" t="s">
        <v>50</v>
      </c>
      <c r="D423">
        <v>26</v>
      </c>
      <c r="E423" t="s">
        <v>78</v>
      </c>
      <c r="F423">
        <v>47</v>
      </c>
      <c r="G423">
        <v>0</v>
      </c>
      <c r="H423">
        <v>21.1</v>
      </c>
      <c r="I423">
        <v>2.8</v>
      </c>
      <c r="J423">
        <v>6.7</v>
      </c>
      <c r="K423">
        <v>0.42499999999999999</v>
      </c>
      <c r="L423">
        <v>1.7</v>
      </c>
      <c r="M423">
        <v>4.4000000000000004</v>
      </c>
      <c r="N423">
        <v>0.378</v>
      </c>
      <c r="O423">
        <v>1.1000000000000001</v>
      </c>
      <c r="P423">
        <v>2.2000000000000002</v>
      </c>
      <c r="Q423">
        <v>0.51900000000000002</v>
      </c>
      <c r="R423">
        <v>0.55100000000000005</v>
      </c>
      <c r="S423">
        <v>0.6</v>
      </c>
      <c r="T423">
        <v>0.7</v>
      </c>
      <c r="U423">
        <v>0.79400000000000004</v>
      </c>
      <c r="V423">
        <v>0.9</v>
      </c>
      <c r="W423">
        <v>2.2999999999999998</v>
      </c>
      <c r="X423">
        <v>3.2</v>
      </c>
      <c r="Y423">
        <v>2.9</v>
      </c>
      <c r="Z423">
        <v>0.4</v>
      </c>
      <c r="AA423">
        <v>0.1</v>
      </c>
      <c r="AB423">
        <v>0.6</v>
      </c>
      <c r="AC423">
        <v>1.3</v>
      </c>
      <c r="AD423">
        <v>7.9</v>
      </c>
      <c r="AG423" t="str">
        <v>Dario Šarić</v>
      </c>
      <c r="AH423" t="str">
        <f t="shared" si="6"/>
        <v>GSW</v>
      </c>
    </row>
    <row r="424" spans="1:34" x14ac:dyDescent="0.25">
      <c r="A424">
        <v>391</v>
      </c>
      <c r="B424" t="s">
        <v>457</v>
      </c>
      <c r="C424" t="s">
        <v>28</v>
      </c>
      <c r="D424">
        <v>21</v>
      </c>
      <c r="E424" t="s">
        <v>130</v>
      </c>
      <c r="F424">
        <v>24</v>
      </c>
      <c r="G424">
        <v>0</v>
      </c>
      <c r="H424">
        <v>9.1</v>
      </c>
      <c r="I424">
        <v>0.9</v>
      </c>
      <c r="J424">
        <v>2.6</v>
      </c>
      <c r="K424">
        <v>0.34899999999999998</v>
      </c>
      <c r="L424">
        <v>0.3</v>
      </c>
      <c r="M424">
        <v>1.3</v>
      </c>
      <c r="N424">
        <v>0.25800000000000001</v>
      </c>
      <c r="O424">
        <v>0.6</v>
      </c>
      <c r="P424">
        <v>1.3</v>
      </c>
      <c r="Q424">
        <v>0.438</v>
      </c>
      <c r="R424">
        <v>0.41299999999999998</v>
      </c>
      <c r="S424">
        <v>0.8</v>
      </c>
      <c r="T424">
        <v>1.1000000000000001</v>
      </c>
      <c r="U424">
        <v>0.70399999999999996</v>
      </c>
      <c r="V424">
        <v>0.6</v>
      </c>
      <c r="W424">
        <v>1.5</v>
      </c>
      <c r="X424">
        <v>2.2000000000000002</v>
      </c>
      <c r="Y424">
        <v>0.8</v>
      </c>
      <c r="Z424">
        <v>0.1</v>
      </c>
      <c r="AA424">
        <v>0.1</v>
      </c>
      <c r="AB424">
        <v>0.2</v>
      </c>
      <c r="AC424">
        <v>0.7</v>
      </c>
      <c r="AD424">
        <v>3</v>
      </c>
      <c r="AG424" t="str">
        <v>Olivier Sarr</v>
      </c>
      <c r="AH424" t="str">
        <f t="shared" si="6"/>
        <v>OKC</v>
      </c>
    </row>
    <row r="425" spans="1:34" x14ac:dyDescent="0.25">
      <c r="A425">
        <v>392</v>
      </c>
      <c r="B425" t="s">
        <v>458</v>
      </c>
      <c r="C425" t="s">
        <v>39</v>
      </c>
      <c r="D425">
        <v>26</v>
      </c>
      <c r="E425" t="s">
        <v>57</v>
      </c>
      <c r="F425">
        <v>12</v>
      </c>
      <c r="G425">
        <v>0</v>
      </c>
      <c r="H425">
        <v>12.9</v>
      </c>
      <c r="I425">
        <v>1.2</v>
      </c>
      <c r="J425">
        <v>3</v>
      </c>
      <c r="K425">
        <v>0.38900000000000001</v>
      </c>
      <c r="L425">
        <v>0.3</v>
      </c>
      <c r="M425">
        <v>1.3</v>
      </c>
      <c r="N425">
        <v>0.188</v>
      </c>
      <c r="O425">
        <v>0.9</v>
      </c>
      <c r="P425">
        <v>1.7</v>
      </c>
      <c r="Q425">
        <v>0.55000000000000004</v>
      </c>
      <c r="R425">
        <v>0.43099999999999999</v>
      </c>
      <c r="S425">
        <v>0.8</v>
      </c>
      <c r="T425">
        <v>1</v>
      </c>
      <c r="U425">
        <v>0.75</v>
      </c>
      <c r="V425">
        <v>0.3</v>
      </c>
      <c r="W425">
        <v>1.3</v>
      </c>
      <c r="X425">
        <v>1.5</v>
      </c>
      <c r="Y425">
        <v>1.5</v>
      </c>
      <c r="Z425">
        <v>0.6</v>
      </c>
      <c r="AA425">
        <v>0.4</v>
      </c>
      <c r="AB425">
        <v>0.6</v>
      </c>
      <c r="AC425">
        <v>1.2</v>
      </c>
      <c r="AD425">
        <v>3.3</v>
      </c>
      <c r="AG425" t="str">
        <v>Marcus Sasser</v>
      </c>
      <c r="AH425" t="str">
        <f t="shared" si="6"/>
        <v>DET</v>
      </c>
    </row>
    <row r="426" spans="1:34" x14ac:dyDescent="0.25">
      <c r="A426">
        <v>393</v>
      </c>
      <c r="B426" t="s">
        <v>459</v>
      </c>
      <c r="C426" t="s">
        <v>33</v>
      </c>
      <c r="D426">
        <v>24</v>
      </c>
      <c r="E426" t="s">
        <v>78</v>
      </c>
      <c r="F426">
        <v>19</v>
      </c>
      <c r="G426">
        <v>0</v>
      </c>
      <c r="H426">
        <v>12.3</v>
      </c>
      <c r="I426">
        <v>1.9</v>
      </c>
      <c r="J426">
        <v>3.3</v>
      </c>
      <c r="K426">
        <v>0.58099999999999996</v>
      </c>
      <c r="L426">
        <v>0</v>
      </c>
      <c r="M426">
        <v>0</v>
      </c>
      <c r="O426">
        <v>1.9</v>
      </c>
      <c r="P426">
        <v>3.3</v>
      </c>
      <c r="Q426">
        <v>0.58099999999999996</v>
      </c>
      <c r="R426">
        <v>0.58099999999999996</v>
      </c>
      <c r="S426">
        <v>0.7</v>
      </c>
      <c r="T426">
        <v>0.9</v>
      </c>
      <c r="U426">
        <v>0.77800000000000002</v>
      </c>
      <c r="V426">
        <v>1.8</v>
      </c>
      <c r="W426">
        <v>2.5</v>
      </c>
      <c r="X426">
        <v>4.3</v>
      </c>
      <c r="Y426">
        <v>0.5</v>
      </c>
      <c r="Z426">
        <v>0.4</v>
      </c>
      <c r="AA426">
        <v>0.6</v>
      </c>
      <c r="AB426">
        <v>0.4</v>
      </c>
      <c r="AC426">
        <v>2.1</v>
      </c>
      <c r="AD426">
        <v>4.5</v>
      </c>
      <c r="AG426" t="str">
        <v>Admiral Schofield</v>
      </c>
      <c r="AH426" t="str">
        <f t="shared" si="6"/>
        <v>ORL</v>
      </c>
    </row>
    <row r="427" spans="1:34" x14ac:dyDescent="0.25">
      <c r="A427">
        <v>394</v>
      </c>
      <c r="B427" t="s">
        <v>460</v>
      </c>
      <c r="C427" t="s">
        <v>126</v>
      </c>
      <c r="D427">
        <v>24</v>
      </c>
      <c r="E427" t="s">
        <v>32</v>
      </c>
      <c r="F427">
        <v>42</v>
      </c>
      <c r="G427">
        <v>12</v>
      </c>
      <c r="H427">
        <v>26.2</v>
      </c>
      <c r="I427">
        <v>5.2</v>
      </c>
      <c r="J427">
        <v>11.9</v>
      </c>
      <c r="K427">
        <v>0.44</v>
      </c>
      <c r="L427">
        <v>2.2999999999999998</v>
      </c>
      <c r="M427">
        <v>5.6</v>
      </c>
      <c r="N427">
        <v>0.41</v>
      </c>
      <c r="O427">
        <v>2.9</v>
      </c>
      <c r="P427">
        <v>6.3</v>
      </c>
      <c r="Q427">
        <v>0.46600000000000003</v>
      </c>
      <c r="R427">
        <v>0.53600000000000003</v>
      </c>
      <c r="S427">
        <v>2.8</v>
      </c>
      <c r="T427">
        <v>3.2</v>
      </c>
      <c r="U427">
        <v>0.86599999999999999</v>
      </c>
      <c r="V427">
        <v>0.2</v>
      </c>
      <c r="W427">
        <v>2.9</v>
      </c>
      <c r="X427">
        <v>3.1</v>
      </c>
      <c r="Y427">
        <v>3.5</v>
      </c>
      <c r="Z427">
        <v>0.6</v>
      </c>
      <c r="AA427">
        <v>0.1</v>
      </c>
      <c r="AB427">
        <v>1.1000000000000001</v>
      </c>
      <c r="AC427">
        <v>1.6</v>
      </c>
      <c r="AD427">
        <v>15.5</v>
      </c>
      <c r="AG427" t="str">
        <v>Dennis Schröder</v>
      </c>
      <c r="AH427" t="str">
        <f t="shared" si="6"/>
        <v>TOR</v>
      </c>
    </row>
    <row r="428" spans="1:34" x14ac:dyDescent="0.25">
      <c r="A428">
        <v>394</v>
      </c>
      <c r="B428" t="s">
        <v>460</v>
      </c>
      <c r="C428" t="s">
        <v>39</v>
      </c>
      <c r="D428">
        <v>24</v>
      </c>
      <c r="E428" t="s">
        <v>35</v>
      </c>
      <c r="F428">
        <v>30</v>
      </c>
      <c r="G428">
        <v>0</v>
      </c>
      <c r="H428">
        <v>24</v>
      </c>
      <c r="I428">
        <v>5.0999999999999996</v>
      </c>
      <c r="J428">
        <v>11.2</v>
      </c>
      <c r="K428">
        <v>0.45400000000000001</v>
      </c>
      <c r="L428">
        <v>2.1</v>
      </c>
      <c r="M428">
        <v>5.4</v>
      </c>
      <c r="N428">
        <v>0.39500000000000002</v>
      </c>
      <c r="O428">
        <v>2.9</v>
      </c>
      <c r="P428">
        <v>5.8</v>
      </c>
      <c r="Q428">
        <v>0.50900000000000001</v>
      </c>
      <c r="R428">
        <v>0.54900000000000004</v>
      </c>
      <c r="S428">
        <v>2.7</v>
      </c>
      <c r="T428">
        <v>3.1</v>
      </c>
      <c r="U428">
        <v>0.872</v>
      </c>
      <c r="V428">
        <v>0.2</v>
      </c>
      <c r="W428">
        <v>2.4</v>
      </c>
      <c r="X428">
        <v>2.6</v>
      </c>
      <c r="Y428">
        <v>2.5</v>
      </c>
      <c r="Z428">
        <v>0.5</v>
      </c>
      <c r="AA428">
        <v>0.1</v>
      </c>
      <c r="AB428">
        <v>1</v>
      </c>
      <c r="AC428">
        <v>1.5</v>
      </c>
      <c r="AD428">
        <v>15</v>
      </c>
      <c r="AG428" t="str">
        <v>Dereon Seabron</v>
      </c>
      <c r="AH428" t="str">
        <f t="shared" si="6"/>
        <v>NOP</v>
      </c>
    </row>
    <row r="429" spans="1:34" x14ac:dyDescent="0.25">
      <c r="A429">
        <v>394</v>
      </c>
      <c r="B429" t="s">
        <v>460</v>
      </c>
      <c r="C429" t="s">
        <v>50</v>
      </c>
      <c r="D429">
        <v>24</v>
      </c>
      <c r="E429" t="s">
        <v>34</v>
      </c>
      <c r="F429">
        <v>12</v>
      </c>
      <c r="G429">
        <v>12</v>
      </c>
      <c r="H429">
        <v>31.8</v>
      </c>
      <c r="I429">
        <v>5.6</v>
      </c>
      <c r="J429">
        <v>13.6</v>
      </c>
      <c r="K429">
        <v>0.41099999999999998</v>
      </c>
      <c r="L429">
        <v>2.7</v>
      </c>
      <c r="M429">
        <v>6</v>
      </c>
      <c r="N429">
        <v>0.44400000000000001</v>
      </c>
      <c r="O429">
        <v>2.9</v>
      </c>
      <c r="P429">
        <v>7.6</v>
      </c>
      <c r="Q429">
        <v>0.38500000000000001</v>
      </c>
      <c r="R429">
        <v>0.50900000000000001</v>
      </c>
      <c r="S429">
        <v>2.8</v>
      </c>
      <c r="T429">
        <v>3.3</v>
      </c>
      <c r="U429">
        <v>0.85</v>
      </c>
      <c r="V429">
        <v>0.3</v>
      </c>
      <c r="W429">
        <v>4.3</v>
      </c>
      <c r="X429">
        <v>4.5999999999999996</v>
      </c>
      <c r="Y429">
        <v>6.1</v>
      </c>
      <c r="Z429">
        <v>0.8</v>
      </c>
      <c r="AA429">
        <v>0.2</v>
      </c>
      <c r="AB429">
        <v>1.4</v>
      </c>
      <c r="AC429">
        <v>2</v>
      </c>
      <c r="AD429">
        <v>16.7</v>
      </c>
      <c r="AG429" t="str">
        <v>Alperen Şengün</v>
      </c>
      <c r="AH429" t="str">
        <f t="shared" si="6"/>
        <v>HOU</v>
      </c>
    </row>
    <row r="430" spans="1:34" x14ac:dyDescent="0.25">
      <c r="A430">
        <v>395</v>
      </c>
      <c r="B430" t="s">
        <v>461</v>
      </c>
      <c r="C430" t="s">
        <v>39</v>
      </c>
      <c r="D430">
        <v>23</v>
      </c>
      <c r="E430" t="s">
        <v>173</v>
      </c>
      <c r="F430">
        <v>9</v>
      </c>
      <c r="G430">
        <v>0</v>
      </c>
      <c r="H430">
        <v>6.3</v>
      </c>
      <c r="I430">
        <v>1</v>
      </c>
      <c r="J430">
        <v>2.6</v>
      </c>
      <c r="K430">
        <v>0.39100000000000001</v>
      </c>
      <c r="L430">
        <v>0.6</v>
      </c>
      <c r="M430">
        <v>1.4</v>
      </c>
      <c r="N430">
        <v>0.38500000000000001</v>
      </c>
      <c r="O430">
        <v>0.4</v>
      </c>
      <c r="P430">
        <v>1.1000000000000001</v>
      </c>
      <c r="Q430">
        <v>0.4</v>
      </c>
      <c r="R430">
        <v>0.5</v>
      </c>
      <c r="S430">
        <v>0.1</v>
      </c>
      <c r="T430">
        <v>0.2</v>
      </c>
      <c r="U430">
        <v>0.5</v>
      </c>
      <c r="V430">
        <v>0.4</v>
      </c>
      <c r="W430">
        <v>0.9</v>
      </c>
      <c r="X430">
        <v>1.3</v>
      </c>
      <c r="Y430">
        <v>0.6</v>
      </c>
      <c r="Z430">
        <v>0.1</v>
      </c>
      <c r="AA430">
        <v>0.1</v>
      </c>
      <c r="AB430">
        <v>0.6</v>
      </c>
      <c r="AC430">
        <v>0.7</v>
      </c>
      <c r="AD430">
        <v>2.7</v>
      </c>
      <c r="AG430" t="str">
        <v>Brice Sensabaugh</v>
      </c>
      <c r="AH430" t="str">
        <f t="shared" si="6"/>
        <v>UTA</v>
      </c>
    </row>
    <row r="431" spans="1:34" x14ac:dyDescent="0.25">
      <c r="A431">
        <v>396</v>
      </c>
      <c r="B431" t="s">
        <v>462</v>
      </c>
      <c r="C431" t="s">
        <v>28</v>
      </c>
      <c r="D431">
        <v>29</v>
      </c>
      <c r="E431" t="s">
        <v>35</v>
      </c>
      <c r="F431">
        <v>46</v>
      </c>
      <c r="G431">
        <v>46</v>
      </c>
      <c r="H431">
        <v>35.4</v>
      </c>
      <c r="I431">
        <v>8.6</v>
      </c>
      <c r="J431">
        <v>18.2</v>
      </c>
      <c r="K431">
        <v>0.47199999999999998</v>
      </c>
      <c r="L431">
        <v>1.7</v>
      </c>
      <c r="M431">
        <v>5.3</v>
      </c>
      <c r="N431">
        <v>0.311</v>
      </c>
      <c r="O431">
        <v>6.9</v>
      </c>
      <c r="P431">
        <v>12.9</v>
      </c>
      <c r="Q431">
        <v>0.53900000000000003</v>
      </c>
      <c r="R431">
        <v>0.51800000000000002</v>
      </c>
      <c r="S431">
        <v>5.0999999999999996</v>
      </c>
      <c r="T431">
        <v>6.6</v>
      </c>
      <c r="U431">
        <v>0.78100000000000003</v>
      </c>
      <c r="V431">
        <v>2.2000000000000002</v>
      </c>
      <c r="W431">
        <v>7</v>
      </c>
      <c r="X431">
        <v>9.1999999999999993</v>
      </c>
      <c r="Y431">
        <v>5</v>
      </c>
      <c r="Z431">
        <v>0.5</v>
      </c>
      <c r="AA431">
        <v>0.3</v>
      </c>
      <c r="AB431">
        <v>3.5</v>
      </c>
      <c r="AC431">
        <v>2.7</v>
      </c>
      <c r="AD431">
        <v>24</v>
      </c>
      <c r="AG431" t="str">
        <v>Collin Sexton</v>
      </c>
      <c r="AH431" t="str">
        <f t="shared" si="6"/>
        <v>UTA</v>
      </c>
    </row>
    <row r="432" spans="1:34" x14ac:dyDescent="0.25">
      <c r="A432">
        <v>397</v>
      </c>
      <c r="B432" t="s">
        <v>463</v>
      </c>
      <c r="C432" t="s">
        <v>33</v>
      </c>
      <c r="D432">
        <v>27</v>
      </c>
      <c r="E432" t="s">
        <v>64</v>
      </c>
      <c r="F432">
        <v>35</v>
      </c>
      <c r="G432">
        <v>11</v>
      </c>
      <c r="H432">
        <v>17.7</v>
      </c>
      <c r="I432">
        <v>3.3</v>
      </c>
      <c r="J432">
        <v>7.1</v>
      </c>
      <c r="K432">
        <v>0.47</v>
      </c>
      <c r="L432">
        <v>1.3</v>
      </c>
      <c r="M432">
        <v>3.7</v>
      </c>
      <c r="N432">
        <v>0.36399999999999999</v>
      </c>
      <c r="O432">
        <v>2</v>
      </c>
      <c r="P432">
        <v>3.4</v>
      </c>
      <c r="Q432">
        <v>0.58299999999999996</v>
      </c>
      <c r="R432">
        <v>0.56399999999999995</v>
      </c>
      <c r="S432">
        <v>1</v>
      </c>
      <c r="T432">
        <v>1.3</v>
      </c>
      <c r="U432">
        <v>0.78300000000000003</v>
      </c>
      <c r="V432">
        <v>1.4</v>
      </c>
      <c r="W432">
        <v>2.5</v>
      </c>
      <c r="X432">
        <v>3.9</v>
      </c>
      <c r="Y432">
        <v>1.2</v>
      </c>
      <c r="Z432">
        <v>0.5</v>
      </c>
      <c r="AA432">
        <v>0.5</v>
      </c>
      <c r="AB432">
        <v>0.7</v>
      </c>
      <c r="AC432">
        <v>2.5</v>
      </c>
      <c r="AD432">
        <v>9.1</v>
      </c>
      <c r="AG432" t="str">
        <v>Landry Shamet</v>
      </c>
      <c r="AH432" t="str">
        <f t="shared" si="6"/>
        <v>WAS</v>
      </c>
    </row>
    <row r="433" spans="1:34" x14ac:dyDescent="0.25">
      <c r="A433">
        <v>398</v>
      </c>
      <c r="B433" t="s">
        <v>464</v>
      </c>
      <c r="C433" t="s">
        <v>39</v>
      </c>
      <c r="D433">
        <v>25</v>
      </c>
      <c r="E433" t="s">
        <v>151</v>
      </c>
      <c r="F433">
        <v>48</v>
      </c>
      <c r="G433">
        <v>23</v>
      </c>
      <c r="H433">
        <v>30.5</v>
      </c>
      <c r="I433">
        <v>5.2</v>
      </c>
      <c r="J433">
        <v>10.7</v>
      </c>
      <c r="K433">
        <v>0.48399999999999999</v>
      </c>
      <c r="L433">
        <v>1.5</v>
      </c>
      <c r="M433">
        <v>4.5</v>
      </c>
      <c r="N433">
        <v>0.34300000000000003</v>
      </c>
      <c r="O433">
        <v>3.6</v>
      </c>
      <c r="P433">
        <v>6.2</v>
      </c>
      <c r="Q433">
        <v>0.58699999999999997</v>
      </c>
      <c r="R433">
        <v>0.55600000000000005</v>
      </c>
      <c r="S433">
        <v>3</v>
      </c>
      <c r="T433">
        <v>3.4</v>
      </c>
      <c r="U433">
        <v>0.873</v>
      </c>
      <c r="V433">
        <v>0.8</v>
      </c>
      <c r="W433">
        <v>3.3</v>
      </c>
      <c r="X433">
        <v>4</v>
      </c>
      <c r="Y433">
        <v>5.2</v>
      </c>
      <c r="Z433">
        <v>0.9</v>
      </c>
      <c r="AA433">
        <v>0.1</v>
      </c>
      <c r="AB433">
        <v>2.1</v>
      </c>
      <c r="AC433">
        <v>1.8</v>
      </c>
      <c r="AD433">
        <v>14.9</v>
      </c>
      <c r="AG433" t="str">
        <v>Day'Ron Sharpe</v>
      </c>
      <c r="AH433" t="str">
        <f t="shared" si="6"/>
        <v>BRK</v>
      </c>
    </row>
    <row r="434" spans="1:34" x14ac:dyDescent="0.25">
      <c r="A434">
        <v>399</v>
      </c>
      <c r="B434" t="s">
        <v>465</v>
      </c>
      <c r="C434" t="s">
        <v>59</v>
      </c>
      <c r="D434">
        <v>24</v>
      </c>
      <c r="E434" t="s">
        <v>151</v>
      </c>
      <c r="F434">
        <v>35</v>
      </c>
      <c r="G434">
        <v>26</v>
      </c>
      <c r="H434">
        <v>23.3</v>
      </c>
      <c r="I434">
        <v>2.4</v>
      </c>
      <c r="J434">
        <v>5.9</v>
      </c>
      <c r="K434">
        <v>0.40500000000000003</v>
      </c>
      <c r="L434">
        <v>0.9</v>
      </c>
      <c r="M434">
        <v>2.7</v>
      </c>
      <c r="N434">
        <v>0.33700000000000002</v>
      </c>
      <c r="O434">
        <v>1.5</v>
      </c>
      <c r="P434">
        <v>3.1</v>
      </c>
      <c r="Q434">
        <v>0.46400000000000002</v>
      </c>
      <c r="R434">
        <v>0.48299999999999998</v>
      </c>
      <c r="S434">
        <v>1</v>
      </c>
      <c r="T434">
        <v>1.3</v>
      </c>
      <c r="U434">
        <v>0.78300000000000003</v>
      </c>
      <c r="V434">
        <v>0.5</v>
      </c>
      <c r="W434">
        <v>1.9</v>
      </c>
      <c r="X434">
        <v>2.4</v>
      </c>
      <c r="Y434">
        <v>1.3</v>
      </c>
      <c r="Z434">
        <v>1.2</v>
      </c>
      <c r="AA434">
        <v>0.3</v>
      </c>
      <c r="AB434">
        <v>0.9</v>
      </c>
      <c r="AC434">
        <v>1.6</v>
      </c>
      <c r="AD434">
        <v>6.7</v>
      </c>
      <c r="AG434" t="str">
        <v>Shaedon Sharpe</v>
      </c>
      <c r="AH434" t="str">
        <f t="shared" si="6"/>
        <v>POR</v>
      </c>
    </row>
    <row r="435" spans="1:34" x14ac:dyDescent="0.25">
      <c r="A435">
        <v>400</v>
      </c>
      <c r="B435" t="s">
        <v>466</v>
      </c>
      <c r="C435" t="s">
        <v>33</v>
      </c>
      <c r="D435">
        <v>24</v>
      </c>
      <c r="E435" t="s">
        <v>74</v>
      </c>
      <c r="F435">
        <v>45</v>
      </c>
      <c r="G435">
        <v>10</v>
      </c>
      <c r="H435">
        <v>16.2</v>
      </c>
      <c r="I435">
        <v>2.8</v>
      </c>
      <c r="J435">
        <v>4.9000000000000004</v>
      </c>
      <c r="K435">
        <v>0.56399999999999995</v>
      </c>
      <c r="L435">
        <v>0.2</v>
      </c>
      <c r="M435">
        <v>0.6</v>
      </c>
      <c r="N435">
        <v>0.38500000000000001</v>
      </c>
      <c r="O435">
        <v>2.5</v>
      </c>
      <c r="P435">
        <v>4.3</v>
      </c>
      <c r="Q435">
        <v>0.58799999999999997</v>
      </c>
      <c r="R435">
        <v>0.58599999999999997</v>
      </c>
      <c r="S435">
        <v>0.6</v>
      </c>
      <c r="T435">
        <v>0.8</v>
      </c>
      <c r="U435">
        <v>0.70299999999999996</v>
      </c>
      <c r="V435">
        <v>2</v>
      </c>
      <c r="W435">
        <v>3</v>
      </c>
      <c r="X435">
        <v>5</v>
      </c>
      <c r="Y435">
        <v>1.2</v>
      </c>
      <c r="Z435">
        <v>0.7</v>
      </c>
      <c r="AA435">
        <v>0.7</v>
      </c>
      <c r="AB435">
        <v>0.8</v>
      </c>
      <c r="AC435">
        <v>2.2999999999999998</v>
      </c>
      <c r="AD435">
        <v>6.3</v>
      </c>
      <c r="AG435" t="str">
        <v>Ben Sheppard</v>
      </c>
      <c r="AH435" t="str">
        <f t="shared" si="6"/>
        <v>IND</v>
      </c>
    </row>
    <row r="436" spans="1:34" x14ac:dyDescent="0.25">
      <c r="A436">
        <v>401</v>
      </c>
      <c r="B436" t="s">
        <v>467</v>
      </c>
      <c r="C436" t="s">
        <v>33</v>
      </c>
      <c r="D436">
        <v>24</v>
      </c>
      <c r="E436" t="s">
        <v>44</v>
      </c>
      <c r="F436">
        <v>47</v>
      </c>
      <c r="G436">
        <v>0</v>
      </c>
      <c r="H436">
        <v>22.3</v>
      </c>
      <c r="I436">
        <v>4.7</v>
      </c>
      <c r="J436">
        <v>9.5</v>
      </c>
      <c r="K436">
        <v>0.48899999999999999</v>
      </c>
      <c r="L436">
        <v>2</v>
      </c>
      <c r="M436">
        <v>4.7</v>
      </c>
      <c r="N436">
        <v>0.41299999999999998</v>
      </c>
      <c r="O436">
        <v>2.7</v>
      </c>
      <c r="P436">
        <v>4.8</v>
      </c>
      <c r="Q436">
        <v>0.56399999999999995</v>
      </c>
      <c r="R436">
        <v>0.59199999999999997</v>
      </c>
      <c r="S436">
        <v>1.1000000000000001</v>
      </c>
      <c r="T436">
        <v>1.4</v>
      </c>
      <c r="U436">
        <v>0.78500000000000003</v>
      </c>
      <c r="V436">
        <v>0.9</v>
      </c>
      <c r="W436">
        <v>3.6</v>
      </c>
      <c r="X436">
        <v>4.5</v>
      </c>
      <c r="Y436">
        <v>1.1000000000000001</v>
      </c>
      <c r="Z436">
        <v>0.7</v>
      </c>
      <c r="AA436">
        <v>0.7</v>
      </c>
      <c r="AB436">
        <v>1.3</v>
      </c>
      <c r="AC436">
        <v>2</v>
      </c>
      <c r="AD436">
        <v>12.4</v>
      </c>
      <c r="AG436" t="str">
        <v>Pascal Siakam</v>
      </c>
      <c r="AH436" t="str">
        <f t="shared" si="6"/>
        <v>IND</v>
      </c>
    </row>
    <row r="437" spans="1:34" x14ac:dyDescent="0.25">
      <c r="A437">
        <v>402</v>
      </c>
      <c r="B437" t="s">
        <v>468</v>
      </c>
      <c r="C437" t="s">
        <v>39</v>
      </c>
      <c r="D437">
        <v>24</v>
      </c>
      <c r="E437" t="s">
        <v>68</v>
      </c>
      <c r="F437">
        <v>5</v>
      </c>
      <c r="G437">
        <v>0</v>
      </c>
      <c r="H437">
        <v>6</v>
      </c>
      <c r="I437">
        <v>1</v>
      </c>
      <c r="J437">
        <v>1.8</v>
      </c>
      <c r="K437">
        <v>0.55600000000000005</v>
      </c>
      <c r="L437">
        <v>0.2</v>
      </c>
      <c r="M437">
        <v>0.8</v>
      </c>
      <c r="N437">
        <v>0.25</v>
      </c>
      <c r="O437">
        <v>0.8</v>
      </c>
      <c r="P437">
        <v>1</v>
      </c>
      <c r="Q437">
        <v>0.8</v>
      </c>
      <c r="R437">
        <v>0.61099999999999999</v>
      </c>
      <c r="S437">
        <v>0.4</v>
      </c>
      <c r="T437">
        <v>0.4</v>
      </c>
      <c r="U437">
        <v>1</v>
      </c>
      <c r="V437">
        <v>0.2</v>
      </c>
      <c r="W437">
        <v>0.6</v>
      </c>
      <c r="X437">
        <v>0.8</v>
      </c>
      <c r="Y437">
        <v>0.6</v>
      </c>
      <c r="Z437">
        <v>0</v>
      </c>
      <c r="AA437">
        <v>0</v>
      </c>
      <c r="AB437">
        <v>0.4</v>
      </c>
      <c r="AC437">
        <v>0.8</v>
      </c>
      <c r="AD437">
        <v>2.6</v>
      </c>
      <c r="AG437" t="str">
        <v>Ben Simmons</v>
      </c>
      <c r="AH437" t="str">
        <f t="shared" si="6"/>
        <v>BRK</v>
      </c>
    </row>
    <row r="438" spans="1:34" x14ac:dyDescent="0.25">
      <c r="A438">
        <v>403</v>
      </c>
      <c r="B438" t="s">
        <v>469</v>
      </c>
      <c r="C438" t="s">
        <v>33</v>
      </c>
      <c r="D438">
        <v>26</v>
      </c>
      <c r="E438" t="s">
        <v>70</v>
      </c>
      <c r="F438">
        <v>36</v>
      </c>
      <c r="G438">
        <v>23</v>
      </c>
      <c r="H438">
        <v>25.1</v>
      </c>
      <c r="I438">
        <v>3.7</v>
      </c>
      <c r="J438">
        <v>5.4</v>
      </c>
      <c r="K438">
        <v>0.68700000000000006</v>
      </c>
      <c r="L438">
        <v>0</v>
      </c>
      <c r="M438">
        <v>0</v>
      </c>
      <c r="O438">
        <v>3.7</v>
      </c>
      <c r="P438">
        <v>5.4</v>
      </c>
      <c r="Q438">
        <v>0.68700000000000006</v>
      </c>
      <c r="R438">
        <v>0.68700000000000006</v>
      </c>
      <c r="S438">
        <v>2.1</v>
      </c>
      <c r="T438">
        <v>2.9</v>
      </c>
      <c r="U438">
        <v>0.73799999999999999</v>
      </c>
      <c r="V438">
        <v>2.7</v>
      </c>
      <c r="W438">
        <v>5.0999999999999996</v>
      </c>
      <c r="X438">
        <v>7.8</v>
      </c>
      <c r="Y438">
        <v>0.8</v>
      </c>
      <c r="Z438">
        <v>0.3</v>
      </c>
      <c r="AA438">
        <v>1.4</v>
      </c>
      <c r="AB438">
        <v>1</v>
      </c>
      <c r="AC438">
        <v>2.7</v>
      </c>
      <c r="AD438">
        <v>9.6</v>
      </c>
      <c r="AG438" t="str">
        <v>Anfernee Simons</v>
      </c>
      <c r="AH438" t="str">
        <f t="shared" si="6"/>
        <v>POR</v>
      </c>
    </row>
    <row r="439" spans="1:34" x14ac:dyDescent="0.25">
      <c r="A439">
        <v>404</v>
      </c>
      <c r="B439" t="s">
        <v>470</v>
      </c>
      <c r="C439" t="s">
        <v>39</v>
      </c>
      <c r="D439">
        <v>30</v>
      </c>
      <c r="E439" t="s">
        <v>37</v>
      </c>
      <c r="F439">
        <v>37</v>
      </c>
      <c r="G439">
        <v>5</v>
      </c>
      <c r="H439">
        <v>25.9</v>
      </c>
      <c r="I439">
        <v>3.5</v>
      </c>
      <c r="J439">
        <v>8</v>
      </c>
      <c r="K439">
        <v>0.434</v>
      </c>
      <c r="L439">
        <v>1.4</v>
      </c>
      <c r="M439">
        <v>4.2</v>
      </c>
      <c r="N439">
        <v>0.33800000000000002</v>
      </c>
      <c r="O439">
        <v>2</v>
      </c>
      <c r="P439">
        <v>3.7</v>
      </c>
      <c r="Q439">
        <v>0.54300000000000004</v>
      </c>
      <c r="R439">
        <v>0.52400000000000002</v>
      </c>
      <c r="S439">
        <v>1.3</v>
      </c>
      <c r="T439">
        <v>1.4</v>
      </c>
      <c r="U439">
        <v>0.94</v>
      </c>
      <c r="V439">
        <v>0.4</v>
      </c>
      <c r="W439">
        <v>2.2999999999999998</v>
      </c>
      <c r="X439">
        <v>2.7</v>
      </c>
      <c r="Y439">
        <v>2.5</v>
      </c>
      <c r="Z439">
        <v>0.6</v>
      </c>
      <c r="AA439">
        <v>0.4</v>
      </c>
      <c r="AB439">
        <v>0.9</v>
      </c>
      <c r="AC439">
        <v>1.7</v>
      </c>
      <c r="AD439">
        <v>9.6</v>
      </c>
      <c r="AG439" t="str">
        <v>Jericho Sims</v>
      </c>
      <c r="AH439" t="str">
        <f t="shared" si="6"/>
        <v>NYK</v>
      </c>
    </row>
    <row r="440" spans="1:34" x14ac:dyDescent="0.25">
      <c r="A440">
        <v>405</v>
      </c>
      <c r="B440" t="s">
        <v>471</v>
      </c>
      <c r="C440" t="s">
        <v>59</v>
      </c>
      <c r="D440">
        <v>29</v>
      </c>
      <c r="E440" t="s">
        <v>37</v>
      </c>
      <c r="F440">
        <v>45</v>
      </c>
      <c r="G440">
        <v>17</v>
      </c>
      <c r="H440">
        <v>27.5</v>
      </c>
      <c r="I440">
        <v>4.5999999999999996</v>
      </c>
      <c r="J440">
        <v>10.1</v>
      </c>
      <c r="K440">
        <v>0.45200000000000001</v>
      </c>
      <c r="L440">
        <v>2.8</v>
      </c>
      <c r="M440">
        <v>6.8</v>
      </c>
      <c r="N440">
        <v>0.40400000000000003</v>
      </c>
      <c r="O440">
        <v>1.8</v>
      </c>
      <c r="P440">
        <v>3.3</v>
      </c>
      <c r="Q440">
        <v>0.55000000000000004</v>
      </c>
      <c r="R440">
        <v>0.58799999999999997</v>
      </c>
      <c r="S440">
        <v>1.3</v>
      </c>
      <c r="T440">
        <v>1.5</v>
      </c>
      <c r="U440">
        <v>0.879</v>
      </c>
      <c r="V440">
        <v>0.2</v>
      </c>
      <c r="W440">
        <v>2.2000000000000002</v>
      </c>
      <c r="X440">
        <v>2.5</v>
      </c>
      <c r="Y440">
        <v>2.8</v>
      </c>
      <c r="Z440">
        <v>0.6</v>
      </c>
      <c r="AA440">
        <v>0.2</v>
      </c>
      <c r="AB440">
        <v>1.4</v>
      </c>
      <c r="AC440">
        <v>2.2999999999999998</v>
      </c>
      <c r="AD440">
        <v>13.2</v>
      </c>
      <c r="AG440" t="str">
        <v>Dmytro Skapintsev</v>
      </c>
      <c r="AH440" t="str">
        <f t="shared" si="6"/>
        <v>NYK</v>
      </c>
    </row>
    <row r="441" spans="1:34" x14ac:dyDescent="0.25">
      <c r="A441">
        <v>406</v>
      </c>
      <c r="B441" t="s">
        <v>472</v>
      </c>
      <c r="C441" t="s">
        <v>39</v>
      </c>
      <c r="D441">
        <v>26</v>
      </c>
      <c r="E441" t="s">
        <v>173</v>
      </c>
      <c r="F441">
        <v>7</v>
      </c>
      <c r="G441">
        <v>0</v>
      </c>
      <c r="H441">
        <v>3.7</v>
      </c>
      <c r="I441">
        <v>0</v>
      </c>
      <c r="J441">
        <v>1.3</v>
      </c>
      <c r="K441">
        <v>0</v>
      </c>
      <c r="L441">
        <v>0</v>
      </c>
      <c r="M441">
        <v>0.7</v>
      </c>
      <c r="N441">
        <v>0</v>
      </c>
      <c r="O441">
        <v>0</v>
      </c>
      <c r="P441">
        <v>0.6</v>
      </c>
      <c r="Q441">
        <v>0</v>
      </c>
      <c r="R441">
        <v>0</v>
      </c>
      <c r="S441">
        <v>0.6</v>
      </c>
      <c r="T441">
        <v>0.9</v>
      </c>
      <c r="U441">
        <v>0.66700000000000004</v>
      </c>
      <c r="V441">
        <v>0.1</v>
      </c>
      <c r="W441">
        <v>0.3</v>
      </c>
      <c r="X441">
        <v>0.4</v>
      </c>
      <c r="Y441">
        <v>0.3</v>
      </c>
      <c r="Z441">
        <v>0</v>
      </c>
      <c r="AA441">
        <v>0.1</v>
      </c>
      <c r="AB441">
        <v>0</v>
      </c>
      <c r="AC441">
        <v>0.1</v>
      </c>
      <c r="AD441">
        <v>0.6</v>
      </c>
      <c r="AG441" t="str">
        <v>Jalen Slawson</v>
      </c>
      <c r="AH441" t="str">
        <f t="shared" si="6"/>
        <v>SAC</v>
      </c>
    </row>
    <row r="442" spans="1:34" x14ac:dyDescent="0.25">
      <c r="A442">
        <v>407</v>
      </c>
      <c r="B442" t="s">
        <v>473</v>
      </c>
      <c r="C442" t="s">
        <v>33</v>
      </c>
      <c r="D442">
        <v>25</v>
      </c>
      <c r="E442" t="s">
        <v>35</v>
      </c>
      <c r="F442">
        <v>21</v>
      </c>
      <c r="G442">
        <v>21</v>
      </c>
      <c r="H442">
        <v>29.2</v>
      </c>
      <c r="I442">
        <v>2.8</v>
      </c>
      <c r="J442">
        <v>4.7</v>
      </c>
      <c r="K442">
        <v>0.59199999999999997</v>
      </c>
      <c r="L442">
        <v>0</v>
      </c>
      <c r="M442">
        <v>0</v>
      </c>
      <c r="O442">
        <v>2.8</v>
      </c>
      <c r="P442">
        <v>4.7</v>
      </c>
      <c r="Q442">
        <v>0.59199999999999997</v>
      </c>
      <c r="R442">
        <v>0.59199999999999997</v>
      </c>
      <c r="S442">
        <v>0.7</v>
      </c>
      <c r="T442">
        <v>1.8</v>
      </c>
      <c r="U442">
        <v>0.36799999999999999</v>
      </c>
      <c r="V442">
        <v>5.3</v>
      </c>
      <c r="W442">
        <v>5</v>
      </c>
      <c r="X442">
        <v>10.3</v>
      </c>
      <c r="Y442">
        <v>0.7</v>
      </c>
      <c r="Z442">
        <v>1.5</v>
      </c>
      <c r="AA442">
        <v>1.3</v>
      </c>
      <c r="AB442">
        <v>1</v>
      </c>
      <c r="AC442">
        <v>1.9</v>
      </c>
      <c r="AD442">
        <v>6.2</v>
      </c>
      <c r="AG442" t="str">
        <v>Javonte Smart</v>
      </c>
      <c r="AH442" t="str">
        <f t="shared" si="6"/>
        <v>PHI</v>
      </c>
    </row>
    <row r="443" spans="1:34" x14ac:dyDescent="0.25">
      <c r="A443">
        <v>408</v>
      </c>
      <c r="B443" t="s">
        <v>474</v>
      </c>
      <c r="C443" t="s">
        <v>33</v>
      </c>
      <c r="D443">
        <v>23</v>
      </c>
      <c r="E443" t="s">
        <v>37</v>
      </c>
      <c r="F443">
        <v>20</v>
      </c>
      <c r="G443">
        <v>7</v>
      </c>
      <c r="H443">
        <v>11.5</v>
      </c>
      <c r="I443">
        <v>1.6</v>
      </c>
      <c r="J443">
        <v>3</v>
      </c>
      <c r="K443">
        <v>0.51700000000000002</v>
      </c>
      <c r="L443">
        <v>0.4</v>
      </c>
      <c r="M443">
        <v>0.6</v>
      </c>
      <c r="N443">
        <v>0.58299999999999996</v>
      </c>
      <c r="O443">
        <v>1.2</v>
      </c>
      <c r="P443">
        <v>2.4</v>
      </c>
      <c r="Q443">
        <v>0.5</v>
      </c>
      <c r="R443">
        <v>0.57499999999999996</v>
      </c>
      <c r="S443">
        <v>0.7</v>
      </c>
      <c r="T443">
        <v>1</v>
      </c>
      <c r="U443">
        <v>0.7</v>
      </c>
      <c r="V443">
        <v>1</v>
      </c>
      <c r="W443">
        <v>2.2000000000000002</v>
      </c>
      <c r="X443">
        <v>3.1</v>
      </c>
      <c r="Y443">
        <v>1.4</v>
      </c>
      <c r="Z443">
        <v>0.3</v>
      </c>
      <c r="AA443">
        <v>0.4</v>
      </c>
      <c r="AB443">
        <v>0.7</v>
      </c>
      <c r="AC443">
        <v>1.5</v>
      </c>
      <c r="AD443">
        <v>4.2</v>
      </c>
      <c r="AG443" t="str">
        <v>Marcus Smart</v>
      </c>
      <c r="AH443" t="str">
        <f t="shared" si="6"/>
        <v>MEM</v>
      </c>
    </row>
    <row r="444" spans="1:34" x14ac:dyDescent="0.25">
      <c r="A444">
        <v>409</v>
      </c>
      <c r="B444" t="s">
        <v>475</v>
      </c>
      <c r="C444" t="s">
        <v>28</v>
      </c>
      <c r="D444">
        <v>23</v>
      </c>
      <c r="E444" t="s">
        <v>51</v>
      </c>
      <c r="F444">
        <v>19</v>
      </c>
      <c r="G444">
        <v>1</v>
      </c>
      <c r="H444">
        <v>10.8</v>
      </c>
      <c r="I444">
        <v>1.6</v>
      </c>
      <c r="J444">
        <v>3</v>
      </c>
      <c r="K444">
        <v>0.52600000000000002</v>
      </c>
      <c r="L444">
        <v>0.4</v>
      </c>
      <c r="M444">
        <v>1.1000000000000001</v>
      </c>
      <c r="N444">
        <v>0.38100000000000001</v>
      </c>
      <c r="O444">
        <v>1.2</v>
      </c>
      <c r="P444">
        <v>1.9</v>
      </c>
      <c r="Q444">
        <v>0.61099999999999999</v>
      </c>
      <c r="R444">
        <v>0.59599999999999997</v>
      </c>
      <c r="S444">
        <v>0.5</v>
      </c>
      <c r="T444">
        <v>0.6</v>
      </c>
      <c r="U444">
        <v>0.90900000000000003</v>
      </c>
      <c r="V444">
        <v>0.7</v>
      </c>
      <c r="W444">
        <v>1.8</v>
      </c>
      <c r="X444">
        <v>2.5</v>
      </c>
      <c r="Y444">
        <v>0.5</v>
      </c>
      <c r="Z444">
        <v>0.4</v>
      </c>
      <c r="AA444">
        <v>0.2</v>
      </c>
      <c r="AB444">
        <v>0.5</v>
      </c>
      <c r="AC444">
        <v>0.7</v>
      </c>
      <c r="AD444">
        <v>4.0999999999999996</v>
      </c>
      <c r="AG444" t="str">
        <v>Dennis Smith Jr.</v>
      </c>
      <c r="AH444" t="str">
        <f t="shared" si="6"/>
        <v>BRK</v>
      </c>
    </row>
    <row r="445" spans="1:34" x14ac:dyDescent="0.25">
      <c r="A445">
        <v>410</v>
      </c>
      <c r="B445" t="s">
        <v>476</v>
      </c>
      <c r="C445" t="s">
        <v>28</v>
      </c>
      <c r="D445">
        <v>22</v>
      </c>
      <c r="E445" t="s">
        <v>42</v>
      </c>
      <c r="F445">
        <v>44</v>
      </c>
      <c r="G445">
        <v>12</v>
      </c>
      <c r="H445">
        <v>23</v>
      </c>
      <c r="I445">
        <v>3.1</v>
      </c>
      <c r="J445">
        <v>7.7</v>
      </c>
      <c r="K445">
        <v>0.40400000000000003</v>
      </c>
      <c r="L445">
        <v>1</v>
      </c>
      <c r="M445">
        <v>3.2</v>
      </c>
      <c r="N445">
        <v>0.30499999999999999</v>
      </c>
      <c r="O445">
        <v>2.1</v>
      </c>
      <c r="P445">
        <v>4.5</v>
      </c>
      <c r="Q445">
        <v>0.47399999999999998</v>
      </c>
      <c r="R445">
        <v>0.46700000000000003</v>
      </c>
      <c r="S445">
        <v>0.9</v>
      </c>
      <c r="T445">
        <v>1.3</v>
      </c>
      <c r="U445">
        <v>0.70699999999999996</v>
      </c>
      <c r="V445">
        <v>1.1000000000000001</v>
      </c>
      <c r="W445">
        <v>3</v>
      </c>
      <c r="X445">
        <v>4.2</v>
      </c>
      <c r="Y445">
        <v>1.5</v>
      </c>
      <c r="Z445">
        <v>0.5</v>
      </c>
      <c r="AA445">
        <v>0.3</v>
      </c>
      <c r="AB445">
        <v>1</v>
      </c>
      <c r="AC445">
        <v>1.4</v>
      </c>
      <c r="AD445">
        <v>8.1</v>
      </c>
      <c r="AG445" t="str">
        <v>Dru Smith</v>
      </c>
      <c r="AH445" t="str">
        <f t="shared" si="6"/>
        <v>MIA</v>
      </c>
    </row>
    <row r="446" spans="1:34" x14ac:dyDescent="0.25">
      <c r="A446">
        <v>411</v>
      </c>
      <c r="B446" t="s">
        <v>477</v>
      </c>
      <c r="C446" t="s">
        <v>50</v>
      </c>
      <c r="D446">
        <v>21</v>
      </c>
      <c r="E446" t="s">
        <v>62</v>
      </c>
      <c r="F446">
        <v>10</v>
      </c>
      <c r="G446">
        <v>0</v>
      </c>
      <c r="H446">
        <v>6.6</v>
      </c>
      <c r="I446">
        <v>1.3</v>
      </c>
      <c r="J446">
        <v>2.5</v>
      </c>
      <c r="K446">
        <v>0.52</v>
      </c>
      <c r="L446">
        <v>0.2</v>
      </c>
      <c r="M446">
        <v>0.3</v>
      </c>
      <c r="N446">
        <v>0.66700000000000004</v>
      </c>
      <c r="O446">
        <v>1.1000000000000001</v>
      </c>
      <c r="P446">
        <v>2.2000000000000002</v>
      </c>
      <c r="Q446">
        <v>0.5</v>
      </c>
      <c r="R446">
        <v>0.56000000000000005</v>
      </c>
      <c r="S446">
        <v>1.3</v>
      </c>
      <c r="T446">
        <v>1.7</v>
      </c>
      <c r="U446">
        <v>0.76500000000000001</v>
      </c>
      <c r="V446">
        <v>0.2</v>
      </c>
      <c r="W446">
        <v>0.9</v>
      </c>
      <c r="X446">
        <v>1.1000000000000001</v>
      </c>
      <c r="Y446">
        <v>1.1000000000000001</v>
      </c>
      <c r="Z446">
        <v>0.8</v>
      </c>
      <c r="AA446">
        <v>0.3</v>
      </c>
      <c r="AB446">
        <v>0.7</v>
      </c>
      <c r="AC446">
        <v>0.7</v>
      </c>
      <c r="AD446">
        <v>4.0999999999999996</v>
      </c>
      <c r="AG446" t="str">
        <v>Ish Smith</v>
      </c>
      <c r="AH446" t="str">
        <f t="shared" si="6"/>
        <v>CHO</v>
      </c>
    </row>
    <row r="447" spans="1:34" x14ac:dyDescent="0.25">
      <c r="A447">
        <v>412</v>
      </c>
      <c r="B447" t="s">
        <v>478</v>
      </c>
      <c r="C447" t="s">
        <v>50</v>
      </c>
      <c r="D447">
        <v>35</v>
      </c>
      <c r="E447" t="s">
        <v>42</v>
      </c>
      <c r="F447">
        <v>17</v>
      </c>
      <c r="G447">
        <v>7</v>
      </c>
      <c r="H447">
        <v>17.899999999999999</v>
      </c>
      <c r="I447">
        <v>3.3</v>
      </c>
      <c r="J447">
        <v>7.5</v>
      </c>
      <c r="K447">
        <v>0.438</v>
      </c>
      <c r="L447">
        <v>0.6</v>
      </c>
      <c r="M447">
        <v>1.9</v>
      </c>
      <c r="N447">
        <v>0.33300000000000002</v>
      </c>
      <c r="O447">
        <v>2.6</v>
      </c>
      <c r="P447">
        <v>5.6</v>
      </c>
      <c r="Q447">
        <v>0.47399999999999998</v>
      </c>
      <c r="R447">
        <v>0.48</v>
      </c>
      <c r="S447">
        <v>1.1000000000000001</v>
      </c>
      <c r="T447">
        <v>1.2</v>
      </c>
      <c r="U447">
        <v>0.90500000000000003</v>
      </c>
      <c r="V447">
        <v>0.4</v>
      </c>
      <c r="W447">
        <v>1.4</v>
      </c>
      <c r="X447">
        <v>1.8</v>
      </c>
      <c r="Y447">
        <v>3.4</v>
      </c>
      <c r="Z447">
        <v>0.4</v>
      </c>
      <c r="AA447">
        <v>0.1</v>
      </c>
      <c r="AB447">
        <v>1.3</v>
      </c>
      <c r="AC447">
        <v>1.1000000000000001</v>
      </c>
      <c r="AD447">
        <v>8.4</v>
      </c>
      <c r="AG447" t="str">
        <v>Jabari Smith Jr.</v>
      </c>
      <c r="AH447" t="str">
        <f t="shared" si="6"/>
        <v>HOU</v>
      </c>
    </row>
    <row r="448" spans="1:34" x14ac:dyDescent="0.25">
      <c r="A448">
        <v>413</v>
      </c>
      <c r="B448" t="s">
        <v>479</v>
      </c>
      <c r="C448" t="s">
        <v>126</v>
      </c>
      <c r="D448">
        <v>29</v>
      </c>
      <c r="E448" t="s">
        <v>32</v>
      </c>
      <c r="F448">
        <v>34</v>
      </c>
      <c r="G448">
        <v>33</v>
      </c>
      <c r="H448">
        <v>34.799999999999997</v>
      </c>
      <c r="I448">
        <v>7.9</v>
      </c>
      <c r="J448">
        <v>17.5</v>
      </c>
      <c r="K448">
        <v>0.45300000000000001</v>
      </c>
      <c r="L448">
        <v>2.6</v>
      </c>
      <c r="M448">
        <v>7.3</v>
      </c>
      <c r="N448">
        <v>0.35699999999999998</v>
      </c>
      <c r="O448">
        <v>5.3</v>
      </c>
      <c r="P448">
        <v>10.199999999999999</v>
      </c>
      <c r="Q448">
        <v>0.52200000000000002</v>
      </c>
      <c r="R448">
        <v>0.52800000000000002</v>
      </c>
      <c r="S448">
        <v>3.4</v>
      </c>
      <c r="T448">
        <v>3.9</v>
      </c>
      <c r="U448">
        <v>0.85099999999999998</v>
      </c>
      <c r="V448">
        <v>0.6</v>
      </c>
      <c r="W448">
        <v>3.3</v>
      </c>
      <c r="X448">
        <v>3.8</v>
      </c>
      <c r="Y448">
        <v>6.4</v>
      </c>
      <c r="Z448">
        <v>1</v>
      </c>
      <c r="AA448">
        <v>0.4</v>
      </c>
      <c r="AB448">
        <v>2.1</v>
      </c>
      <c r="AC448">
        <v>1.7</v>
      </c>
      <c r="AD448">
        <v>21.9</v>
      </c>
      <c r="AG448" t="str">
        <v>Jalen Smith</v>
      </c>
      <c r="AH448" t="str">
        <f t="shared" si="6"/>
        <v>IND</v>
      </c>
    </row>
    <row r="449" spans="1:34" x14ac:dyDescent="0.25">
      <c r="A449">
        <v>413</v>
      </c>
      <c r="B449" t="s">
        <v>479</v>
      </c>
      <c r="C449" t="s">
        <v>39</v>
      </c>
      <c r="D449">
        <v>29</v>
      </c>
      <c r="E449" t="s">
        <v>70</v>
      </c>
      <c r="F449">
        <v>30</v>
      </c>
      <c r="G449">
        <v>30</v>
      </c>
      <c r="H449">
        <v>35.5</v>
      </c>
      <c r="I449">
        <v>8.4</v>
      </c>
      <c r="J449">
        <v>18.3</v>
      </c>
      <c r="K449">
        <v>0.45900000000000002</v>
      </c>
      <c r="L449">
        <v>2.8</v>
      </c>
      <c r="M449">
        <v>7.7</v>
      </c>
      <c r="N449">
        <v>0.35799999999999998</v>
      </c>
      <c r="O449">
        <v>5.6</v>
      </c>
      <c r="P449">
        <v>10.6</v>
      </c>
      <c r="Q449">
        <v>0.53300000000000003</v>
      </c>
      <c r="R449">
        <v>0.53500000000000003</v>
      </c>
      <c r="S449">
        <v>3.6</v>
      </c>
      <c r="T449">
        <v>4.3</v>
      </c>
      <c r="U449">
        <v>0.84499999999999997</v>
      </c>
      <c r="V449">
        <v>0.6</v>
      </c>
      <c r="W449">
        <v>3.3</v>
      </c>
      <c r="X449">
        <v>3.9</v>
      </c>
      <c r="Y449">
        <v>6.6</v>
      </c>
      <c r="Z449">
        <v>1.1000000000000001</v>
      </c>
      <c r="AA449">
        <v>0.4</v>
      </c>
      <c r="AB449">
        <v>2.2000000000000002</v>
      </c>
      <c r="AC449">
        <v>1.7</v>
      </c>
      <c r="AD449">
        <v>23.2</v>
      </c>
      <c r="AG449" t="str">
        <v>Nick Smith Jr.</v>
      </c>
      <c r="AH449" t="str">
        <f t="shared" si="6"/>
        <v>CHO</v>
      </c>
    </row>
    <row r="450" spans="1:34" x14ac:dyDescent="0.25">
      <c r="A450">
        <v>413</v>
      </c>
      <c r="B450" t="s">
        <v>479</v>
      </c>
      <c r="C450" t="s">
        <v>50</v>
      </c>
      <c r="D450">
        <v>29</v>
      </c>
      <c r="E450" t="s">
        <v>37</v>
      </c>
      <c r="F450">
        <v>4</v>
      </c>
      <c r="G450">
        <v>3</v>
      </c>
      <c r="H450">
        <v>29.5</v>
      </c>
      <c r="I450">
        <v>4.5</v>
      </c>
      <c r="J450">
        <v>11.8</v>
      </c>
      <c r="K450">
        <v>0.38300000000000001</v>
      </c>
      <c r="L450">
        <v>1.5</v>
      </c>
      <c r="M450">
        <v>4.3</v>
      </c>
      <c r="N450">
        <v>0.35299999999999998</v>
      </c>
      <c r="O450">
        <v>3</v>
      </c>
      <c r="P450">
        <v>7.5</v>
      </c>
      <c r="Q450">
        <v>0.4</v>
      </c>
      <c r="R450">
        <v>0.44700000000000001</v>
      </c>
      <c r="S450">
        <v>1.3</v>
      </c>
      <c r="T450">
        <v>1.3</v>
      </c>
      <c r="U450">
        <v>1</v>
      </c>
      <c r="V450">
        <v>0.5</v>
      </c>
      <c r="W450">
        <v>2.8</v>
      </c>
      <c r="X450">
        <v>3.3</v>
      </c>
      <c r="Y450">
        <v>4.5</v>
      </c>
      <c r="Z450">
        <v>0.8</v>
      </c>
      <c r="AA450">
        <v>0.3</v>
      </c>
      <c r="AB450">
        <v>1.5</v>
      </c>
      <c r="AC450">
        <v>1.8</v>
      </c>
      <c r="AD450">
        <v>11.8</v>
      </c>
      <c r="AG450" t="str">
        <v>Terquavion Smith</v>
      </c>
      <c r="AH450" t="str">
        <f t="shared" ref="AH450:AH513" si="7">IF(IFERROR(_xlfn.XLOOKUP(AG450,$B$3:$B$1003,$E$3:$E$1003,,,-1),"")=0,"",IFERROR(_xlfn.XLOOKUP(AG450,$B$3:$B$1003,$E$3:$E$1003,,,-1),""))</f>
        <v>PHI</v>
      </c>
    </row>
    <row r="451" spans="1:34" x14ac:dyDescent="0.25">
      <c r="A451">
        <v>414</v>
      </c>
      <c r="B451" t="s">
        <v>480</v>
      </c>
      <c r="C451" t="s">
        <v>39</v>
      </c>
      <c r="D451">
        <v>19</v>
      </c>
      <c r="E451" t="s">
        <v>64</v>
      </c>
      <c r="F451">
        <v>16</v>
      </c>
      <c r="G451">
        <v>0</v>
      </c>
      <c r="H451">
        <v>7.4</v>
      </c>
      <c r="I451">
        <v>0.9</v>
      </c>
      <c r="J451">
        <v>2.7</v>
      </c>
      <c r="K451">
        <v>0.34899999999999998</v>
      </c>
      <c r="L451">
        <v>0.4</v>
      </c>
      <c r="M451">
        <v>1.1000000000000001</v>
      </c>
      <c r="N451">
        <v>0.41199999999999998</v>
      </c>
      <c r="O451">
        <v>0.5</v>
      </c>
      <c r="P451">
        <v>1.6</v>
      </c>
      <c r="Q451">
        <v>0.308</v>
      </c>
      <c r="R451">
        <v>0.43</v>
      </c>
      <c r="S451">
        <v>0.3</v>
      </c>
      <c r="T451">
        <v>0.5</v>
      </c>
      <c r="U451">
        <v>0.625</v>
      </c>
      <c r="V451">
        <v>0.4</v>
      </c>
      <c r="W451">
        <v>0.9</v>
      </c>
      <c r="X451">
        <v>1.3</v>
      </c>
      <c r="Y451">
        <v>0.7</v>
      </c>
      <c r="Z451">
        <v>0.2</v>
      </c>
      <c r="AA451">
        <v>0</v>
      </c>
      <c r="AB451">
        <v>0.4</v>
      </c>
      <c r="AC451">
        <v>0.4</v>
      </c>
      <c r="AD451">
        <v>2.6</v>
      </c>
      <c r="AG451" t="str">
        <v>Jeremy Sochan</v>
      </c>
      <c r="AH451" t="str">
        <f t="shared" si="7"/>
        <v>SAS</v>
      </c>
    </row>
    <row r="452" spans="1:34" x14ac:dyDescent="0.25">
      <c r="A452">
        <v>415</v>
      </c>
      <c r="B452" t="s">
        <v>481</v>
      </c>
      <c r="C452" t="s">
        <v>50</v>
      </c>
      <c r="D452">
        <v>27</v>
      </c>
      <c r="E452" t="s">
        <v>151</v>
      </c>
      <c r="F452">
        <v>44</v>
      </c>
      <c r="G452">
        <v>37</v>
      </c>
      <c r="H452">
        <v>30.8</v>
      </c>
      <c r="I452">
        <v>6.4</v>
      </c>
      <c r="J452">
        <v>13.4</v>
      </c>
      <c r="K452">
        <v>0.47799999999999998</v>
      </c>
      <c r="L452">
        <v>2.6</v>
      </c>
      <c r="M452">
        <v>6.2</v>
      </c>
      <c r="N452">
        <v>0.42099999999999999</v>
      </c>
      <c r="O452">
        <v>3.8</v>
      </c>
      <c r="P452">
        <v>7.3</v>
      </c>
      <c r="Q452">
        <v>0.52700000000000002</v>
      </c>
      <c r="R452">
        <v>0.57499999999999996</v>
      </c>
      <c r="S452">
        <v>1.8</v>
      </c>
      <c r="T452">
        <v>2.2999999999999998</v>
      </c>
      <c r="U452">
        <v>0.79400000000000004</v>
      </c>
      <c r="V452">
        <v>0.4</v>
      </c>
      <c r="W452">
        <v>2.2999999999999998</v>
      </c>
      <c r="X452">
        <v>2.6</v>
      </c>
      <c r="Y452">
        <v>6.1</v>
      </c>
      <c r="Z452">
        <v>0.8</v>
      </c>
      <c r="AA452">
        <v>0.5</v>
      </c>
      <c r="AB452">
        <v>2</v>
      </c>
      <c r="AC452">
        <v>2</v>
      </c>
      <c r="AD452">
        <v>17.3</v>
      </c>
      <c r="AG452" t="str">
        <v>Jaden Springer</v>
      </c>
      <c r="AH452" t="str">
        <f t="shared" si="7"/>
        <v>PHI</v>
      </c>
    </row>
    <row r="453" spans="1:34" x14ac:dyDescent="0.25">
      <c r="A453">
        <v>416</v>
      </c>
      <c r="B453" t="s">
        <v>482</v>
      </c>
      <c r="C453" t="s">
        <v>59</v>
      </c>
      <c r="D453">
        <v>26</v>
      </c>
      <c r="E453" t="s">
        <v>51</v>
      </c>
      <c r="F453">
        <v>13</v>
      </c>
      <c r="G453">
        <v>1</v>
      </c>
      <c r="H453">
        <v>22.9</v>
      </c>
      <c r="I453">
        <v>2.9</v>
      </c>
      <c r="J453">
        <v>6.4</v>
      </c>
      <c r="K453">
        <v>0.45800000000000002</v>
      </c>
      <c r="L453">
        <v>2.5</v>
      </c>
      <c r="M453">
        <v>5.2</v>
      </c>
      <c r="N453">
        <v>0.47099999999999997</v>
      </c>
      <c r="O453">
        <v>0.5</v>
      </c>
      <c r="P453">
        <v>1.2</v>
      </c>
      <c r="Q453">
        <v>0.4</v>
      </c>
      <c r="R453">
        <v>0.65100000000000002</v>
      </c>
      <c r="S453">
        <v>1</v>
      </c>
      <c r="T453">
        <v>1.1000000000000001</v>
      </c>
      <c r="U453">
        <v>0.92900000000000005</v>
      </c>
      <c r="V453">
        <v>0.4</v>
      </c>
      <c r="W453">
        <v>1.9</v>
      </c>
      <c r="X453">
        <v>2.2999999999999998</v>
      </c>
      <c r="Y453">
        <v>1.1000000000000001</v>
      </c>
      <c r="Z453">
        <v>0.4</v>
      </c>
      <c r="AA453">
        <v>0.1</v>
      </c>
      <c r="AB453">
        <v>1.2</v>
      </c>
      <c r="AC453">
        <v>1.8</v>
      </c>
      <c r="AD453">
        <v>9.3000000000000007</v>
      </c>
      <c r="AG453" t="str">
        <v>Lamar Stevens</v>
      </c>
      <c r="AH453" t="str">
        <f t="shared" si="7"/>
        <v>BOS</v>
      </c>
    </row>
    <row r="454" spans="1:34" x14ac:dyDescent="0.25">
      <c r="A454">
        <v>417</v>
      </c>
      <c r="B454" t="s">
        <v>483</v>
      </c>
      <c r="C454" t="s">
        <v>33</v>
      </c>
      <c r="D454">
        <v>27</v>
      </c>
      <c r="E454" t="s">
        <v>82</v>
      </c>
      <c r="F454">
        <v>45</v>
      </c>
      <c r="G454">
        <v>45</v>
      </c>
      <c r="H454">
        <v>35.4</v>
      </c>
      <c r="I454">
        <v>8</v>
      </c>
      <c r="J454">
        <v>13</v>
      </c>
      <c r="K454">
        <v>0.61899999999999999</v>
      </c>
      <c r="L454">
        <v>0.5</v>
      </c>
      <c r="M454">
        <v>1.1000000000000001</v>
      </c>
      <c r="N454">
        <v>0.44</v>
      </c>
      <c r="O454">
        <v>7.5</v>
      </c>
      <c r="P454">
        <v>11.8</v>
      </c>
      <c r="Q454">
        <v>0.63600000000000001</v>
      </c>
      <c r="R454">
        <v>0.63800000000000001</v>
      </c>
      <c r="S454">
        <v>3.4</v>
      </c>
      <c r="T454">
        <v>4.9000000000000004</v>
      </c>
      <c r="U454">
        <v>0.68</v>
      </c>
      <c r="V454">
        <v>3.2</v>
      </c>
      <c r="W454">
        <v>9.6999999999999993</v>
      </c>
      <c r="X454">
        <v>13</v>
      </c>
      <c r="Y454">
        <v>7.9</v>
      </c>
      <c r="Z454">
        <v>0.8</v>
      </c>
      <c r="AA454">
        <v>0.5</v>
      </c>
      <c r="AB454">
        <v>3.3</v>
      </c>
      <c r="AC454">
        <v>3.3</v>
      </c>
      <c r="AD454">
        <v>19.899999999999999</v>
      </c>
      <c r="AG454" t="str">
        <v>Isaiah Stewart</v>
      </c>
      <c r="AH454" t="str">
        <f t="shared" si="7"/>
        <v>DET</v>
      </c>
    </row>
    <row r="455" spans="1:34" x14ac:dyDescent="0.25">
      <c r="A455">
        <v>418</v>
      </c>
      <c r="B455" t="s">
        <v>484</v>
      </c>
      <c r="C455" t="s">
        <v>28</v>
      </c>
      <c r="D455">
        <v>24</v>
      </c>
      <c r="E455" t="s">
        <v>40</v>
      </c>
      <c r="F455">
        <v>22</v>
      </c>
      <c r="G455">
        <v>0</v>
      </c>
      <c r="H455">
        <v>6.1</v>
      </c>
      <c r="I455">
        <v>1</v>
      </c>
      <c r="J455">
        <v>2.6</v>
      </c>
      <c r="K455">
        <v>0.38600000000000001</v>
      </c>
      <c r="L455">
        <v>0.2</v>
      </c>
      <c r="M455">
        <v>1</v>
      </c>
      <c r="N455">
        <v>0.23799999999999999</v>
      </c>
      <c r="O455">
        <v>0.8</v>
      </c>
      <c r="P455">
        <v>1.6</v>
      </c>
      <c r="Q455">
        <v>0.47199999999999998</v>
      </c>
      <c r="R455">
        <v>0.43</v>
      </c>
      <c r="S455">
        <v>0.6</v>
      </c>
      <c r="T455">
        <v>0.8</v>
      </c>
      <c r="U455">
        <v>0.82399999999999995</v>
      </c>
      <c r="V455">
        <v>0.3</v>
      </c>
      <c r="W455">
        <v>1.5</v>
      </c>
      <c r="X455">
        <v>1.8</v>
      </c>
      <c r="Y455">
        <v>0.2</v>
      </c>
      <c r="Z455">
        <v>0</v>
      </c>
      <c r="AA455">
        <v>0.1</v>
      </c>
      <c r="AB455">
        <v>0.4</v>
      </c>
      <c r="AC455">
        <v>0.6</v>
      </c>
      <c r="AD455">
        <v>2.9</v>
      </c>
      <c r="AG455" t="str">
        <v>Julian Strawther</v>
      </c>
      <c r="AH455" t="str">
        <f t="shared" si="7"/>
        <v>DEN</v>
      </c>
    </row>
    <row r="456" spans="1:34" x14ac:dyDescent="0.25">
      <c r="A456">
        <v>419</v>
      </c>
      <c r="B456" t="s">
        <v>485</v>
      </c>
      <c r="C456" t="s">
        <v>59</v>
      </c>
      <c r="D456">
        <v>25</v>
      </c>
      <c r="E456" t="s">
        <v>124</v>
      </c>
      <c r="F456">
        <v>8</v>
      </c>
      <c r="G456">
        <v>0</v>
      </c>
      <c r="H456">
        <v>5.5</v>
      </c>
      <c r="I456">
        <v>0.6</v>
      </c>
      <c r="J456">
        <v>1</v>
      </c>
      <c r="K456">
        <v>0.625</v>
      </c>
      <c r="L456">
        <v>0</v>
      </c>
      <c r="M456">
        <v>0.3</v>
      </c>
      <c r="N456">
        <v>0</v>
      </c>
      <c r="O456">
        <v>0.6</v>
      </c>
      <c r="P456">
        <v>0.8</v>
      </c>
      <c r="Q456">
        <v>0.83299999999999996</v>
      </c>
      <c r="R456">
        <v>0.625</v>
      </c>
      <c r="S456">
        <v>0.3</v>
      </c>
      <c r="T456">
        <v>0.3</v>
      </c>
      <c r="U456">
        <v>1</v>
      </c>
      <c r="V456">
        <v>0.3</v>
      </c>
      <c r="W456">
        <v>1</v>
      </c>
      <c r="X456">
        <v>1.3</v>
      </c>
      <c r="Y456">
        <v>0.3</v>
      </c>
      <c r="Z456">
        <v>0.1</v>
      </c>
      <c r="AA456">
        <v>0.1</v>
      </c>
      <c r="AB456">
        <v>0</v>
      </c>
      <c r="AC456">
        <v>0.4</v>
      </c>
      <c r="AD456">
        <v>1.5</v>
      </c>
      <c r="AG456" t="str">
        <v>Max Strus</v>
      </c>
      <c r="AH456" t="str">
        <f t="shared" si="7"/>
        <v>CLE</v>
      </c>
    </row>
    <row r="457" spans="1:34" x14ac:dyDescent="0.25">
      <c r="A457">
        <v>420</v>
      </c>
      <c r="B457" t="s">
        <v>486</v>
      </c>
      <c r="C457" t="s">
        <v>28</v>
      </c>
      <c r="D457">
        <v>21</v>
      </c>
      <c r="E457" t="s">
        <v>101</v>
      </c>
      <c r="F457">
        <v>3</v>
      </c>
      <c r="G457">
        <v>0</v>
      </c>
      <c r="H457">
        <v>3.7</v>
      </c>
      <c r="I457">
        <v>1</v>
      </c>
      <c r="J457">
        <v>1</v>
      </c>
      <c r="K457">
        <v>1</v>
      </c>
      <c r="L457">
        <v>0</v>
      </c>
      <c r="M457">
        <v>0</v>
      </c>
      <c r="O457">
        <v>1</v>
      </c>
      <c r="P457">
        <v>1</v>
      </c>
      <c r="Q457">
        <v>1</v>
      </c>
      <c r="R457">
        <v>1</v>
      </c>
      <c r="S457">
        <v>0.7</v>
      </c>
      <c r="T457">
        <v>1</v>
      </c>
      <c r="U457">
        <v>0.66700000000000004</v>
      </c>
      <c r="V457">
        <v>0.7</v>
      </c>
      <c r="W457">
        <v>1.3</v>
      </c>
      <c r="X457">
        <v>2</v>
      </c>
      <c r="Y457">
        <v>0</v>
      </c>
      <c r="Z457">
        <v>0</v>
      </c>
      <c r="AA457">
        <v>0</v>
      </c>
      <c r="AB457">
        <v>0.3</v>
      </c>
      <c r="AC457">
        <v>0</v>
      </c>
      <c r="AD457">
        <v>2.7</v>
      </c>
      <c r="AG457" t="str">
        <v>Jalen Suggs</v>
      </c>
      <c r="AH457" t="str">
        <f t="shared" si="7"/>
        <v>ORL</v>
      </c>
    </row>
    <row r="458" spans="1:34" x14ac:dyDescent="0.25">
      <c r="A458">
        <v>421</v>
      </c>
      <c r="B458" t="s">
        <v>487</v>
      </c>
      <c r="C458" t="s">
        <v>28</v>
      </c>
      <c r="D458">
        <v>21</v>
      </c>
      <c r="E458" t="s">
        <v>173</v>
      </c>
      <c r="F458">
        <v>6</v>
      </c>
      <c r="G458">
        <v>0</v>
      </c>
      <c r="H458">
        <v>5.8</v>
      </c>
      <c r="I458">
        <v>0.7</v>
      </c>
      <c r="J458">
        <v>1.8</v>
      </c>
      <c r="K458">
        <v>0.36399999999999999</v>
      </c>
      <c r="L458">
        <v>0.2</v>
      </c>
      <c r="M458">
        <v>1</v>
      </c>
      <c r="N458">
        <v>0.16700000000000001</v>
      </c>
      <c r="O458">
        <v>0.5</v>
      </c>
      <c r="P458">
        <v>0.8</v>
      </c>
      <c r="Q458">
        <v>0.6</v>
      </c>
      <c r="R458">
        <v>0.40899999999999997</v>
      </c>
      <c r="S458">
        <v>1</v>
      </c>
      <c r="T458">
        <v>1</v>
      </c>
      <c r="U458">
        <v>1</v>
      </c>
      <c r="V458">
        <v>0.8</v>
      </c>
      <c r="W458">
        <v>1.2</v>
      </c>
      <c r="X458">
        <v>2</v>
      </c>
      <c r="Y458">
        <v>0.3</v>
      </c>
      <c r="Z458">
        <v>0</v>
      </c>
      <c r="AA458">
        <v>0</v>
      </c>
      <c r="AB458">
        <v>0.3</v>
      </c>
      <c r="AC458">
        <v>0.5</v>
      </c>
      <c r="AD458">
        <v>2.5</v>
      </c>
      <c r="AG458" t="str">
        <v>Cole Swider</v>
      </c>
      <c r="AH458" t="str">
        <f t="shared" si="7"/>
        <v>MIA</v>
      </c>
    </row>
    <row r="459" spans="1:34" x14ac:dyDescent="0.25">
      <c r="A459">
        <v>422</v>
      </c>
      <c r="B459" t="s">
        <v>488</v>
      </c>
      <c r="C459" t="s">
        <v>33</v>
      </c>
      <c r="D459">
        <v>29</v>
      </c>
      <c r="E459" t="s">
        <v>173</v>
      </c>
      <c r="F459">
        <v>43</v>
      </c>
      <c r="G459">
        <v>9</v>
      </c>
      <c r="H459">
        <v>20.6</v>
      </c>
      <c r="I459">
        <v>3.6</v>
      </c>
      <c r="J459">
        <v>7.5</v>
      </c>
      <c r="K459">
        <v>0.48399999999999999</v>
      </c>
      <c r="L459">
        <v>1.6</v>
      </c>
      <c r="M459">
        <v>3.8</v>
      </c>
      <c r="N459">
        <v>0.41499999999999998</v>
      </c>
      <c r="O459">
        <v>2</v>
      </c>
      <c r="P459">
        <v>3.7</v>
      </c>
      <c r="Q459">
        <v>0.55700000000000005</v>
      </c>
      <c r="R459">
        <v>0.59</v>
      </c>
      <c r="S459">
        <v>1.6</v>
      </c>
      <c r="T459">
        <v>1.9</v>
      </c>
      <c r="U459">
        <v>0.85</v>
      </c>
      <c r="V459">
        <v>1.4</v>
      </c>
      <c r="W459">
        <v>4.0999999999999996</v>
      </c>
      <c r="X459">
        <v>5.5</v>
      </c>
      <c r="Y459">
        <v>2.5</v>
      </c>
      <c r="Z459">
        <v>0.6</v>
      </c>
      <c r="AA459">
        <v>0.2</v>
      </c>
      <c r="AB459">
        <v>1.3</v>
      </c>
      <c r="AC459">
        <v>2.2000000000000002</v>
      </c>
      <c r="AD459">
        <v>10.4</v>
      </c>
      <c r="AG459" t="str">
        <v>Jae'Sean Tate</v>
      </c>
      <c r="AH459" t="str">
        <f t="shared" si="7"/>
        <v>HOU</v>
      </c>
    </row>
    <row r="460" spans="1:34" x14ac:dyDescent="0.25">
      <c r="A460">
        <v>423</v>
      </c>
      <c r="B460" t="s">
        <v>489</v>
      </c>
      <c r="C460" t="s">
        <v>33</v>
      </c>
      <c r="D460">
        <v>24</v>
      </c>
      <c r="E460" t="s">
        <v>95</v>
      </c>
      <c r="F460">
        <v>10</v>
      </c>
      <c r="G460">
        <v>0</v>
      </c>
      <c r="H460">
        <v>7.3</v>
      </c>
      <c r="I460">
        <v>0.6</v>
      </c>
      <c r="J460">
        <v>1.2</v>
      </c>
      <c r="K460">
        <v>0.5</v>
      </c>
      <c r="L460">
        <v>0.2</v>
      </c>
      <c r="M460">
        <v>0.5</v>
      </c>
      <c r="N460">
        <v>0.4</v>
      </c>
      <c r="O460">
        <v>0.4</v>
      </c>
      <c r="P460">
        <v>0.7</v>
      </c>
      <c r="Q460">
        <v>0.57099999999999995</v>
      </c>
      <c r="R460">
        <v>0.58299999999999996</v>
      </c>
      <c r="S460">
        <v>0.6</v>
      </c>
      <c r="T460">
        <v>0.8</v>
      </c>
      <c r="U460">
        <v>0.75</v>
      </c>
      <c r="V460">
        <v>0.7</v>
      </c>
      <c r="W460">
        <v>2</v>
      </c>
      <c r="X460">
        <v>2.7</v>
      </c>
      <c r="Y460">
        <v>0.2</v>
      </c>
      <c r="Z460">
        <v>0</v>
      </c>
      <c r="AA460">
        <v>0.5</v>
      </c>
      <c r="AB460">
        <v>0.2</v>
      </c>
      <c r="AC460">
        <v>1.5</v>
      </c>
      <c r="AD460">
        <v>2</v>
      </c>
      <c r="AG460" t="str">
        <v>Jayson Tatum</v>
      </c>
      <c r="AH460" t="str">
        <f t="shared" si="7"/>
        <v>BOS</v>
      </c>
    </row>
    <row r="461" spans="1:34" x14ac:dyDescent="0.25">
      <c r="A461">
        <v>424</v>
      </c>
      <c r="B461" t="s">
        <v>490</v>
      </c>
      <c r="C461" t="s">
        <v>50</v>
      </c>
      <c r="D461">
        <v>23</v>
      </c>
      <c r="E461" t="s">
        <v>68</v>
      </c>
      <c r="F461">
        <v>41</v>
      </c>
      <c r="G461">
        <v>0</v>
      </c>
      <c r="H461">
        <v>15.5</v>
      </c>
      <c r="I461">
        <v>2.8</v>
      </c>
      <c r="J461">
        <v>5.9</v>
      </c>
      <c r="K461">
        <v>0.47099999999999997</v>
      </c>
      <c r="L461">
        <v>1</v>
      </c>
      <c r="M461">
        <v>2.6</v>
      </c>
      <c r="N461">
        <v>0.4</v>
      </c>
      <c r="O461">
        <v>1.7</v>
      </c>
      <c r="P461">
        <v>3.3</v>
      </c>
      <c r="Q461">
        <v>0.52600000000000002</v>
      </c>
      <c r="R461">
        <v>0.55800000000000005</v>
      </c>
      <c r="S461">
        <v>0.7</v>
      </c>
      <c r="T461">
        <v>0.8</v>
      </c>
      <c r="U461">
        <v>0.90600000000000003</v>
      </c>
      <c r="V461">
        <v>0.1</v>
      </c>
      <c r="W461">
        <v>1.4</v>
      </c>
      <c r="X461">
        <v>1.6</v>
      </c>
      <c r="Y461">
        <v>2.7</v>
      </c>
      <c r="Z461">
        <v>0.5</v>
      </c>
      <c r="AA461">
        <v>0.2</v>
      </c>
      <c r="AB461">
        <v>0.9</v>
      </c>
      <c r="AC461">
        <v>1.3</v>
      </c>
      <c r="AD461">
        <v>7.2</v>
      </c>
      <c r="AG461" t="str">
        <v>Terry Taylor</v>
      </c>
      <c r="AH461" t="str">
        <f t="shared" si="7"/>
        <v>CHI</v>
      </c>
    </row>
    <row r="462" spans="1:34" x14ac:dyDescent="0.25">
      <c r="A462">
        <v>425</v>
      </c>
      <c r="B462" t="s">
        <v>491</v>
      </c>
      <c r="C462" t="s">
        <v>28</v>
      </c>
      <c r="D462">
        <v>26</v>
      </c>
      <c r="E462" t="s">
        <v>57</v>
      </c>
      <c r="F462">
        <v>12</v>
      </c>
      <c r="G462">
        <v>0</v>
      </c>
      <c r="H462">
        <v>3.8</v>
      </c>
      <c r="I462">
        <v>0.4</v>
      </c>
      <c r="J462">
        <v>1.3</v>
      </c>
      <c r="K462">
        <v>0.33300000000000002</v>
      </c>
      <c r="L462">
        <v>0.2</v>
      </c>
      <c r="M462">
        <v>0.8</v>
      </c>
      <c r="N462">
        <v>0.222</v>
      </c>
      <c r="O462">
        <v>0.3</v>
      </c>
      <c r="P462">
        <v>0.5</v>
      </c>
      <c r="Q462">
        <v>0.5</v>
      </c>
      <c r="R462">
        <v>0.4</v>
      </c>
      <c r="S462">
        <v>0</v>
      </c>
      <c r="T462">
        <v>0.2</v>
      </c>
      <c r="U462">
        <v>0</v>
      </c>
      <c r="V462">
        <v>0.1</v>
      </c>
      <c r="W462">
        <v>0.5</v>
      </c>
      <c r="X462">
        <v>0.6</v>
      </c>
      <c r="Y462">
        <v>0.3</v>
      </c>
      <c r="Z462">
        <v>0</v>
      </c>
      <c r="AA462">
        <v>0</v>
      </c>
      <c r="AB462">
        <v>0.3</v>
      </c>
      <c r="AC462">
        <v>0.6</v>
      </c>
      <c r="AD462">
        <v>1</v>
      </c>
      <c r="AG462" t="str">
        <v>Garrett Temple</v>
      </c>
      <c r="AH462" t="str">
        <f t="shared" si="7"/>
        <v>TOR</v>
      </c>
    </row>
    <row r="463" spans="1:34" x14ac:dyDescent="0.25">
      <c r="A463">
        <v>426</v>
      </c>
      <c r="B463" t="s">
        <v>492</v>
      </c>
      <c r="C463" t="s">
        <v>50</v>
      </c>
      <c r="D463">
        <v>30</v>
      </c>
      <c r="E463" t="s">
        <v>34</v>
      </c>
      <c r="F463">
        <v>46</v>
      </c>
      <c r="G463">
        <v>32</v>
      </c>
      <c r="H463">
        <v>30.9</v>
      </c>
      <c r="I463">
        <v>5</v>
      </c>
      <c r="J463">
        <v>11.1</v>
      </c>
      <c r="K463">
        <v>0.45</v>
      </c>
      <c r="L463">
        <v>1.5</v>
      </c>
      <c r="M463">
        <v>4.3</v>
      </c>
      <c r="N463">
        <v>0.35499999999999998</v>
      </c>
      <c r="O463">
        <v>3.4</v>
      </c>
      <c r="P463">
        <v>6.7</v>
      </c>
      <c r="Q463">
        <v>0.51100000000000001</v>
      </c>
      <c r="R463">
        <v>0.52</v>
      </c>
      <c r="S463">
        <v>2.4</v>
      </c>
      <c r="T463">
        <v>2.8</v>
      </c>
      <c r="U463">
        <v>0.85299999999999998</v>
      </c>
      <c r="V463">
        <v>0.4</v>
      </c>
      <c r="W463">
        <v>2.2999999999999998</v>
      </c>
      <c r="X463">
        <v>2.7</v>
      </c>
      <c r="Y463">
        <v>6.3</v>
      </c>
      <c r="Z463">
        <v>0.9</v>
      </c>
      <c r="AA463">
        <v>0.1</v>
      </c>
      <c r="AB463">
        <v>1.6</v>
      </c>
      <c r="AC463">
        <v>2.2000000000000002</v>
      </c>
      <c r="AD463">
        <v>13.9</v>
      </c>
      <c r="AG463" t="str">
        <v>Dalen Terry</v>
      </c>
      <c r="AH463" t="str">
        <f t="shared" si="7"/>
        <v>CHI</v>
      </c>
    </row>
    <row r="464" spans="1:34" x14ac:dyDescent="0.25">
      <c r="A464">
        <v>427</v>
      </c>
      <c r="B464" t="s">
        <v>493</v>
      </c>
      <c r="C464" t="s">
        <v>39</v>
      </c>
      <c r="D464">
        <v>23</v>
      </c>
      <c r="E464" t="s">
        <v>51</v>
      </c>
      <c r="F464">
        <v>5</v>
      </c>
      <c r="G464">
        <v>0</v>
      </c>
      <c r="H464">
        <v>10.4</v>
      </c>
      <c r="I464">
        <v>0.8</v>
      </c>
      <c r="J464">
        <v>2.6</v>
      </c>
      <c r="K464">
        <v>0.308</v>
      </c>
      <c r="L464">
        <v>0.2</v>
      </c>
      <c r="M464">
        <v>0.4</v>
      </c>
      <c r="N464">
        <v>0.5</v>
      </c>
      <c r="O464">
        <v>0.6</v>
      </c>
      <c r="P464">
        <v>2.2000000000000002</v>
      </c>
      <c r="Q464">
        <v>0.27300000000000002</v>
      </c>
      <c r="R464">
        <v>0.34599999999999997</v>
      </c>
      <c r="S464">
        <v>1</v>
      </c>
      <c r="T464">
        <v>1.2</v>
      </c>
      <c r="U464">
        <v>0.83299999999999996</v>
      </c>
      <c r="V464">
        <v>0.2</v>
      </c>
      <c r="W464">
        <v>1.2</v>
      </c>
      <c r="X464">
        <v>1.4</v>
      </c>
      <c r="Y464">
        <v>0.8</v>
      </c>
      <c r="Z464">
        <v>0.4</v>
      </c>
      <c r="AA464">
        <v>0.2</v>
      </c>
      <c r="AB464">
        <v>0</v>
      </c>
      <c r="AC464">
        <v>0.8</v>
      </c>
      <c r="AD464">
        <v>2.8</v>
      </c>
      <c r="AG464" t="str">
        <v>Daniel Theis</v>
      </c>
      <c r="AH464" t="str">
        <f t="shared" si="7"/>
        <v>LAC</v>
      </c>
    </row>
    <row r="465" spans="1:34" x14ac:dyDescent="0.25">
      <c r="A465">
        <v>428</v>
      </c>
      <c r="B465" t="s">
        <v>494</v>
      </c>
      <c r="C465" t="s">
        <v>33</v>
      </c>
      <c r="D465">
        <v>21</v>
      </c>
      <c r="E465" t="s">
        <v>124</v>
      </c>
      <c r="F465">
        <v>46</v>
      </c>
      <c r="G465">
        <v>46</v>
      </c>
      <c r="H465">
        <v>32.700000000000003</v>
      </c>
      <c r="I465">
        <v>8.6999999999999993</v>
      </c>
      <c r="J465">
        <v>16</v>
      </c>
      <c r="K465">
        <v>0.54300000000000004</v>
      </c>
      <c r="L465">
        <v>0.6</v>
      </c>
      <c r="M465">
        <v>2</v>
      </c>
      <c r="N465">
        <v>0.28299999999999997</v>
      </c>
      <c r="O465">
        <v>8.1999999999999993</v>
      </c>
      <c r="P465">
        <v>14</v>
      </c>
      <c r="Q465">
        <v>0.57999999999999996</v>
      </c>
      <c r="R465">
        <v>0.56100000000000005</v>
      </c>
      <c r="S465">
        <v>3.9</v>
      </c>
      <c r="T465">
        <v>5.5</v>
      </c>
      <c r="U465">
        <v>0.71799999999999997</v>
      </c>
      <c r="V465">
        <v>2.7</v>
      </c>
      <c r="W465">
        <v>6.5</v>
      </c>
      <c r="X465">
        <v>9.1999999999999993</v>
      </c>
      <c r="Y465">
        <v>5.0999999999999996</v>
      </c>
      <c r="Z465">
        <v>1.2</v>
      </c>
      <c r="AA465">
        <v>0.7</v>
      </c>
      <c r="AB465">
        <v>2.7</v>
      </c>
      <c r="AC465">
        <v>3.3</v>
      </c>
      <c r="AD465">
        <v>21.9</v>
      </c>
      <c r="AG465" t="str">
        <v>Cam Thomas</v>
      </c>
      <c r="AH465" t="str">
        <f t="shared" si="7"/>
        <v>BRK</v>
      </c>
    </row>
    <row r="466" spans="1:34" x14ac:dyDescent="0.25">
      <c r="A466">
        <v>429</v>
      </c>
      <c r="B466" t="s">
        <v>495</v>
      </c>
      <c r="C466" t="s">
        <v>59</v>
      </c>
      <c r="D466">
        <v>20</v>
      </c>
      <c r="E466" t="s">
        <v>40</v>
      </c>
      <c r="F466">
        <v>4</v>
      </c>
      <c r="G466">
        <v>0</v>
      </c>
      <c r="H466">
        <v>3</v>
      </c>
      <c r="I466">
        <v>0.5</v>
      </c>
      <c r="J466">
        <v>1.5</v>
      </c>
      <c r="K466">
        <v>0.33300000000000002</v>
      </c>
      <c r="L466">
        <v>0.3</v>
      </c>
      <c r="M466">
        <v>0.5</v>
      </c>
      <c r="N466">
        <v>0.5</v>
      </c>
      <c r="O466">
        <v>0.3</v>
      </c>
      <c r="P466">
        <v>1</v>
      </c>
      <c r="Q466">
        <v>0.25</v>
      </c>
      <c r="R466">
        <v>0.41699999999999998</v>
      </c>
      <c r="S466">
        <v>0</v>
      </c>
      <c r="T466">
        <v>0</v>
      </c>
      <c r="V466">
        <v>0.3</v>
      </c>
      <c r="W466">
        <v>0.5</v>
      </c>
      <c r="X466">
        <v>0.8</v>
      </c>
      <c r="Y466">
        <v>0.5</v>
      </c>
      <c r="Z466">
        <v>0</v>
      </c>
      <c r="AA466">
        <v>0</v>
      </c>
      <c r="AB466">
        <v>0</v>
      </c>
      <c r="AC466">
        <v>0.3</v>
      </c>
      <c r="AD466">
        <v>1.3</v>
      </c>
      <c r="AG466" t="str">
        <v>Amen Thompson</v>
      </c>
      <c r="AH466" t="str">
        <f t="shared" si="7"/>
        <v>HOU</v>
      </c>
    </row>
    <row r="467" spans="1:34" x14ac:dyDescent="0.25">
      <c r="A467">
        <v>430</v>
      </c>
      <c r="B467" t="s">
        <v>496</v>
      </c>
      <c r="C467" t="s">
        <v>39</v>
      </c>
      <c r="D467">
        <v>25</v>
      </c>
      <c r="E467" t="s">
        <v>40</v>
      </c>
      <c r="F467">
        <v>48</v>
      </c>
      <c r="G467">
        <v>25</v>
      </c>
      <c r="H467">
        <v>24.2</v>
      </c>
      <c r="I467">
        <v>5.9</v>
      </c>
      <c r="J467">
        <v>12.2</v>
      </c>
      <c r="K467">
        <v>0.48199999999999998</v>
      </c>
      <c r="L467">
        <v>1.5</v>
      </c>
      <c r="M467">
        <v>3.9</v>
      </c>
      <c r="N467">
        <v>0.378</v>
      </c>
      <c r="O467">
        <v>4.4000000000000004</v>
      </c>
      <c r="P467">
        <v>8.3000000000000007</v>
      </c>
      <c r="Q467">
        <v>0.53100000000000003</v>
      </c>
      <c r="R467">
        <v>0.54300000000000004</v>
      </c>
      <c r="S467">
        <v>4</v>
      </c>
      <c r="T467">
        <v>4.5999999999999996</v>
      </c>
      <c r="U467">
        <v>0.88100000000000001</v>
      </c>
      <c r="V467">
        <v>0.9</v>
      </c>
      <c r="W467">
        <v>1.8</v>
      </c>
      <c r="X467">
        <v>2.6</v>
      </c>
      <c r="Y467">
        <v>4.4000000000000004</v>
      </c>
      <c r="Z467">
        <v>0.7</v>
      </c>
      <c r="AA467">
        <v>0.2</v>
      </c>
      <c r="AB467">
        <v>1.8</v>
      </c>
      <c r="AC467">
        <v>2</v>
      </c>
      <c r="AD467">
        <v>17.3</v>
      </c>
      <c r="AG467" t="str">
        <v>Ausar Thompson</v>
      </c>
      <c r="AH467" t="str">
        <f t="shared" si="7"/>
        <v>DET</v>
      </c>
    </row>
    <row r="468" spans="1:34" x14ac:dyDescent="0.25">
      <c r="A468">
        <v>431</v>
      </c>
      <c r="B468" t="s">
        <v>497</v>
      </c>
      <c r="C468" t="s">
        <v>39</v>
      </c>
      <c r="D468">
        <v>26</v>
      </c>
      <c r="E468" t="s">
        <v>62</v>
      </c>
      <c r="F468">
        <v>30</v>
      </c>
      <c r="G468">
        <v>0</v>
      </c>
      <c r="H468">
        <v>15</v>
      </c>
      <c r="I468">
        <v>2.8</v>
      </c>
      <c r="J468">
        <v>6.1</v>
      </c>
      <c r="K468">
        <v>0.45100000000000001</v>
      </c>
      <c r="L468">
        <v>1.3</v>
      </c>
      <c r="M468">
        <v>3.4</v>
      </c>
      <c r="N468">
        <v>0.38200000000000001</v>
      </c>
      <c r="O468">
        <v>1.5</v>
      </c>
      <c r="P468">
        <v>2.7</v>
      </c>
      <c r="Q468">
        <v>0.53700000000000003</v>
      </c>
      <c r="R468">
        <v>0.55700000000000005</v>
      </c>
      <c r="S468">
        <v>0.9</v>
      </c>
      <c r="T468">
        <v>1.2</v>
      </c>
      <c r="U468">
        <v>0.77800000000000002</v>
      </c>
      <c r="V468">
        <v>0.3</v>
      </c>
      <c r="W468">
        <v>1</v>
      </c>
      <c r="X468">
        <v>1.3</v>
      </c>
      <c r="Y468">
        <v>1.4</v>
      </c>
      <c r="Z468">
        <v>0.5</v>
      </c>
      <c r="AA468">
        <v>0.2</v>
      </c>
      <c r="AB468">
        <v>0.6</v>
      </c>
      <c r="AC468">
        <v>1.7</v>
      </c>
      <c r="AD468">
        <v>7.8</v>
      </c>
      <c r="AG468" t="str">
        <v>Klay Thompson</v>
      </c>
      <c r="AH468" t="str">
        <f t="shared" si="7"/>
        <v>GSW</v>
      </c>
    </row>
    <row r="469" spans="1:34" x14ac:dyDescent="0.25">
      <c r="A469">
        <v>432</v>
      </c>
      <c r="B469" t="s">
        <v>498</v>
      </c>
      <c r="C469" t="s">
        <v>33</v>
      </c>
      <c r="D469">
        <v>22</v>
      </c>
      <c r="E469" t="s">
        <v>118</v>
      </c>
      <c r="F469">
        <v>37</v>
      </c>
      <c r="G469">
        <v>1</v>
      </c>
      <c r="H469">
        <v>16</v>
      </c>
      <c r="I469">
        <v>3</v>
      </c>
      <c r="J469">
        <v>5.2</v>
      </c>
      <c r="K469">
        <v>0.57499999999999996</v>
      </c>
      <c r="L469">
        <v>0</v>
      </c>
      <c r="M469">
        <v>0.2</v>
      </c>
      <c r="N469">
        <v>0.14299999999999999</v>
      </c>
      <c r="O469">
        <v>3</v>
      </c>
      <c r="P469">
        <v>5</v>
      </c>
      <c r="Q469">
        <v>0.59099999999999997</v>
      </c>
      <c r="R469">
        <v>0.57799999999999996</v>
      </c>
      <c r="S469">
        <v>1.5</v>
      </c>
      <c r="T469">
        <v>2.4</v>
      </c>
      <c r="U469">
        <v>0.61399999999999999</v>
      </c>
      <c r="V469">
        <v>2.8</v>
      </c>
      <c r="W469">
        <v>4.2</v>
      </c>
      <c r="X469">
        <v>7</v>
      </c>
      <c r="Y469">
        <v>1.4</v>
      </c>
      <c r="Z469">
        <v>0.5</v>
      </c>
      <c r="AA469">
        <v>0.9</v>
      </c>
      <c r="AB469">
        <v>1</v>
      </c>
      <c r="AC469">
        <v>2.2999999999999998</v>
      </c>
      <c r="AD469">
        <v>7.5</v>
      </c>
      <c r="AG469" t="str">
        <v>Tristan Thompson</v>
      </c>
      <c r="AH469" t="str">
        <f t="shared" si="7"/>
        <v>CLE</v>
      </c>
    </row>
    <row r="470" spans="1:34" x14ac:dyDescent="0.25">
      <c r="A470">
        <v>433</v>
      </c>
      <c r="B470" t="s">
        <v>499</v>
      </c>
      <c r="C470" t="s">
        <v>39</v>
      </c>
      <c r="D470">
        <v>20</v>
      </c>
      <c r="E470" t="s">
        <v>64</v>
      </c>
      <c r="F470">
        <v>32</v>
      </c>
      <c r="G470">
        <v>25</v>
      </c>
      <c r="H470">
        <v>33.1</v>
      </c>
      <c r="I470">
        <v>5.5</v>
      </c>
      <c r="J470">
        <v>13.6</v>
      </c>
      <c r="K470">
        <v>0.40600000000000003</v>
      </c>
      <c r="L470">
        <v>1.9</v>
      </c>
      <c r="M470">
        <v>5.6</v>
      </c>
      <c r="N470">
        <v>0.33300000000000002</v>
      </c>
      <c r="O470">
        <v>3.6</v>
      </c>
      <c r="P470">
        <v>7.9</v>
      </c>
      <c r="Q470">
        <v>0.45700000000000002</v>
      </c>
      <c r="R470">
        <v>0.47499999999999998</v>
      </c>
      <c r="S470">
        <v>3.1</v>
      </c>
      <c r="T470">
        <v>3.7</v>
      </c>
      <c r="U470">
        <v>0.82399999999999995</v>
      </c>
      <c r="V470">
        <v>1.3</v>
      </c>
      <c r="W470">
        <v>3.7</v>
      </c>
      <c r="X470">
        <v>5</v>
      </c>
      <c r="Y470">
        <v>2.9</v>
      </c>
      <c r="Z470">
        <v>0.9</v>
      </c>
      <c r="AA470">
        <v>0.4</v>
      </c>
      <c r="AB470">
        <v>2.2999999999999998</v>
      </c>
      <c r="AC470">
        <v>2.8</v>
      </c>
      <c r="AD470">
        <v>15.9</v>
      </c>
      <c r="AG470" t="str">
        <v>JT Thor</v>
      </c>
      <c r="AH470" t="str">
        <f t="shared" si="7"/>
        <v>CHO</v>
      </c>
    </row>
    <row r="471" spans="1:34" x14ac:dyDescent="0.25">
      <c r="A471">
        <v>434</v>
      </c>
      <c r="B471" t="s">
        <v>500</v>
      </c>
      <c r="C471" t="s">
        <v>39</v>
      </c>
      <c r="D471">
        <v>22</v>
      </c>
      <c r="E471" t="s">
        <v>127</v>
      </c>
      <c r="F471">
        <v>25</v>
      </c>
      <c r="G471">
        <v>0</v>
      </c>
      <c r="H471">
        <v>10.3</v>
      </c>
      <c r="I471">
        <v>1.1000000000000001</v>
      </c>
      <c r="J471">
        <v>3</v>
      </c>
      <c r="K471">
        <v>0.36499999999999999</v>
      </c>
      <c r="L471">
        <v>0.6</v>
      </c>
      <c r="M471">
        <v>1.9</v>
      </c>
      <c r="N471">
        <v>0.29799999999999999</v>
      </c>
      <c r="O471">
        <v>0.5</v>
      </c>
      <c r="P471">
        <v>1.1000000000000001</v>
      </c>
      <c r="Q471">
        <v>0.48099999999999998</v>
      </c>
      <c r="R471">
        <v>0.45900000000000002</v>
      </c>
      <c r="S471">
        <v>0.4</v>
      </c>
      <c r="T471">
        <v>0.5</v>
      </c>
      <c r="U471">
        <v>0.75</v>
      </c>
      <c r="V471">
        <v>0.3</v>
      </c>
      <c r="W471">
        <v>0.9</v>
      </c>
      <c r="X471">
        <v>1.2</v>
      </c>
      <c r="Y471">
        <v>0.9</v>
      </c>
      <c r="Z471">
        <v>0.5</v>
      </c>
      <c r="AA471">
        <v>0</v>
      </c>
      <c r="AB471">
        <v>0.1</v>
      </c>
      <c r="AC471">
        <v>1.3</v>
      </c>
      <c r="AD471">
        <v>3.1</v>
      </c>
      <c r="AG471" t="str">
        <v>Matisse Thybulle</v>
      </c>
      <c r="AH471" t="str">
        <f t="shared" si="7"/>
        <v>POR</v>
      </c>
    </row>
    <row r="472" spans="1:34" x14ac:dyDescent="0.25">
      <c r="A472">
        <v>435</v>
      </c>
      <c r="B472" t="s">
        <v>501</v>
      </c>
      <c r="C472" t="s">
        <v>28</v>
      </c>
      <c r="D472">
        <v>29</v>
      </c>
      <c r="E472" t="s">
        <v>32</v>
      </c>
      <c r="F472">
        <v>45</v>
      </c>
      <c r="G472">
        <v>45</v>
      </c>
      <c r="H472">
        <v>34.4</v>
      </c>
      <c r="I472">
        <v>8.4</v>
      </c>
      <c r="J472">
        <v>15.9</v>
      </c>
      <c r="K472">
        <v>0.52900000000000003</v>
      </c>
      <c r="L472">
        <v>1.1000000000000001</v>
      </c>
      <c r="M472">
        <v>3.5</v>
      </c>
      <c r="N472">
        <v>0.32300000000000001</v>
      </c>
      <c r="O472">
        <v>7.3</v>
      </c>
      <c r="P472">
        <v>12.4</v>
      </c>
      <c r="Q472">
        <v>0.58699999999999997</v>
      </c>
      <c r="R472">
        <v>0.56399999999999995</v>
      </c>
      <c r="S472">
        <v>4.0999999999999996</v>
      </c>
      <c r="T472">
        <v>5.5</v>
      </c>
      <c r="U472">
        <v>0.747</v>
      </c>
      <c r="V472">
        <v>1.4</v>
      </c>
      <c r="W472">
        <v>5</v>
      </c>
      <c r="X472">
        <v>6.5</v>
      </c>
      <c r="Y472">
        <v>5</v>
      </c>
      <c r="Z472">
        <v>0.8</v>
      </c>
      <c r="AA472">
        <v>0.2</v>
      </c>
      <c r="AB472">
        <v>2.1</v>
      </c>
      <c r="AC472">
        <v>2.4</v>
      </c>
      <c r="AD472">
        <v>22.1</v>
      </c>
      <c r="AG472" t="str">
        <v>Xavier Tillman Sr.</v>
      </c>
      <c r="AH472" t="str">
        <f t="shared" si="7"/>
        <v>MEM</v>
      </c>
    </row>
    <row r="473" spans="1:34" x14ac:dyDescent="0.25">
      <c r="A473">
        <v>435</v>
      </c>
      <c r="B473" t="s">
        <v>501</v>
      </c>
      <c r="C473" t="s">
        <v>28</v>
      </c>
      <c r="D473">
        <v>29</v>
      </c>
      <c r="E473" t="s">
        <v>34</v>
      </c>
      <c r="F473">
        <v>39</v>
      </c>
      <c r="G473">
        <v>39</v>
      </c>
      <c r="H473">
        <v>34.700000000000003</v>
      </c>
      <c r="I473">
        <v>8.3000000000000007</v>
      </c>
      <c r="J473">
        <v>16</v>
      </c>
      <c r="K473">
        <v>0.52200000000000002</v>
      </c>
      <c r="L473">
        <v>1.2</v>
      </c>
      <c r="M473">
        <v>3.7</v>
      </c>
      <c r="N473">
        <v>0.317</v>
      </c>
      <c r="O473">
        <v>7.2</v>
      </c>
      <c r="P473">
        <v>12.3</v>
      </c>
      <c r="Q473">
        <v>0.58399999999999996</v>
      </c>
      <c r="R473">
        <v>0.55900000000000005</v>
      </c>
      <c r="S473">
        <v>4.3</v>
      </c>
      <c r="T473">
        <v>5.7</v>
      </c>
      <c r="U473">
        <v>0.75800000000000001</v>
      </c>
      <c r="V473">
        <v>1.4</v>
      </c>
      <c r="W473">
        <v>4.9000000000000004</v>
      </c>
      <c r="X473">
        <v>6.3</v>
      </c>
      <c r="Y473">
        <v>4.9000000000000004</v>
      </c>
      <c r="Z473">
        <v>0.8</v>
      </c>
      <c r="AA473">
        <v>0.3</v>
      </c>
      <c r="AB473">
        <v>2.1</v>
      </c>
      <c r="AC473">
        <v>2.2000000000000002</v>
      </c>
      <c r="AD473">
        <v>22.2</v>
      </c>
      <c r="AG473" t="str">
        <v>Jacob Toppin</v>
      </c>
      <c r="AH473" t="str">
        <f t="shared" si="7"/>
        <v>NYK</v>
      </c>
    </row>
    <row r="474" spans="1:34" x14ac:dyDescent="0.25">
      <c r="A474">
        <v>435</v>
      </c>
      <c r="B474" t="s">
        <v>501</v>
      </c>
      <c r="C474" t="s">
        <v>28</v>
      </c>
      <c r="D474">
        <v>29</v>
      </c>
      <c r="E474" t="s">
        <v>127</v>
      </c>
      <c r="F474">
        <v>6</v>
      </c>
      <c r="G474">
        <v>6</v>
      </c>
      <c r="H474">
        <v>32.5</v>
      </c>
      <c r="I474">
        <v>8.8000000000000007</v>
      </c>
      <c r="J474">
        <v>15.3</v>
      </c>
      <c r="K474">
        <v>0.57599999999999996</v>
      </c>
      <c r="L474">
        <v>0.8</v>
      </c>
      <c r="M474">
        <v>2.2000000000000002</v>
      </c>
      <c r="N474">
        <v>0.38500000000000001</v>
      </c>
      <c r="O474">
        <v>8</v>
      </c>
      <c r="P474">
        <v>13.2</v>
      </c>
      <c r="Q474">
        <v>0.60799999999999998</v>
      </c>
      <c r="R474">
        <v>0.60299999999999998</v>
      </c>
      <c r="S474">
        <v>2.8</v>
      </c>
      <c r="T474">
        <v>4.3</v>
      </c>
      <c r="U474">
        <v>0.65400000000000003</v>
      </c>
      <c r="V474">
        <v>1.8</v>
      </c>
      <c r="W474">
        <v>5.8</v>
      </c>
      <c r="X474">
        <v>7.7</v>
      </c>
      <c r="Y474">
        <v>5.7</v>
      </c>
      <c r="Z474">
        <v>0.8</v>
      </c>
      <c r="AA474">
        <v>0</v>
      </c>
      <c r="AB474">
        <v>1.7</v>
      </c>
      <c r="AC474">
        <v>3.2</v>
      </c>
      <c r="AD474">
        <v>21.3</v>
      </c>
      <c r="AG474" t="str">
        <v>Obi Toppin</v>
      </c>
      <c r="AH474" t="str">
        <f t="shared" si="7"/>
        <v>IND</v>
      </c>
    </row>
    <row r="475" spans="1:34" x14ac:dyDescent="0.25">
      <c r="A475">
        <v>436</v>
      </c>
      <c r="B475" t="s">
        <v>502</v>
      </c>
      <c r="C475" t="s">
        <v>50</v>
      </c>
      <c r="D475">
        <v>27</v>
      </c>
      <c r="E475" t="s">
        <v>118</v>
      </c>
      <c r="F475">
        <v>7</v>
      </c>
      <c r="G475">
        <v>6</v>
      </c>
      <c r="H475">
        <v>29.9</v>
      </c>
      <c r="I475">
        <v>3.4</v>
      </c>
      <c r="J475">
        <v>5.9</v>
      </c>
      <c r="K475">
        <v>0.58499999999999996</v>
      </c>
      <c r="L475">
        <v>0</v>
      </c>
      <c r="M475">
        <v>0</v>
      </c>
      <c r="O475">
        <v>3.4</v>
      </c>
      <c r="P475">
        <v>5.9</v>
      </c>
      <c r="Q475">
        <v>0.58499999999999996</v>
      </c>
      <c r="R475">
        <v>0.58499999999999996</v>
      </c>
      <c r="S475">
        <v>0.1</v>
      </c>
      <c r="T475">
        <v>0.6</v>
      </c>
      <c r="U475">
        <v>0.25</v>
      </c>
      <c r="V475">
        <v>3</v>
      </c>
      <c r="W475">
        <v>7.4</v>
      </c>
      <c r="X475">
        <v>10.4</v>
      </c>
      <c r="Y475">
        <v>7.3</v>
      </c>
      <c r="Z475">
        <v>0.6</v>
      </c>
      <c r="AA475">
        <v>0.9</v>
      </c>
      <c r="AB475">
        <v>2.1</v>
      </c>
      <c r="AC475">
        <v>2.7</v>
      </c>
      <c r="AD475">
        <v>7</v>
      </c>
      <c r="AG475" t="str">
        <v>Juan Toscano-Anderson</v>
      </c>
      <c r="AH475" t="str">
        <f t="shared" si="7"/>
        <v>SAC</v>
      </c>
    </row>
    <row r="476" spans="1:34" x14ac:dyDescent="0.25">
      <c r="A476">
        <v>437</v>
      </c>
      <c r="B476" t="s">
        <v>503</v>
      </c>
      <c r="C476" t="s">
        <v>39</v>
      </c>
      <c r="D476">
        <v>24</v>
      </c>
      <c r="E476" t="s">
        <v>64</v>
      </c>
      <c r="F476">
        <v>25</v>
      </c>
      <c r="G476">
        <v>25</v>
      </c>
      <c r="H476">
        <v>33.4</v>
      </c>
      <c r="I476">
        <v>7.9</v>
      </c>
      <c r="J476">
        <v>18.100000000000001</v>
      </c>
      <c r="K476">
        <v>0.435</v>
      </c>
      <c r="L476">
        <v>3.3</v>
      </c>
      <c r="M476">
        <v>8.6</v>
      </c>
      <c r="N476">
        <v>0.38400000000000001</v>
      </c>
      <c r="O476">
        <v>4.5999999999999996</v>
      </c>
      <c r="P476">
        <v>9.5</v>
      </c>
      <c r="Q476">
        <v>0.48099999999999998</v>
      </c>
      <c r="R476">
        <v>0.52600000000000002</v>
      </c>
      <c r="S476">
        <v>3.8</v>
      </c>
      <c r="T476">
        <v>4.2</v>
      </c>
      <c r="U476">
        <v>0.90400000000000003</v>
      </c>
      <c r="V476">
        <v>0.6</v>
      </c>
      <c r="W476">
        <v>2.9</v>
      </c>
      <c r="X476">
        <v>3.5</v>
      </c>
      <c r="Y476">
        <v>5.2</v>
      </c>
      <c r="Z476">
        <v>0.4</v>
      </c>
      <c r="AA476">
        <v>0.2</v>
      </c>
      <c r="AB476">
        <v>2.5</v>
      </c>
      <c r="AC476">
        <v>2.2000000000000002</v>
      </c>
      <c r="AD476">
        <v>22.8</v>
      </c>
      <c r="AG476" t="str">
        <v>Karl-Anthony Towns</v>
      </c>
      <c r="AH476" t="str">
        <f t="shared" si="7"/>
        <v>MIN</v>
      </c>
    </row>
    <row r="477" spans="1:34" x14ac:dyDescent="0.25">
      <c r="A477">
        <v>438</v>
      </c>
      <c r="B477" t="s">
        <v>504</v>
      </c>
      <c r="C477" t="s">
        <v>33</v>
      </c>
      <c r="D477">
        <v>25</v>
      </c>
      <c r="E477" t="s">
        <v>35</v>
      </c>
      <c r="F477">
        <v>23</v>
      </c>
      <c r="G477">
        <v>7</v>
      </c>
      <c r="H477">
        <v>8.5</v>
      </c>
      <c r="I477">
        <v>0.7</v>
      </c>
      <c r="J477">
        <v>1</v>
      </c>
      <c r="K477">
        <v>0.73899999999999999</v>
      </c>
      <c r="L477">
        <v>0</v>
      </c>
      <c r="M477">
        <v>0</v>
      </c>
      <c r="O477">
        <v>0.7</v>
      </c>
      <c r="P477">
        <v>1</v>
      </c>
      <c r="Q477">
        <v>0.73899999999999999</v>
      </c>
      <c r="R477">
        <v>0.73899999999999999</v>
      </c>
      <c r="S477">
        <v>0.2</v>
      </c>
      <c r="T477">
        <v>0.3</v>
      </c>
      <c r="U477">
        <v>0.57099999999999995</v>
      </c>
      <c r="V477">
        <v>0.5</v>
      </c>
      <c r="W477">
        <v>1.4</v>
      </c>
      <c r="X477">
        <v>2</v>
      </c>
      <c r="Y477">
        <v>0.3</v>
      </c>
      <c r="Z477">
        <v>0.1</v>
      </c>
      <c r="AA477">
        <v>0.3</v>
      </c>
      <c r="AB477">
        <v>0.3</v>
      </c>
      <c r="AC477">
        <v>0.9</v>
      </c>
      <c r="AD477">
        <v>1.7</v>
      </c>
      <c r="AG477" t="str">
        <v>Gary Trent Jr.</v>
      </c>
      <c r="AH477" t="str">
        <f t="shared" si="7"/>
        <v>TOR</v>
      </c>
    </row>
    <row r="478" spans="1:34" x14ac:dyDescent="0.25">
      <c r="A478">
        <v>439</v>
      </c>
      <c r="B478" t="s">
        <v>505</v>
      </c>
      <c r="C478" t="s">
        <v>33</v>
      </c>
      <c r="D478">
        <v>25</v>
      </c>
      <c r="E478" t="s">
        <v>35</v>
      </c>
      <c r="F478">
        <v>2</v>
      </c>
      <c r="G478">
        <v>0</v>
      </c>
      <c r="H478">
        <v>1</v>
      </c>
      <c r="I478">
        <v>0</v>
      </c>
      <c r="J478">
        <v>0.5</v>
      </c>
      <c r="K478">
        <v>0</v>
      </c>
      <c r="L478">
        <v>0</v>
      </c>
      <c r="M478">
        <v>0</v>
      </c>
      <c r="O478">
        <v>0</v>
      </c>
      <c r="P478">
        <v>0.5</v>
      </c>
      <c r="Q478">
        <v>0</v>
      </c>
      <c r="R478">
        <v>0</v>
      </c>
      <c r="S478">
        <v>0</v>
      </c>
      <c r="T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G478" t="str">
        <v>Oscar Tshiebwe</v>
      </c>
      <c r="AH478" t="str">
        <f t="shared" si="7"/>
        <v>IND</v>
      </c>
    </row>
    <row r="479" spans="1:34" x14ac:dyDescent="0.25">
      <c r="A479">
        <v>440</v>
      </c>
      <c r="B479" t="s">
        <v>506</v>
      </c>
      <c r="C479" t="s">
        <v>59</v>
      </c>
      <c r="D479">
        <v>24</v>
      </c>
      <c r="E479" t="s">
        <v>82</v>
      </c>
      <c r="F479">
        <v>5</v>
      </c>
      <c r="G479">
        <v>0</v>
      </c>
      <c r="H479">
        <v>3.8</v>
      </c>
      <c r="I479">
        <v>0.4</v>
      </c>
      <c r="J479">
        <v>0.6</v>
      </c>
      <c r="K479">
        <v>0.66700000000000004</v>
      </c>
      <c r="L479">
        <v>0</v>
      </c>
      <c r="M479">
        <v>0.2</v>
      </c>
      <c r="N479">
        <v>0</v>
      </c>
      <c r="O479">
        <v>0.4</v>
      </c>
      <c r="P479">
        <v>0.4</v>
      </c>
      <c r="Q479">
        <v>1</v>
      </c>
      <c r="R479">
        <v>0.66700000000000004</v>
      </c>
      <c r="S479">
        <v>0</v>
      </c>
      <c r="T479">
        <v>0</v>
      </c>
      <c r="V479">
        <v>0</v>
      </c>
      <c r="W479">
        <v>0.8</v>
      </c>
      <c r="X479">
        <v>0.8</v>
      </c>
      <c r="Y479">
        <v>0.4</v>
      </c>
      <c r="Z479">
        <v>0</v>
      </c>
      <c r="AA479">
        <v>0.2</v>
      </c>
      <c r="AB479">
        <v>0.4</v>
      </c>
      <c r="AC479">
        <v>0.6</v>
      </c>
      <c r="AD479">
        <v>0.8</v>
      </c>
      <c r="AG479" t="str">
        <v>P.J. Tucker</v>
      </c>
      <c r="AH479" t="str">
        <f t="shared" si="7"/>
        <v>LAC</v>
      </c>
    </row>
    <row r="480" spans="1:34" x14ac:dyDescent="0.25">
      <c r="A480">
        <v>441</v>
      </c>
      <c r="B480" t="s">
        <v>507</v>
      </c>
      <c r="C480" t="s">
        <v>50</v>
      </c>
      <c r="D480">
        <v>24</v>
      </c>
      <c r="E480" t="s">
        <v>74</v>
      </c>
      <c r="F480">
        <v>1</v>
      </c>
      <c r="G480">
        <v>0</v>
      </c>
      <c r="H480">
        <v>1</v>
      </c>
      <c r="I480">
        <v>0</v>
      </c>
      <c r="J480">
        <v>0</v>
      </c>
      <c r="L480">
        <v>0</v>
      </c>
      <c r="M480">
        <v>0</v>
      </c>
      <c r="O480">
        <v>0</v>
      </c>
      <c r="P480">
        <v>0</v>
      </c>
      <c r="S480">
        <v>0</v>
      </c>
      <c r="T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G480" t="str">
        <v>Myles Turner</v>
      </c>
      <c r="AH480" t="str">
        <f t="shared" si="7"/>
        <v>IND</v>
      </c>
    </row>
    <row r="481" spans="1:34" x14ac:dyDescent="0.25">
      <c r="A481">
        <v>442</v>
      </c>
      <c r="B481" t="s">
        <v>508</v>
      </c>
      <c r="C481" t="s">
        <v>50</v>
      </c>
      <c r="D481">
        <v>29</v>
      </c>
      <c r="E481" t="s">
        <v>42</v>
      </c>
      <c r="F481">
        <v>20</v>
      </c>
      <c r="G481">
        <v>20</v>
      </c>
      <c r="H481">
        <v>30.3</v>
      </c>
      <c r="I481">
        <v>5.0999999999999996</v>
      </c>
      <c r="J481">
        <v>11.9</v>
      </c>
      <c r="K481">
        <v>0.43</v>
      </c>
      <c r="L481">
        <v>2.1</v>
      </c>
      <c r="M481">
        <v>6.7</v>
      </c>
      <c r="N481">
        <v>0.313</v>
      </c>
      <c r="O481">
        <v>3</v>
      </c>
      <c r="P481">
        <v>5.2</v>
      </c>
      <c r="Q481">
        <v>0.58299999999999996</v>
      </c>
      <c r="R481">
        <v>0.51900000000000002</v>
      </c>
      <c r="S481">
        <v>2.2000000000000002</v>
      </c>
      <c r="T481">
        <v>2.8</v>
      </c>
      <c r="U481">
        <v>0.76800000000000002</v>
      </c>
      <c r="V481">
        <v>0.3</v>
      </c>
      <c r="W481">
        <v>2.4</v>
      </c>
      <c r="X481">
        <v>2.7</v>
      </c>
      <c r="Y481">
        <v>4.3</v>
      </c>
      <c r="Z481">
        <v>2.1</v>
      </c>
      <c r="AA481">
        <v>0.3</v>
      </c>
      <c r="AB481">
        <v>3.1</v>
      </c>
      <c r="AC481">
        <v>2.7</v>
      </c>
      <c r="AD481">
        <v>14.5</v>
      </c>
      <c r="AG481" t="str">
        <v>Hunter Tyson</v>
      </c>
      <c r="AH481" t="str">
        <f t="shared" si="7"/>
        <v>DEN</v>
      </c>
    </row>
    <row r="482" spans="1:34" x14ac:dyDescent="0.25">
      <c r="A482">
        <v>443</v>
      </c>
      <c r="B482" t="s">
        <v>509</v>
      </c>
      <c r="C482" t="s">
        <v>50</v>
      </c>
      <c r="D482">
        <v>26</v>
      </c>
      <c r="E482" t="s">
        <v>118</v>
      </c>
      <c r="F482">
        <v>31</v>
      </c>
      <c r="G482">
        <v>1</v>
      </c>
      <c r="H482">
        <v>19.600000000000001</v>
      </c>
      <c r="I482">
        <v>2.9</v>
      </c>
      <c r="J482">
        <v>6.7</v>
      </c>
      <c r="K482">
        <v>0.435</v>
      </c>
      <c r="L482">
        <v>0.5</v>
      </c>
      <c r="M482">
        <v>1.9</v>
      </c>
      <c r="N482">
        <v>0.27100000000000002</v>
      </c>
      <c r="O482">
        <v>2.4</v>
      </c>
      <c r="P482">
        <v>4.8</v>
      </c>
      <c r="Q482">
        <v>0.5</v>
      </c>
      <c r="R482">
        <v>0.47299999999999998</v>
      </c>
      <c r="S482">
        <v>0.9</v>
      </c>
      <c r="T482">
        <v>1.2</v>
      </c>
      <c r="U482">
        <v>0.80600000000000005</v>
      </c>
      <c r="V482">
        <v>1</v>
      </c>
      <c r="W482">
        <v>2.2999999999999998</v>
      </c>
      <c r="X482">
        <v>3.3</v>
      </c>
      <c r="Y482">
        <v>4.0999999999999996</v>
      </c>
      <c r="Z482">
        <v>1.2</v>
      </c>
      <c r="AA482">
        <v>0.2</v>
      </c>
      <c r="AB482">
        <v>1.3</v>
      </c>
      <c r="AC482">
        <v>2.4</v>
      </c>
      <c r="AD482">
        <v>7.3</v>
      </c>
      <c r="AG482" t="str">
        <v>Stanley Umude</v>
      </c>
      <c r="AH482" t="str">
        <f t="shared" si="7"/>
        <v>DET</v>
      </c>
    </row>
    <row r="483" spans="1:34" x14ac:dyDescent="0.25">
      <c r="A483">
        <v>444</v>
      </c>
      <c r="B483" t="s">
        <v>510</v>
      </c>
      <c r="C483" t="s">
        <v>39</v>
      </c>
      <c r="D483">
        <v>26</v>
      </c>
      <c r="E483" t="s">
        <v>37</v>
      </c>
      <c r="F483">
        <v>9</v>
      </c>
      <c r="G483">
        <v>0</v>
      </c>
      <c r="H483">
        <v>14.6</v>
      </c>
      <c r="I483">
        <v>1.7</v>
      </c>
      <c r="J483">
        <v>3.7</v>
      </c>
      <c r="K483">
        <v>0.45500000000000002</v>
      </c>
      <c r="L483">
        <v>0.8</v>
      </c>
      <c r="M483">
        <v>1.9</v>
      </c>
      <c r="N483">
        <v>0.41199999999999998</v>
      </c>
      <c r="O483">
        <v>0.9</v>
      </c>
      <c r="P483">
        <v>1.8</v>
      </c>
      <c r="Q483">
        <v>0.5</v>
      </c>
      <c r="R483">
        <v>0.56100000000000005</v>
      </c>
      <c r="S483">
        <v>0.2</v>
      </c>
      <c r="T483">
        <v>0.2</v>
      </c>
      <c r="U483">
        <v>1</v>
      </c>
      <c r="V483">
        <v>0.7</v>
      </c>
      <c r="W483">
        <v>0.9</v>
      </c>
      <c r="X483">
        <v>1.6</v>
      </c>
      <c r="Y483">
        <v>1.6</v>
      </c>
      <c r="Z483">
        <v>1</v>
      </c>
      <c r="AA483">
        <v>0.3</v>
      </c>
      <c r="AB483">
        <v>0.6</v>
      </c>
      <c r="AC483">
        <v>1.3</v>
      </c>
      <c r="AD483">
        <v>4.3</v>
      </c>
      <c r="AG483" t="str">
        <v>Jonas Valančiūnas</v>
      </c>
      <c r="AH483" t="str">
        <f t="shared" si="7"/>
        <v>NOP</v>
      </c>
    </row>
    <row r="484" spans="1:34" x14ac:dyDescent="0.25">
      <c r="A484">
        <v>445</v>
      </c>
      <c r="B484" t="s">
        <v>511</v>
      </c>
      <c r="C484" t="s">
        <v>50</v>
      </c>
      <c r="D484">
        <v>35</v>
      </c>
      <c r="E484" t="s">
        <v>70</v>
      </c>
      <c r="F484">
        <v>38</v>
      </c>
      <c r="G484">
        <v>3</v>
      </c>
      <c r="H484">
        <v>16.7</v>
      </c>
      <c r="I484">
        <v>1.6</v>
      </c>
      <c r="J484">
        <v>3.5</v>
      </c>
      <c r="K484">
        <v>0.44</v>
      </c>
      <c r="L484">
        <v>0.1</v>
      </c>
      <c r="M484">
        <v>0.2</v>
      </c>
      <c r="N484">
        <v>0.33300000000000002</v>
      </c>
      <c r="O484">
        <v>1.5</v>
      </c>
      <c r="P484">
        <v>3.4</v>
      </c>
      <c r="Q484">
        <v>0.44500000000000001</v>
      </c>
      <c r="R484">
        <v>0.44800000000000001</v>
      </c>
      <c r="S484">
        <v>0.1</v>
      </c>
      <c r="T484">
        <v>0.1</v>
      </c>
      <c r="U484">
        <v>0.75</v>
      </c>
      <c r="V484">
        <v>0.3</v>
      </c>
      <c r="W484">
        <v>1.5</v>
      </c>
      <c r="X484">
        <v>1.8</v>
      </c>
      <c r="Y484">
        <v>3.3</v>
      </c>
      <c r="Z484">
        <v>0.3</v>
      </c>
      <c r="AA484">
        <v>0.1</v>
      </c>
      <c r="AB484">
        <v>1.1000000000000001</v>
      </c>
      <c r="AC484">
        <v>1.1000000000000001</v>
      </c>
      <c r="AD484">
        <v>3.2</v>
      </c>
      <c r="AG484" t="str">
        <v>Jarred Vanderbilt</v>
      </c>
      <c r="AH484" t="str">
        <f t="shared" si="7"/>
        <v>LAL</v>
      </c>
    </row>
    <row r="485" spans="1:34" x14ac:dyDescent="0.25">
      <c r="A485">
        <v>446</v>
      </c>
      <c r="B485" t="s">
        <v>512</v>
      </c>
      <c r="C485" t="s">
        <v>28</v>
      </c>
      <c r="D485">
        <v>20</v>
      </c>
      <c r="E485" t="s">
        <v>124</v>
      </c>
      <c r="F485">
        <v>41</v>
      </c>
      <c r="G485">
        <v>41</v>
      </c>
      <c r="H485">
        <v>31.8</v>
      </c>
      <c r="I485">
        <v>5.0999999999999996</v>
      </c>
      <c r="J485">
        <v>10.7</v>
      </c>
      <c r="K485">
        <v>0.47799999999999998</v>
      </c>
      <c r="L485">
        <v>1.7</v>
      </c>
      <c r="M485">
        <v>4.5</v>
      </c>
      <c r="N485">
        <v>0.38300000000000001</v>
      </c>
      <c r="O485">
        <v>3.4</v>
      </c>
      <c r="P485">
        <v>6.2</v>
      </c>
      <c r="Q485">
        <v>0.54700000000000004</v>
      </c>
      <c r="R485">
        <v>0.55800000000000005</v>
      </c>
      <c r="S485">
        <v>1.9</v>
      </c>
      <c r="T485">
        <v>2.2999999999999998</v>
      </c>
      <c r="U485">
        <v>0.80900000000000005</v>
      </c>
      <c r="V485">
        <v>2</v>
      </c>
      <c r="W485">
        <v>6.8</v>
      </c>
      <c r="X485">
        <v>8.6999999999999993</v>
      </c>
      <c r="Y485">
        <v>1.5</v>
      </c>
      <c r="Z485">
        <v>0.6</v>
      </c>
      <c r="AA485">
        <v>0.8</v>
      </c>
      <c r="AB485">
        <v>1.2</v>
      </c>
      <c r="AC485">
        <v>2.9</v>
      </c>
      <c r="AD485">
        <v>13.8</v>
      </c>
      <c r="AG485" t="str">
        <v>Fred VanVleet</v>
      </c>
      <c r="AH485" t="str">
        <f t="shared" si="7"/>
        <v>HOU</v>
      </c>
    </row>
    <row r="486" spans="1:34" x14ac:dyDescent="0.25">
      <c r="A486">
        <v>447</v>
      </c>
      <c r="B486" t="s">
        <v>513</v>
      </c>
      <c r="C486" t="s">
        <v>33</v>
      </c>
      <c r="D486">
        <v>23</v>
      </c>
      <c r="E486" t="s">
        <v>127</v>
      </c>
      <c r="F486">
        <v>33</v>
      </c>
      <c r="G486">
        <v>13</v>
      </c>
      <c r="H486">
        <v>18</v>
      </c>
      <c r="I486">
        <v>4.0999999999999996</v>
      </c>
      <c r="J486">
        <v>6.5</v>
      </c>
      <c r="K486">
        <v>0.628</v>
      </c>
      <c r="L486">
        <v>1.2</v>
      </c>
      <c r="M486">
        <v>2.4</v>
      </c>
      <c r="N486">
        <v>0.48699999999999999</v>
      </c>
      <c r="O486">
        <v>2.9</v>
      </c>
      <c r="P486">
        <v>4.2</v>
      </c>
      <c r="Q486">
        <v>0.70799999999999996</v>
      </c>
      <c r="R486">
        <v>0.71599999999999997</v>
      </c>
      <c r="S486">
        <v>1.2</v>
      </c>
      <c r="T486">
        <v>1.8</v>
      </c>
      <c r="U486">
        <v>0.69499999999999995</v>
      </c>
      <c r="V486">
        <v>1.6</v>
      </c>
      <c r="W486">
        <v>4</v>
      </c>
      <c r="X486">
        <v>5.6</v>
      </c>
      <c r="Y486">
        <v>1.1000000000000001</v>
      </c>
      <c r="Z486">
        <v>0.2</v>
      </c>
      <c r="AA486">
        <v>0.6</v>
      </c>
      <c r="AB486">
        <v>0.9</v>
      </c>
      <c r="AC486">
        <v>2.4</v>
      </c>
      <c r="AD486">
        <v>10.6</v>
      </c>
      <c r="AG486" t="str">
        <v>Devin Vassell</v>
      </c>
      <c r="AH486" t="str">
        <f t="shared" si="7"/>
        <v>SAS</v>
      </c>
    </row>
    <row r="487" spans="1:34" x14ac:dyDescent="0.25">
      <c r="A487">
        <v>448</v>
      </c>
      <c r="B487" t="s">
        <v>514</v>
      </c>
      <c r="C487" t="s">
        <v>39</v>
      </c>
      <c r="D487">
        <v>19</v>
      </c>
      <c r="E487" t="s">
        <v>70</v>
      </c>
      <c r="F487">
        <v>30</v>
      </c>
      <c r="G487">
        <v>0</v>
      </c>
      <c r="H487">
        <v>15.2</v>
      </c>
      <c r="I487">
        <v>2.5</v>
      </c>
      <c r="J487">
        <v>5.8</v>
      </c>
      <c r="K487">
        <v>0.42799999999999999</v>
      </c>
      <c r="L487">
        <v>1.4</v>
      </c>
      <c r="M487">
        <v>2.9</v>
      </c>
      <c r="N487">
        <v>0.47099999999999997</v>
      </c>
      <c r="O487">
        <v>1.1000000000000001</v>
      </c>
      <c r="P487">
        <v>2.9</v>
      </c>
      <c r="Q487">
        <v>0.38400000000000001</v>
      </c>
      <c r="R487">
        <v>0.54600000000000004</v>
      </c>
      <c r="S487">
        <v>0.1</v>
      </c>
      <c r="T487">
        <v>0.1</v>
      </c>
      <c r="U487">
        <v>0.75</v>
      </c>
      <c r="V487">
        <v>0.5</v>
      </c>
      <c r="W487">
        <v>1</v>
      </c>
      <c r="X487">
        <v>1.5</v>
      </c>
      <c r="Y487">
        <v>1.1000000000000001</v>
      </c>
      <c r="Z487">
        <v>0.1</v>
      </c>
      <c r="AA487">
        <v>0.2</v>
      </c>
      <c r="AB487">
        <v>0.9</v>
      </c>
      <c r="AC487">
        <v>1.1000000000000001</v>
      </c>
      <c r="AD487">
        <v>6.4</v>
      </c>
      <c r="AG487" t="str">
        <v>Sasha Vezenkov</v>
      </c>
      <c r="AH487" t="str">
        <f t="shared" si="7"/>
        <v>SAC</v>
      </c>
    </row>
    <row r="488" spans="1:34" x14ac:dyDescent="0.25">
      <c r="A488">
        <v>449</v>
      </c>
      <c r="B488" t="s">
        <v>515</v>
      </c>
      <c r="C488" t="s">
        <v>50</v>
      </c>
      <c r="D488">
        <v>21</v>
      </c>
      <c r="E488" t="s">
        <v>74</v>
      </c>
      <c r="F488">
        <v>5</v>
      </c>
      <c r="G488">
        <v>0</v>
      </c>
      <c r="H488">
        <v>4.8</v>
      </c>
      <c r="I488">
        <v>0.6</v>
      </c>
      <c r="J488">
        <v>2.6</v>
      </c>
      <c r="K488">
        <v>0.23100000000000001</v>
      </c>
      <c r="L488">
        <v>0.6</v>
      </c>
      <c r="M488">
        <v>2</v>
      </c>
      <c r="N488">
        <v>0.3</v>
      </c>
      <c r="O488">
        <v>0</v>
      </c>
      <c r="P488">
        <v>0.6</v>
      </c>
      <c r="Q488">
        <v>0</v>
      </c>
      <c r="R488">
        <v>0.34599999999999997</v>
      </c>
      <c r="S488">
        <v>0.4</v>
      </c>
      <c r="T488">
        <v>0.4</v>
      </c>
      <c r="U488">
        <v>1</v>
      </c>
      <c r="V488">
        <v>0</v>
      </c>
      <c r="W488">
        <v>0</v>
      </c>
      <c r="X488">
        <v>0</v>
      </c>
      <c r="Y488">
        <v>1.2</v>
      </c>
      <c r="Z488">
        <v>0.8</v>
      </c>
      <c r="AA488">
        <v>0</v>
      </c>
      <c r="AB488">
        <v>0.4</v>
      </c>
      <c r="AC488">
        <v>0.2</v>
      </c>
      <c r="AD488">
        <v>2.2000000000000002</v>
      </c>
      <c r="AG488" t="str">
        <v>Gabe Vincent</v>
      </c>
      <c r="AH488" t="str">
        <f t="shared" si="7"/>
        <v>LAL</v>
      </c>
    </row>
    <row r="489" spans="1:34" x14ac:dyDescent="0.25">
      <c r="A489">
        <v>450</v>
      </c>
      <c r="B489" t="s">
        <v>516</v>
      </c>
      <c r="C489" t="s">
        <v>28</v>
      </c>
      <c r="D489">
        <v>20</v>
      </c>
      <c r="E489" t="s">
        <v>80</v>
      </c>
      <c r="F489">
        <v>47</v>
      </c>
      <c r="G489">
        <v>46</v>
      </c>
      <c r="H489">
        <v>29.4</v>
      </c>
      <c r="I489">
        <v>4.4000000000000004</v>
      </c>
      <c r="J489">
        <v>10.1</v>
      </c>
      <c r="K489">
        <v>0.439</v>
      </c>
      <c r="L489">
        <v>1</v>
      </c>
      <c r="M489">
        <v>2.8</v>
      </c>
      <c r="N489">
        <v>0.374</v>
      </c>
      <c r="O489">
        <v>3.4</v>
      </c>
      <c r="P489">
        <v>7.3</v>
      </c>
      <c r="Q489">
        <v>0.46400000000000002</v>
      </c>
      <c r="R489">
        <v>0.49099999999999999</v>
      </c>
      <c r="S489">
        <v>1.6</v>
      </c>
      <c r="T489">
        <v>2</v>
      </c>
      <c r="U489">
        <v>0.78900000000000003</v>
      </c>
      <c r="V489">
        <v>1.7</v>
      </c>
      <c r="W489">
        <v>4.0999999999999996</v>
      </c>
      <c r="X489">
        <v>5.8</v>
      </c>
      <c r="Y489">
        <v>3.8</v>
      </c>
      <c r="Z489">
        <v>0.7</v>
      </c>
      <c r="AA489">
        <v>0.4</v>
      </c>
      <c r="AB489">
        <v>1.9</v>
      </c>
      <c r="AC489">
        <v>2.2999999999999998</v>
      </c>
      <c r="AD489">
        <v>11.5</v>
      </c>
      <c r="AG489" t="str">
        <v>Nikola Vučević</v>
      </c>
      <c r="AH489" t="str">
        <f t="shared" si="7"/>
        <v>CHI</v>
      </c>
    </row>
    <row r="490" spans="1:34" x14ac:dyDescent="0.25">
      <c r="A490">
        <v>451</v>
      </c>
      <c r="B490" t="s">
        <v>517</v>
      </c>
      <c r="C490" t="s">
        <v>39</v>
      </c>
      <c r="D490">
        <v>21</v>
      </c>
      <c r="E490" t="s">
        <v>74</v>
      </c>
      <c r="F490">
        <v>27</v>
      </c>
      <c r="G490">
        <v>0</v>
      </c>
      <c r="H490">
        <v>9.9</v>
      </c>
      <c r="I490">
        <v>1.1000000000000001</v>
      </c>
      <c r="J490">
        <v>3.1</v>
      </c>
      <c r="K490">
        <v>0.36899999999999999</v>
      </c>
      <c r="L490">
        <v>0.2</v>
      </c>
      <c r="M490">
        <v>1</v>
      </c>
      <c r="N490">
        <v>0.23100000000000001</v>
      </c>
      <c r="O490">
        <v>0.9</v>
      </c>
      <c r="P490">
        <v>2.1</v>
      </c>
      <c r="Q490">
        <v>0.43099999999999999</v>
      </c>
      <c r="R490">
        <v>0.40500000000000003</v>
      </c>
      <c r="S490">
        <v>0.7</v>
      </c>
      <c r="T490">
        <v>1</v>
      </c>
      <c r="U490">
        <v>0.76900000000000002</v>
      </c>
      <c r="V490">
        <v>0.7</v>
      </c>
      <c r="W490">
        <v>0.7</v>
      </c>
      <c r="X490">
        <v>1.4</v>
      </c>
      <c r="Y490">
        <v>0.9</v>
      </c>
      <c r="Z490">
        <v>0.5</v>
      </c>
      <c r="AA490">
        <v>0.4</v>
      </c>
      <c r="AB490">
        <v>0.8</v>
      </c>
      <c r="AC490">
        <v>1.4</v>
      </c>
      <c r="AD490">
        <v>3.3</v>
      </c>
      <c r="AG490" t="str">
        <v>Dean Wade</v>
      </c>
      <c r="AH490" t="str">
        <f t="shared" si="7"/>
        <v>CLE</v>
      </c>
    </row>
    <row r="491" spans="1:34" x14ac:dyDescent="0.25">
      <c r="A491">
        <v>452</v>
      </c>
      <c r="B491" t="s">
        <v>518</v>
      </c>
      <c r="C491" t="s">
        <v>28</v>
      </c>
      <c r="D491">
        <v>26</v>
      </c>
      <c r="E491" t="s">
        <v>78</v>
      </c>
      <c r="F491">
        <v>18</v>
      </c>
      <c r="G491">
        <v>1</v>
      </c>
      <c r="H491">
        <v>6.4</v>
      </c>
      <c r="I491">
        <v>1.1000000000000001</v>
      </c>
      <c r="J491">
        <v>2.2999999999999998</v>
      </c>
      <c r="K491">
        <v>0.46300000000000002</v>
      </c>
      <c r="L491">
        <v>0.1</v>
      </c>
      <c r="M491">
        <v>0.4</v>
      </c>
      <c r="N491">
        <v>0.28599999999999998</v>
      </c>
      <c r="O491">
        <v>0.9</v>
      </c>
      <c r="P491">
        <v>1.9</v>
      </c>
      <c r="Q491">
        <v>0.5</v>
      </c>
      <c r="R491">
        <v>0.48799999999999999</v>
      </c>
      <c r="S491">
        <v>0.4</v>
      </c>
      <c r="T491">
        <v>0.6</v>
      </c>
      <c r="U491">
        <v>0.72699999999999998</v>
      </c>
      <c r="V491">
        <v>0.6</v>
      </c>
      <c r="W491">
        <v>1</v>
      </c>
      <c r="X491">
        <v>1.6</v>
      </c>
      <c r="Y491">
        <v>0.4</v>
      </c>
      <c r="Z491">
        <v>0.3</v>
      </c>
      <c r="AA491">
        <v>0.3</v>
      </c>
      <c r="AB491">
        <v>0.5</v>
      </c>
      <c r="AC491">
        <v>0.7</v>
      </c>
      <c r="AD491">
        <v>2.7</v>
      </c>
      <c r="AG491" t="str">
        <v>Franz Wagner</v>
      </c>
      <c r="AH491" t="str">
        <f t="shared" si="7"/>
        <v>ORL</v>
      </c>
    </row>
    <row r="492" spans="1:34" x14ac:dyDescent="0.25">
      <c r="A492">
        <v>453</v>
      </c>
      <c r="B492" t="s">
        <v>519</v>
      </c>
      <c r="C492" t="s">
        <v>28</v>
      </c>
      <c r="D492">
        <v>22</v>
      </c>
      <c r="E492" t="s">
        <v>68</v>
      </c>
      <c r="F492">
        <v>35</v>
      </c>
      <c r="G492">
        <v>34</v>
      </c>
      <c r="H492">
        <v>30.6</v>
      </c>
      <c r="I492">
        <v>4.0999999999999996</v>
      </c>
      <c r="J492">
        <v>8.6</v>
      </c>
      <c r="K492">
        <v>0.47</v>
      </c>
      <c r="L492">
        <v>1.4</v>
      </c>
      <c r="M492">
        <v>3.7</v>
      </c>
      <c r="N492">
        <v>0.374</v>
      </c>
      <c r="O492">
        <v>2.7</v>
      </c>
      <c r="P492">
        <v>4.9000000000000004</v>
      </c>
      <c r="Q492">
        <v>0.54400000000000004</v>
      </c>
      <c r="R492">
        <v>0.55100000000000005</v>
      </c>
      <c r="S492">
        <v>1.5</v>
      </c>
      <c r="T492">
        <v>2</v>
      </c>
      <c r="U492">
        <v>0.746</v>
      </c>
      <c r="V492">
        <v>1.8</v>
      </c>
      <c r="W492">
        <v>5</v>
      </c>
      <c r="X492">
        <v>6.8</v>
      </c>
      <c r="Y492">
        <v>1.7</v>
      </c>
      <c r="Z492">
        <v>0.4</v>
      </c>
      <c r="AA492">
        <v>0.8</v>
      </c>
      <c r="AB492">
        <v>1.5</v>
      </c>
      <c r="AC492">
        <v>2.5</v>
      </c>
      <c r="AD492">
        <v>11</v>
      </c>
      <c r="AG492" t="str">
        <v>Moritz Wagner</v>
      </c>
      <c r="AH492" t="str">
        <f t="shared" si="7"/>
        <v>ORL</v>
      </c>
    </row>
    <row r="493" spans="1:34" x14ac:dyDescent="0.25">
      <c r="A493">
        <v>454</v>
      </c>
      <c r="B493" t="s">
        <v>520</v>
      </c>
      <c r="C493" t="s">
        <v>59</v>
      </c>
      <c r="D493">
        <v>21</v>
      </c>
      <c r="E493" t="s">
        <v>116</v>
      </c>
      <c r="F493">
        <v>33</v>
      </c>
      <c r="G493">
        <v>0</v>
      </c>
      <c r="H493">
        <v>13.9</v>
      </c>
      <c r="I493">
        <v>2.2000000000000002</v>
      </c>
      <c r="J493">
        <v>5.6</v>
      </c>
      <c r="K493">
        <v>0.38400000000000001</v>
      </c>
      <c r="L493">
        <v>1.1000000000000001</v>
      </c>
      <c r="M493">
        <v>3.5</v>
      </c>
      <c r="N493">
        <v>0.32200000000000001</v>
      </c>
      <c r="O493">
        <v>1</v>
      </c>
      <c r="P493">
        <v>2.1</v>
      </c>
      <c r="Q493">
        <v>0.48599999999999999</v>
      </c>
      <c r="R493">
        <v>0.48399999999999999</v>
      </c>
      <c r="S493">
        <v>0.5</v>
      </c>
      <c r="T493">
        <v>0.7</v>
      </c>
      <c r="U493">
        <v>0.69599999999999995</v>
      </c>
      <c r="V493">
        <v>0.1</v>
      </c>
      <c r="W493">
        <v>1.4</v>
      </c>
      <c r="X493">
        <v>1.5</v>
      </c>
      <c r="Y493">
        <v>1.1000000000000001</v>
      </c>
      <c r="Z493">
        <v>0.5</v>
      </c>
      <c r="AA493">
        <v>0.2</v>
      </c>
      <c r="AB493">
        <v>0.5</v>
      </c>
      <c r="AC493">
        <v>1.4</v>
      </c>
      <c r="AD493">
        <v>5.9</v>
      </c>
      <c r="AG493" t="str">
        <v>Ish Wainright</v>
      </c>
      <c r="AH493" t="str">
        <f t="shared" si="7"/>
        <v>POR</v>
      </c>
    </row>
    <row r="494" spans="1:34" x14ac:dyDescent="0.25">
      <c r="A494">
        <v>455</v>
      </c>
      <c r="B494" t="s">
        <v>521</v>
      </c>
      <c r="C494" t="s">
        <v>59</v>
      </c>
      <c r="D494">
        <v>27</v>
      </c>
      <c r="E494" t="s">
        <v>48</v>
      </c>
      <c r="F494">
        <v>44</v>
      </c>
      <c r="G494">
        <v>44</v>
      </c>
      <c r="H494">
        <v>33.1</v>
      </c>
      <c r="I494">
        <v>4.5999999999999996</v>
      </c>
      <c r="J494">
        <v>11.3</v>
      </c>
      <c r="K494">
        <v>0.40500000000000003</v>
      </c>
      <c r="L494">
        <v>2.5</v>
      </c>
      <c r="M494">
        <v>7.5</v>
      </c>
      <c r="N494">
        <v>0.33800000000000002</v>
      </c>
      <c r="O494">
        <v>2</v>
      </c>
      <c r="P494">
        <v>3.8</v>
      </c>
      <c r="Q494">
        <v>0.53600000000000003</v>
      </c>
      <c r="R494">
        <v>0.51700000000000002</v>
      </c>
      <c r="S494">
        <v>1.1000000000000001</v>
      </c>
      <c r="T494">
        <v>1.4</v>
      </c>
      <c r="U494">
        <v>0.81699999999999995</v>
      </c>
      <c r="V494">
        <v>0.8</v>
      </c>
      <c r="W494">
        <v>4.2</v>
      </c>
      <c r="X494">
        <v>5</v>
      </c>
      <c r="Y494">
        <v>3.8</v>
      </c>
      <c r="Z494">
        <v>0.9</v>
      </c>
      <c r="AA494">
        <v>0.5</v>
      </c>
      <c r="AB494">
        <v>1.6</v>
      </c>
      <c r="AC494">
        <v>2.7</v>
      </c>
      <c r="AD494">
        <v>12.8</v>
      </c>
      <c r="AG494" t="str">
        <v>Jabari Walker</v>
      </c>
      <c r="AH494" t="str">
        <f t="shared" si="7"/>
        <v>POR</v>
      </c>
    </row>
    <row r="495" spans="1:34" x14ac:dyDescent="0.25">
      <c r="A495">
        <v>456</v>
      </c>
      <c r="B495" t="s">
        <v>522</v>
      </c>
      <c r="C495" t="s">
        <v>39</v>
      </c>
      <c r="D495">
        <v>22</v>
      </c>
      <c r="E495" t="s">
        <v>57</v>
      </c>
      <c r="F495">
        <v>43</v>
      </c>
      <c r="G495">
        <v>43</v>
      </c>
      <c r="H495">
        <v>26.3</v>
      </c>
      <c r="I495">
        <v>4.4000000000000004</v>
      </c>
      <c r="J495">
        <v>9.8000000000000007</v>
      </c>
      <c r="K495">
        <v>0.45200000000000001</v>
      </c>
      <c r="L495">
        <v>2</v>
      </c>
      <c r="M495">
        <v>5.2</v>
      </c>
      <c r="N495">
        <v>0.38600000000000001</v>
      </c>
      <c r="O495">
        <v>2.4</v>
      </c>
      <c r="P495">
        <v>4.7</v>
      </c>
      <c r="Q495">
        <v>0.52500000000000002</v>
      </c>
      <c r="R495">
        <v>0.55300000000000005</v>
      </c>
      <c r="S495">
        <v>1.6</v>
      </c>
      <c r="T495">
        <v>2</v>
      </c>
      <c r="U495">
        <v>0.77300000000000002</v>
      </c>
      <c r="V495">
        <v>0.7</v>
      </c>
      <c r="W495">
        <v>2.6</v>
      </c>
      <c r="X495">
        <v>3.3</v>
      </c>
      <c r="Y495">
        <v>2.2999999999999998</v>
      </c>
      <c r="Z495">
        <v>1.3</v>
      </c>
      <c r="AA495">
        <v>0.6</v>
      </c>
      <c r="AB495">
        <v>1.9</v>
      </c>
      <c r="AC495">
        <v>2.9</v>
      </c>
      <c r="AD495">
        <v>12.5</v>
      </c>
      <c r="AG495" t="str">
        <v>Jarace Walker</v>
      </c>
      <c r="AH495" t="str">
        <f t="shared" si="7"/>
        <v>IND</v>
      </c>
    </row>
    <row r="496" spans="1:34" x14ac:dyDescent="0.25">
      <c r="A496">
        <v>457</v>
      </c>
      <c r="B496" t="s">
        <v>523</v>
      </c>
      <c r="C496" t="s">
        <v>59</v>
      </c>
      <c r="D496">
        <v>24</v>
      </c>
      <c r="E496" t="s">
        <v>37</v>
      </c>
      <c r="F496">
        <v>9</v>
      </c>
      <c r="G496">
        <v>0</v>
      </c>
      <c r="H496">
        <v>4.9000000000000004</v>
      </c>
      <c r="I496">
        <v>1</v>
      </c>
      <c r="J496">
        <v>2.2999999999999998</v>
      </c>
      <c r="K496">
        <v>0.42899999999999999</v>
      </c>
      <c r="L496">
        <v>0.6</v>
      </c>
      <c r="M496">
        <v>1.7</v>
      </c>
      <c r="N496">
        <v>0.33300000000000002</v>
      </c>
      <c r="O496">
        <v>0.4</v>
      </c>
      <c r="P496">
        <v>0.7</v>
      </c>
      <c r="Q496">
        <v>0.66700000000000004</v>
      </c>
      <c r="R496">
        <v>0.54800000000000004</v>
      </c>
      <c r="S496">
        <v>0</v>
      </c>
      <c r="T496">
        <v>0</v>
      </c>
      <c r="V496">
        <v>0.1</v>
      </c>
      <c r="W496">
        <v>0.1</v>
      </c>
      <c r="X496">
        <v>0.2</v>
      </c>
      <c r="Y496">
        <v>0.3</v>
      </c>
      <c r="Z496">
        <v>0.1</v>
      </c>
      <c r="AA496">
        <v>0.1</v>
      </c>
      <c r="AB496">
        <v>0.3</v>
      </c>
      <c r="AC496">
        <v>0.2</v>
      </c>
      <c r="AD496">
        <v>2.6</v>
      </c>
      <c r="AG496" t="str">
        <v>Lonnie Walker IV</v>
      </c>
      <c r="AH496" t="str">
        <f t="shared" si="7"/>
        <v>BRK</v>
      </c>
    </row>
    <row r="497" spans="1:34" x14ac:dyDescent="0.25">
      <c r="A497">
        <v>458</v>
      </c>
      <c r="B497" t="s">
        <v>524</v>
      </c>
      <c r="C497" t="s">
        <v>59</v>
      </c>
      <c r="D497">
        <v>28</v>
      </c>
      <c r="E497" t="s">
        <v>124</v>
      </c>
      <c r="F497">
        <v>43</v>
      </c>
      <c r="G497">
        <v>9</v>
      </c>
      <c r="H497">
        <v>18.399999999999999</v>
      </c>
      <c r="I497">
        <v>1.9</v>
      </c>
      <c r="J497">
        <v>4</v>
      </c>
      <c r="K497">
        <v>0.47599999999999998</v>
      </c>
      <c r="L497">
        <v>0.4</v>
      </c>
      <c r="M497">
        <v>1.5</v>
      </c>
      <c r="N497">
        <v>0.29199999999999998</v>
      </c>
      <c r="O497">
        <v>1.4</v>
      </c>
      <c r="P497">
        <v>2.4</v>
      </c>
      <c r="Q497">
        <v>0.59</v>
      </c>
      <c r="R497">
        <v>0.53200000000000003</v>
      </c>
      <c r="S497">
        <v>0.5</v>
      </c>
      <c r="T497">
        <v>0.7</v>
      </c>
      <c r="U497">
        <v>0.71399999999999997</v>
      </c>
      <c r="V497">
        <v>1</v>
      </c>
      <c r="W497">
        <v>2.4</v>
      </c>
      <c r="X497">
        <v>3.4</v>
      </c>
      <c r="Y497">
        <v>1.1000000000000001</v>
      </c>
      <c r="Z497">
        <v>0.7</v>
      </c>
      <c r="AA497">
        <v>0.2</v>
      </c>
      <c r="AB497">
        <v>0.5</v>
      </c>
      <c r="AC497">
        <v>2.5</v>
      </c>
      <c r="AD497">
        <v>4.7</v>
      </c>
      <c r="AG497" t="str">
        <v>Cason Wallace</v>
      </c>
      <c r="AH497" t="str">
        <f t="shared" si="7"/>
        <v>OKC</v>
      </c>
    </row>
    <row r="498" spans="1:34" x14ac:dyDescent="0.25">
      <c r="A498">
        <v>459</v>
      </c>
      <c r="B498" t="s">
        <v>525</v>
      </c>
      <c r="C498" t="s">
        <v>28</v>
      </c>
      <c r="D498">
        <v>25</v>
      </c>
      <c r="E498" t="s">
        <v>78</v>
      </c>
      <c r="F498">
        <v>44</v>
      </c>
      <c r="G498">
        <v>44</v>
      </c>
      <c r="H498">
        <v>35.799999999999997</v>
      </c>
      <c r="I498">
        <v>9</v>
      </c>
      <c r="J498">
        <v>19.2</v>
      </c>
      <c r="K498">
        <v>0.47</v>
      </c>
      <c r="L498">
        <v>3</v>
      </c>
      <c r="M498">
        <v>8.1999999999999993</v>
      </c>
      <c r="N498">
        <v>0.36099999999999999</v>
      </c>
      <c r="O498">
        <v>6.1</v>
      </c>
      <c r="P498">
        <v>11</v>
      </c>
      <c r="Q498">
        <v>0.55100000000000005</v>
      </c>
      <c r="R498">
        <v>0.54700000000000004</v>
      </c>
      <c r="S498">
        <v>5.9</v>
      </c>
      <c r="T498">
        <v>7.2</v>
      </c>
      <c r="U498">
        <v>0.81399999999999995</v>
      </c>
      <c r="V498">
        <v>0.9</v>
      </c>
      <c r="W498">
        <v>7.6</v>
      </c>
      <c r="X498">
        <v>8.5</v>
      </c>
      <c r="Y498">
        <v>4.4000000000000004</v>
      </c>
      <c r="Z498">
        <v>1</v>
      </c>
      <c r="AA498">
        <v>0.5</v>
      </c>
      <c r="AB498">
        <v>2.6</v>
      </c>
      <c r="AC498">
        <v>2</v>
      </c>
      <c r="AD498">
        <v>26.9</v>
      </c>
      <c r="AG498" t="str">
        <v>Jordan Walsh</v>
      </c>
      <c r="AH498" t="str">
        <f t="shared" si="7"/>
        <v>BOS</v>
      </c>
    </row>
    <row r="499" spans="1:34" x14ac:dyDescent="0.25">
      <c r="A499">
        <v>460</v>
      </c>
      <c r="B499" t="s">
        <v>526</v>
      </c>
      <c r="C499" t="s">
        <v>28</v>
      </c>
      <c r="D499">
        <v>24</v>
      </c>
      <c r="E499" t="s">
        <v>101</v>
      </c>
      <c r="F499">
        <v>16</v>
      </c>
      <c r="G499">
        <v>0</v>
      </c>
      <c r="H499">
        <v>6.8</v>
      </c>
      <c r="I499">
        <v>0.8</v>
      </c>
      <c r="J499">
        <v>1.4</v>
      </c>
      <c r="K499">
        <v>0.59099999999999997</v>
      </c>
      <c r="L499">
        <v>0</v>
      </c>
      <c r="M499">
        <v>0.3</v>
      </c>
      <c r="N499">
        <v>0</v>
      </c>
      <c r="O499">
        <v>0.8</v>
      </c>
      <c r="P499">
        <v>1.1000000000000001</v>
      </c>
      <c r="Q499">
        <v>0.76500000000000001</v>
      </c>
      <c r="R499">
        <v>0.59099999999999997</v>
      </c>
      <c r="S499">
        <v>0.1</v>
      </c>
      <c r="T499">
        <v>0.1</v>
      </c>
      <c r="U499">
        <v>1</v>
      </c>
      <c r="V499">
        <v>0.8</v>
      </c>
      <c r="W499">
        <v>0.5</v>
      </c>
      <c r="X499">
        <v>1.3</v>
      </c>
      <c r="Y499">
        <v>0.3</v>
      </c>
      <c r="Z499">
        <v>0.2</v>
      </c>
      <c r="AA499">
        <v>0.1</v>
      </c>
      <c r="AB499">
        <v>0.4</v>
      </c>
      <c r="AC499">
        <v>0.8</v>
      </c>
      <c r="AD499">
        <v>1.7</v>
      </c>
      <c r="AG499" t="str">
        <v>P.J. Washington</v>
      </c>
      <c r="AH499" t="str">
        <f t="shared" si="7"/>
        <v>CHO</v>
      </c>
    </row>
    <row r="500" spans="1:34" x14ac:dyDescent="0.25">
      <c r="A500">
        <v>461</v>
      </c>
      <c r="B500" t="s">
        <v>527</v>
      </c>
      <c r="C500" t="s">
        <v>39</v>
      </c>
      <c r="D500">
        <v>37</v>
      </c>
      <c r="E500" t="s">
        <v>34</v>
      </c>
      <c r="F500">
        <v>12</v>
      </c>
      <c r="G500">
        <v>0</v>
      </c>
      <c r="H500">
        <v>3.9</v>
      </c>
      <c r="I500">
        <v>0.5</v>
      </c>
      <c r="J500">
        <v>1.2</v>
      </c>
      <c r="K500">
        <v>0.42899999999999999</v>
      </c>
      <c r="L500">
        <v>0.2</v>
      </c>
      <c r="M500">
        <v>0.5</v>
      </c>
      <c r="N500">
        <v>0.33300000000000002</v>
      </c>
      <c r="O500">
        <v>0.3</v>
      </c>
      <c r="P500">
        <v>0.7</v>
      </c>
      <c r="Q500">
        <v>0.5</v>
      </c>
      <c r="R500">
        <v>0.5</v>
      </c>
      <c r="S500">
        <v>0.3</v>
      </c>
      <c r="T500">
        <v>0.3</v>
      </c>
      <c r="U500">
        <v>1</v>
      </c>
      <c r="V500">
        <v>0.3</v>
      </c>
      <c r="W500">
        <v>0.4</v>
      </c>
      <c r="X500">
        <v>0.8</v>
      </c>
      <c r="Y500">
        <v>0.5</v>
      </c>
      <c r="Z500">
        <v>0.2</v>
      </c>
      <c r="AA500">
        <v>0</v>
      </c>
      <c r="AB500">
        <v>0.3</v>
      </c>
      <c r="AC500">
        <v>0.3</v>
      </c>
      <c r="AD500">
        <v>1.5</v>
      </c>
      <c r="AG500" t="str">
        <v>TyTy Washington Jr.</v>
      </c>
      <c r="AH500" t="str">
        <f t="shared" si="7"/>
        <v>MIL</v>
      </c>
    </row>
    <row r="501" spans="1:34" x14ac:dyDescent="0.25">
      <c r="A501">
        <v>462</v>
      </c>
      <c r="B501" t="s">
        <v>528</v>
      </c>
      <c r="C501" t="s">
        <v>39</v>
      </c>
      <c r="D501">
        <v>21</v>
      </c>
      <c r="E501" t="s">
        <v>101</v>
      </c>
      <c r="F501">
        <v>31</v>
      </c>
      <c r="G501">
        <v>1</v>
      </c>
      <c r="H501">
        <v>9.8000000000000007</v>
      </c>
      <c r="I501">
        <v>0.7</v>
      </c>
      <c r="J501">
        <v>2</v>
      </c>
      <c r="K501">
        <v>0.36499999999999999</v>
      </c>
      <c r="L501">
        <v>0.3</v>
      </c>
      <c r="M501">
        <v>1.2</v>
      </c>
      <c r="N501">
        <v>0.216</v>
      </c>
      <c r="O501">
        <v>0.5</v>
      </c>
      <c r="P501">
        <v>0.8</v>
      </c>
      <c r="Q501">
        <v>0.57699999999999996</v>
      </c>
      <c r="R501">
        <v>0.42899999999999999</v>
      </c>
      <c r="S501">
        <v>0.5</v>
      </c>
      <c r="T501">
        <v>0.7</v>
      </c>
      <c r="U501">
        <v>0.72699999999999998</v>
      </c>
      <c r="V501">
        <v>0.3</v>
      </c>
      <c r="W501">
        <v>1.2</v>
      </c>
      <c r="X501">
        <v>1.5</v>
      </c>
      <c r="Y501">
        <v>1.2</v>
      </c>
      <c r="Z501">
        <v>0.3</v>
      </c>
      <c r="AA501">
        <v>0.3</v>
      </c>
      <c r="AB501">
        <v>0.5</v>
      </c>
      <c r="AC501">
        <v>1.2</v>
      </c>
      <c r="AD501">
        <v>2.2999999999999998</v>
      </c>
      <c r="AG501" t="str">
        <v>Yuta Watanabe</v>
      </c>
      <c r="AH501" t="str">
        <f t="shared" si="7"/>
        <v>PHO</v>
      </c>
    </row>
    <row r="502" spans="1:34" x14ac:dyDescent="0.25">
      <c r="A502">
        <v>463</v>
      </c>
      <c r="B502" t="s">
        <v>529</v>
      </c>
      <c r="C502" t="s">
        <v>33</v>
      </c>
      <c r="D502">
        <v>31</v>
      </c>
      <c r="E502" t="s">
        <v>32</v>
      </c>
      <c r="F502">
        <v>35</v>
      </c>
      <c r="G502">
        <v>1</v>
      </c>
      <c r="H502">
        <v>17.2</v>
      </c>
      <c r="I502">
        <v>2.7</v>
      </c>
      <c r="J502">
        <v>4.9000000000000004</v>
      </c>
      <c r="K502">
        <v>0.53800000000000003</v>
      </c>
      <c r="L502">
        <v>0.4</v>
      </c>
      <c r="M502">
        <v>1</v>
      </c>
      <c r="N502">
        <v>0.41699999999999998</v>
      </c>
      <c r="O502">
        <v>2.2000000000000002</v>
      </c>
      <c r="P502">
        <v>3.9</v>
      </c>
      <c r="Q502">
        <v>0.56899999999999995</v>
      </c>
      <c r="R502">
        <v>0.58099999999999996</v>
      </c>
      <c r="S502">
        <v>0.8</v>
      </c>
      <c r="T502">
        <v>1.1000000000000001</v>
      </c>
      <c r="U502">
        <v>0.71799999999999997</v>
      </c>
      <c r="V502">
        <v>1.6</v>
      </c>
      <c r="W502">
        <v>2.1</v>
      </c>
      <c r="X502">
        <v>3.7</v>
      </c>
      <c r="Y502">
        <v>1</v>
      </c>
      <c r="Z502">
        <v>0.5</v>
      </c>
      <c r="AA502">
        <v>0.9</v>
      </c>
      <c r="AB502">
        <v>0.7</v>
      </c>
      <c r="AC502">
        <v>2.4</v>
      </c>
      <c r="AD502">
        <v>6.5</v>
      </c>
      <c r="AG502" t="str">
        <v>Lindy Waters III</v>
      </c>
      <c r="AH502" t="str">
        <f t="shared" si="7"/>
        <v>OKC</v>
      </c>
    </row>
    <row r="503" spans="1:34" x14ac:dyDescent="0.25">
      <c r="A503">
        <v>463</v>
      </c>
      <c r="B503" t="s">
        <v>529</v>
      </c>
      <c r="C503" t="s">
        <v>33</v>
      </c>
      <c r="D503">
        <v>31</v>
      </c>
      <c r="E503" t="s">
        <v>127</v>
      </c>
      <c r="F503">
        <v>1</v>
      </c>
      <c r="G503">
        <v>0</v>
      </c>
      <c r="H503">
        <v>8</v>
      </c>
      <c r="I503">
        <v>1</v>
      </c>
      <c r="J503">
        <v>4</v>
      </c>
      <c r="K503">
        <v>0.25</v>
      </c>
      <c r="L503">
        <v>0</v>
      </c>
      <c r="M503">
        <v>1</v>
      </c>
      <c r="N503">
        <v>0</v>
      </c>
      <c r="O503">
        <v>1</v>
      </c>
      <c r="P503">
        <v>3</v>
      </c>
      <c r="Q503">
        <v>0.33300000000000002</v>
      </c>
      <c r="R503">
        <v>0.25</v>
      </c>
      <c r="S503">
        <v>0</v>
      </c>
      <c r="T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1</v>
      </c>
      <c r="AD503">
        <v>2</v>
      </c>
      <c r="AG503" t="str">
        <v>Trendon Watford</v>
      </c>
      <c r="AH503" t="str">
        <f t="shared" si="7"/>
        <v>BRK</v>
      </c>
    </row>
    <row r="504" spans="1:34" x14ac:dyDescent="0.25">
      <c r="A504">
        <v>463</v>
      </c>
      <c r="B504" t="s">
        <v>529</v>
      </c>
      <c r="C504" t="s">
        <v>33</v>
      </c>
      <c r="D504">
        <v>31</v>
      </c>
      <c r="E504" t="s">
        <v>89</v>
      </c>
      <c r="F504">
        <v>34</v>
      </c>
      <c r="G504">
        <v>1</v>
      </c>
      <c r="H504">
        <v>17.5</v>
      </c>
      <c r="I504">
        <v>2.7</v>
      </c>
      <c r="J504">
        <v>5</v>
      </c>
      <c r="K504">
        <v>0.54400000000000004</v>
      </c>
      <c r="L504">
        <v>0.4</v>
      </c>
      <c r="M504">
        <v>1</v>
      </c>
      <c r="N504">
        <v>0.42899999999999999</v>
      </c>
      <c r="O504">
        <v>2.2999999999999998</v>
      </c>
      <c r="P504">
        <v>3.9</v>
      </c>
      <c r="Q504">
        <v>0.57499999999999996</v>
      </c>
      <c r="R504">
        <v>0.58899999999999997</v>
      </c>
      <c r="S504">
        <v>0.8</v>
      </c>
      <c r="T504">
        <v>1.1000000000000001</v>
      </c>
      <c r="U504">
        <v>0.71799999999999997</v>
      </c>
      <c r="V504">
        <v>1.6</v>
      </c>
      <c r="W504">
        <v>2.2000000000000002</v>
      </c>
      <c r="X504">
        <v>3.8</v>
      </c>
      <c r="Y504">
        <v>1.1000000000000001</v>
      </c>
      <c r="Z504">
        <v>0.5</v>
      </c>
      <c r="AA504">
        <v>0.9</v>
      </c>
      <c r="AB504">
        <v>0.7</v>
      </c>
      <c r="AC504">
        <v>2.4</v>
      </c>
      <c r="AD504">
        <v>6.7</v>
      </c>
      <c r="AG504" t="str">
        <v>Peyton Watson</v>
      </c>
      <c r="AH504" t="str">
        <f t="shared" si="7"/>
        <v>DEN</v>
      </c>
    </row>
    <row r="505" spans="1:34" x14ac:dyDescent="0.25">
      <c r="A505">
        <v>464</v>
      </c>
      <c r="B505" t="s">
        <v>530</v>
      </c>
      <c r="C505" t="s">
        <v>39</v>
      </c>
      <c r="D505">
        <v>22</v>
      </c>
      <c r="E505" t="s">
        <v>118</v>
      </c>
      <c r="F505">
        <v>37</v>
      </c>
      <c r="G505">
        <v>22</v>
      </c>
      <c r="H505">
        <v>28.8</v>
      </c>
      <c r="I505">
        <v>7.6</v>
      </c>
      <c r="J505">
        <v>17.100000000000001</v>
      </c>
      <c r="K505">
        <v>0.44500000000000001</v>
      </c>
      <c r="L505">
        <v>1.9</v>
      </c>
      <c r="M505">
        <v>5.4</v>
      </c>
      <c r="N505">
        <v>0.36</v>
      </c>
      <c r="O505">
        <v>5.6</v>
      </c>
      <c r="P505">
        <v>11.6</v>
      </c>
      <c r="Q505">
        <v>0.48499999999999999</v>
      </c>
      <c r="R505">
        <v>0.502</v>
      </c>
      <c r="S505">
        <v>3.9</v>
      </c>
      <c r="T505">
        <v>4.8</v>
      </c>
      <c r="U505">
        <v>0.82499999999999996</v>
      </c>
      <c r="V505">
        <v>0.2</v>
      </c>
      <c r="W505">
        <v>2.5</v>
      </c>
      <c r="X505">
        <v>2.7</v>
      </c>
      <c r="Y505">
        <v>2.2999999999999998</v>
      </c>
      <c r="Z505">
        <v>0.6</v>
      </c>
      <c r="AA505">
        <v>0.3</v>
      </c>
      <c r="AB505">
        <v>1.8</v>
      </c>
      <c r="AC505">
        <v>1.9</v>
      </c>
      <c r="AD505">
        <v>21.1</v>
      </c>
      <c r="AG505" t="str">
        <v>Victor Wembanyama</v>
      </c>
      <c r="AH505" t="str">
        <f t="shared" si="7"/>
        <v>SAS</v>
      </c>
    </row>
    <row r="506" spans="1:34" x14ac:dyDescent="0.25">
      <c r="A506">
        <v>465</v>
      </c>
      <c r="B506" t="s">
        <v>531</v>
      </c>
      <c r="C506" t="s">
        <v>59</v>
      </c>
      <c r="D506">
        <v>21</v>
      </c>
      <c r="E506" t="s">
        <v>124</v>
      </c>
      <c r="F506">
        <v>27</v>
      </c>
      <c r="G506">
        <v>1</v>
      </c>
      <c r="H506">
        <v>16.3</v>
      </c>
      <c r="I506">
        <v>2.4</v>
      </c>
      <c r="J506">
        <v>5</v>
      </c>
      <c r="K506">
        <v>0.47099999999999997</v>
      </c>
      <c r="L506">
        <v>0.2</v>
      </c>
      <c r="M506">
        <v>1.2</v>
      </c>
      <c r="N506">
        <v>0.182</v>
      </c>
      <c r="O506">
        <v>2.1</v>
      </c>
      <c r="P506">
        <v>3.8</v>
      </c>
      <c r="Q506">
        <v>0.56299999999999994</v>
      </c>
      <c r="R506">
        <v>0.49299999999999999</v>
      </c>
      <c r="S506">
        <v>1.3</v>
      </c>
      <c r="T506">
        <v>1.9</v>
      </c>
      <c r="U506">
        <v>0.68</v>
      </c>
      <c r="V506">
        <v>1</v>
      </c>
      <c r="W506">
        <v>3.2</v>
      </c>
      <c r="X506">
        <v>4.3</v>
      </c>
      <c r="Y506">
        <v>2.2000000000000002</v>
      </c>
      <c r="Z506">
        <v>1</v>
      </c>
      <c r="AA506">
        <v>0.4</v>
      </c>
      <c r="AB506">
        <v>1.3</v>
      </c>
      <c r="AC506">
        <v>2</v>
      </c>
      <c r="AD506">
        <v>6.2</v>
      </c>
      <c r="AG506" t="str">
        <v>Blake Wesley</v>
      </c>
      <c r="AH506" t="str">
        <f t="shared" si="7"/>
        <v>SAS</v>
      </c>
    </row>
    <row r="507" spans="1:34" x14ac:dyDescent="0.25">
      <c r="A507">
        <v>466</v>
      </c>
      <c r="B507" t="s">
        <v>532</v>
      </c>
      <c r="C507" t="s">
        <v>59</v>
      </c>
      <c r="D507">
        <v>21</v>
      </c>
      <c r="E507" t="s">
        <v>68</v>
      </c>
      <c r="F507">
        <v>46</v>
      </c>
      <c r="G507">
        <v>24</v>
      </c>
      <c r="H507">
        <v>23.6</v>
      </c>
      <c r="I507">
        <v>3.4</v>
      </c>
      <c r="J507">
        <v>7.3</v>
      </c>
      <c r="K507">
        <v>0.47</v>
      </c>
      <c r="L507">
        <v>0.2</v>
      </c>
      <c r="M507">
        <v>1.6</v>
      </c>
      <c r="N507">
        <v>0.14699999999999999</v>
      </c>
      <c r="O507">
        <v>3.2</v>
      </c>
      <c r="P507">
        <v>5.7</v>
      </c>
      <c r="Q507">
        <v>0.56299999999999994</v>
      </c>
      <c r="R507">
        <v>0.48699999999999999</v>
      </c>
      <c r="S507">
        <v>1.2</v>
      </c>
      <c r="T507">
        <v>1.8</v>
      </c>
      <c r="U507">
        <v>0.64700000000000002</v>
      </c>
      <c r="V507">
        <v>2.1</v>
      </c>
      <c r="W507">
        <v>4.5</v>
      </c>
      <c r="X507">
        <v>6.6</v>
      </c>
      <c r="Y507">
        <v>1.9</v>
      </c>
      <c r="Z507">
        <v>0.9</v>
      </c>
      <c r="AA507">
        <v>0.9</v>
      </c>
      <c r="AB507">
        <v>1.3</v>
      </c>
      <c r="AC507">
        <v>2.9</v>
      </c>
      <c r="AD507">
        <v>8.3000000000000007</v>
      </c>
      <c r="AG507" t="str">
        <v>Russell Westbrook</v>
      </c>
      <c r="AH507" t="str">
        <f t="shared" si="7"/>
        <v>LAC</v>
      </c>
    </row>
    <row r="508" spans="1:34" x14ac:dyDescent="0.25">
      <c r="A508">
        <v>467</v>
      </c>
      <c r="B508" t="s">
        <v>533</v>
      </c>
      <c r="C508" t="s">
        <v>59</v>
      </c>
      <c r="D508">
        <v>33</v>
      </c>
      <c r="E508" t="s">
        <v>173</v>
      </c>
      <c r="F508">
        <v>42</v>
      </c>
      <c r="G508">
        <v>42</v>
      </c>
      <c r="H508">
        <v>30.9</v>
      </c>
      <c r="I508">
        <v>6.1</v>
      </c>
      <c r="J508">
        <v>14.5</v>
      </c>
      <c r="K508">
        <v>0.42099999999999999</v>
      </c>
      <c r="L508">
        <v>3.4</v>
      </c>
      <c r="M508">
        <v>8.8000000000000007</v>
      </c>
      <c r="N508">
        <v>0.38500000000000001</v>
      </c>
      <c r="O508">
        <v>2.7</v>
      </c>
      <c r="P508">
        <v>5.7</v>
      </c>
      <c r="Q508">
        <v>0.47699999999999998</v>
      </c>
      <c r="R508">
        <v>0.53900000000000003</v>
      </c>
      <c r="S508">
        <v>1.9</v>
      </c>
      <c r="T508">
        <v>2.1</v>
      </c>
      <c r="U508">
        <v>0.91</v>
      </c>
      <c r="V508">
        <v>0.5</v>
      </c>
      <c r="W508">
        <v>2.9</v>
      </c>
      <c r="X508">
        <v>3.4</v>
      </c>
      <c r="Y508">
        <v>2.4</v>
      </c>
      <c r="Z508">
        <v>0.5</v>
      </c>
      <c r="AA508">
        <v>0.5</v>
      </c>
      <c r="AB508">
        <v>1.7</v>
      </c>
      <c r="AC508">
        <v>2</v>
      </c>
      <c r="AD508">
        <v>17.600000000000001</v>
      </c>
      <c r="AG508" t="str">
        <v>Coby White</v>
      </c>
      <c r="AH508" t="str">
        <f t="shared" si="7"/>
        <v>CHI</v>
      </c>
    </row>
    <row r="509" spans="1:34" x14ac:dyDescent="0.25">
      <c r="A509">
        <v>468</v>
      </c>
      <c r="B509" t="s">
        <v>534</v>
      </c>
      <c r="C509" t="s">
        <v>28</v>
      </c>
      <c r="D509">
        <v>32</v>
      </c>
      <c r="E509" t="s">
        <v>48</v>
      </c>
      <c r="F509">
        <v>36</v>
      </c>
      <c r="G509">
        <v>0</v>
      </c>
      <c r="H509">
        <v>12.4</v>
      </c>
      <c r="I509">
        <v>1.7</v>
      </c>
      <c r="J509">
        <v>2.6</v>
      </c>
      <c r="K509">
        <v>0.64900000000000002</v>
      </c>
      <c r="L509">
        <v>0</v>
      </c>
      <c r="M509">
        <v>0</v>
      </c>
      <c r="N509">
        <v>0</v>
      </c>
      <c r="O509">
        <v>1.7</v>
      </c>
      <c r="P509">
        <v>2.6</v>
      </c>
      <c r="Q509">
        <v>0.65600000000000003</v>
      </c>
      <c r="R509">
        <v>0.64900000000000002</v>
      </c>
      <c r="S509">
        <v>0.4</v>
      </c>
      <c r="T509">
        <v>1.2</v>
      </c>
      <c r="U509">
        <v>0.31</v>
      </c>
      <c r="V509">
        <v>1.6</v>
      </c>
      <c r="W509">
        <v>2.2999999999999998</v>
      </c>
      <c r="X509">
        <v>3.9</v>
      </c>
      <c r="Y509">
        <v>1.1000000000000001</v>
      </c>
      <c r="Z509">
        <v>0.2</v>
      </c>
      <c r="AA509">
        <v>0.3</v>
      </c>
      <c r="AB509">
        <v>0.6</v>
      </c>
      <c r="AC509">
        <v>1.4</v>
      </c>
      <c r="AD509">
        <v>3.8</v>
      </c>
      <c r="AG509" t="str">
        <v>Derrick White</v>
      </c>
      <c r="AH509" t="str">
        <f t="shared" si="7"/>
        <v>BOS</v>
      </c>
    </row>
    <row r="510" spans="1:34" x14ac:dyDescent="0.25">
      <c r="A510">
        <v>469</v>
      </c>
      <c r="B510" t="s">
        <v>535</v>
      </c>
      <c r="C510" t="s">
        <v>28</v>
      </c>
      <c r="D510">
        <v>21</v>
      </c>
      <c r="E510" t="s">
        <v>70</v>
      </c>
      <c r="F510">
        <v>38</v>
      </c>
      <c r="G510">
        <v>1</v>
      </c>
      <c r="H510">
        <v>14</v>
      </c>
      <c r="I510">
        <v>1.3</v>
      </c>
      <c r="J510">
        <v>3.5</v>
      </c>
      <c r="K510">
        <v>0.35799999999999998</v>
      </c>
      <c r="L510">
        <v>0.5</v>
      </c>
      <c r="M510">
        <v>1.6</v>
      </c>
      <c r="N510">
        <v>0.32200000000000001</v>
      </c>
      <c r="O510">
        <v>0.8</v>
      </c>
      <c r="P510">
        <v>2</v>
      </c>
      <c r="Q510">
        <v>0.38700000000000001</v>
      </c>
      <c r="R510">
        <v>0.42899999999999999</v>
      </c>
      <c r="S510">
        <v>0.2</v>
      </c>
      <c r="T510">
        <v>0.3</v>
      </c>
      <c r="U510">
        <v>0.53800000000000003</v>
      </c>
      <c r="V510">
        <v>1</v>
      </c>
      <c r="W510">
        <v>1.6</v>
      </c>
      <c r="X510">
        <v>2.6</v>
      </c>
      <c r="Y510">
        <v>0.4</v>
      </c>
      <c r="Z510">
        <v>0.2</v>
      </c>
      <c r="AA510">
        <v>0.4</v>
      </c>
      <c r="AB510">
        <v>0.3</v>
      </c>
      <c r="AC510">
        <v>1</v>
      </c>
      <c r="AD510">
        <v>3.2</v>
      </c>
      <c r="AG510" t="str">
        <v>Cam Whitmore</v>
      </c>
      <c r="AH510" t="str">
        <f t="shared" si="7"/>
        <v>HOU</v>
      </c>
    </row>
    <row r="511" spans="1:34" x14ac:dyDescent="0.25">
      <c r="A511">
        <v>470</v>
      </c>
      <c r="B511" t="s">
        <v>536</v>
      </c>
      <c r="C511" t="s">
        <v>59</v>
      </c>
      <c r="D511">
        <v>26</v>
      </c>
      <c r="E511" t="s">
        <v>64</v>
      </c>
      <c r="F511">
        <v>45</v>
      </c>
      <c r="G511">
        <v>15</v>
      </c>
      <c r="H511">
        <v>22.8</v>
      </c>
      <c r="I511">
        <v>2</v>
      </c>
      <c r="J511">
        <v>4.7</v>
      </c>
      <c r="K511">
        <v>0.42199999999999999</v>
      </c>
      <c r="L511">
        <v>1.4</v>
      </c>
      <c r="M511">
        <v>3.7</v>
      </c>
      <c r="N511">
        <v>0.36699999999999999</v>
      </c>
      <c r="O511">
        <v>0.6</v>
      </c>
      <c r="P511">
        <v>1</v>
      </c>
      <c r="Q511">
        <v>0.622</v>
      </c>
      <c r="R511">
        <v>0.56599999999999995</v>
      </c>
      <c r="S511">
        <v>0.3</v>
      </c>
      <c r="T511">
        <v>0.4</v>
      </c>
      <c r="U511">
        <v>0.81299999999999994</v>
      </c>
      <c r="V511">
        <v>0.4</v>
      </c>
      <c r="W511">
        <v>1.5</v>
      </c>
      <c r="X511">
        <v>2</v>
      </c>
      <c r="Y511">
        <v>1.2</v>
      </c>
      <c r="Z511">
        <v>1.6</v>
      </c>
      <c r="AA511">
        <v>0.8</v>
      </c>
      <c r="AB511">
        <v>0.6</v>
      </c>
      <c r="AC511">
        <v>1.4</v>
      </c>
      <c r="AD511">
        <v>5.6</v>
      </c>
      <c r="AG511" t="str">
        <v>Aaron Wiggins</v>
      </c>
      <c r="AH511" t="str">
        <f t="shared" si="7"/>
        <v>OKC</v>
      </c>
    </row>
    <row r="512" spans="1:34" x14ac:dyDescent="0.25">
      <c r="A512">
        <v>471</v>
      </c>
      <c r="B512" t="s">
        <v>537</v>
      </c>
      <c r="C512" t="s">
        <v>33</v>
      </c>
      <c r="D512">
        <v>25</v>
      </c>
      <c r="E512" t="s">
        <v>42</v>
      </c>
      <c r="F512">
        <v>34</v>
      </c>
      <c r="G512">
        <v>13</v>
      </c>
      <c r="H512">
        <v>20.6</v>
      </c>
      <c r="I512">
        <v>2.6</v>
      </c>
      <c r="J512">
        <v>6.3</v>
      </c>
      <c r="K512">
        <v>0.40799999999999997</v>
      </c>
      <c r="L512">
        <v>0.4</v>
      </c>
      <c r="M512">
        <v>1.6</v>
      </c>
      <c r="N512">
        <v>0.22600000000000001</v>
      </c>
      <c r="O512">
        <v>2.2000000000000002</v>
      </c>
      <c r="P512">
        <v>4.7</v>
      </c>
      <c r="Q512">
        <v>0.46899999999999997</v>
      </c>
      <c r="R512">
        <v>0.437</v>
      </c>
      <c r="S512">
        <v>0.5</v>
      </c>
      <c r="T512">
        <v>1.3</v>
      </c>
      <c r="U512">
        <v>0.41899999999999998</v>
      </c>
      <c r="V512">
        <v>1.6</v>
      </c>
      <c r="W512">
        <v>3</v>
      </c>
      <c r="X512">
        <v>4.5999999999999996</v>
      </c>
      <c r="Y512">
        <v>1.7</v>
      </c>
      <c r="Z512">
        <v>1.2</v>
      </c>
      <c r="AA512">
        <v>1</v>
      </c>
      <c r="AB512">
        <v>0.9</v>
      </c>
      <c r="AC512">
        <v>1.8</v>
      </c>
      <c r="AD512">
        <v>6</v>
      </c>
      <c r="AG512" t="str">
        <v>Andrew Wiggins</v>
      </c>
      <c r="AH512" t="str">
        <f t="shared" si="7"/>
        <v>GSW</v>
      </c>
    </row>
    <row r="513" spans="1:34" x14ac:dyDescent="0.25">
      <c r="A513">
        <v>472</v>
      </c>
      <c r="B513" t="s">
        <v>538</v>
      </c>
      <c r="C513" t="s">
        <v>59</v>
      </c>
      <c r="D513">
        <v>23</v>
      </c>
      <c r="E513" t="s">
        <v>35</v>
      </c>
      <c r="F513">
        <v>3</v>
      </c>
      <c r="G513">
        <v>0</v>
      </c>
      <c r="H513">
        <v>1.3</v>
      </c>
      <c r="I513">
        <v>0</v>
      </c>
      <c r="J513">
        <v>0</v>
      </c>
      <c r="L513">
        <v>0</v>
      </c>
      <c r="M513">
        <v>0</v>
      </c>
      <c r="O513">
        <v>0</v>
      </c>
      <c r="P513">
        <v>0</v>
      </c>
      <c r="S513">
        <v>0</v>
      </c>
      <c r="T513">
        <v>0</v>
      </c>
      <c r="V513">
        <v>0</v>
      </c>
      <c r="W513">
        <v>0</v>
      </c>
      <c r="X513">
        <v>0</v>
      </c>
      <c r="Y513">
        <v>0.3</v>
      </c>
      <c r="Z513">
        <v>0</v>
      </c>
      <c r="AA513">
        <v>0.3</v>
      </c>
      <c r="AB513">
        <v>0</v>
      </c>
      <c r="AC513">
        <v>0</v>
      </c>
      <c r="AD513">
        <v>0</v>
      </c>
      <c r="AG513" t="str">
        <v>Lindell Wigginton</v>
      </c>
      <c r="AH513" t="str">
        <f t="shared" si="7"/>
        <v>MIL</v>
      </c>
    </row>
    <row r="514" spans="1:34" x14ac:dyDescent="0.25">
      <c r="A514">
        <v>473</v>
      </c>
      <c r="B514" t="s">
        <v>539</v>
      </c>
      <c r="C514" t="s">
        <v>28</v>
      </c>
      <c r="D514">
        <v>25</v>
      </c>
      <c r="E514" t="s">
        <v>127</v>
      </c>
      <c r="F514">
        <v>47</v>
      </c>
      <c r="G514">
        <v>28</v>
      </c>
      <c r="H514">
        <v>23.2</v>
      </c>
      <c r="I514">
        <v>4.4000000000000004</v>
      </c>
      <c r="J514">
        <v>7.7</v>
      </c>
      <c r="K514">
        <v>0.57899999999999996</v>
      </c>
      <c r="L514">
        <v>1.3</v>
      </c>
      <c r="M514">
        <v>3.2</v>
      </c>
      <c r="N514">
        <v>0.39300000000000002</v>
      </c>
      <c r="O514">
        <v>3.2</v>
      </c>
      <c r="P514">
        <v>4.5</v>
      </c>
      <c r="Q514">
        <v>0.71099999999999997</v>
      </c>
      <c r="R514">
        <v>0.66100000000000003</v>
      </c>
      <c r="S514">
        <v>1.1000000000000001</v>
      </c>
      <c r="T514">
        <v>1.4</v>
      </c>
      <c r="U514">
        <v>0.76100000000000001</v>
      </c>
      <c r="V514">
        <v>1.1000000000000001</v>
      </c>
      <c r="W514">
        <v>2.9</v>
      </c>
      <c r="X514">
        <v>4</v>
      </c>
      <c r="Y514">
        <v>1.6</v>
      </c>
      <c r="Z514">
        <v>0.5</v>
      </c>
      <c r="AA514">
        <v>0.5</v>
      </c>
      <c r="AB514">
        <v>0.8</v>
      </c>
      <c r="AC514">
        <v>2.1</v>
      </c>
      <c r="AD514">
        <v>11.2</v>
      </c>
      <c r="AG514" t="str">
        <v>Brandon Williams</v>
      </c>
      <c r="AH514" t="str">
        <f t="shared" ref="AH514:AH577" si="8">IF(IFERROR(_xlfn.XLOOKUP(AG514,$B$3:$B$1003,$E$3:$E$1003,,,-1),"")=0,"",IFERROR(_xlfn.XLOOKUP(AG514,$B$3:$B$1003,$E$3:$E$1003,,,-1),""))</f>
        <v>DAL</v>
      </c>
    </row>
    <row r="515" spans="1:34" x14ac:dyDescent="0.25">
      <c r="A515">
        <v>474</v>
      </c>
      <c r="B515" t="s">
        <v>540</v>
      </c>
      <c r="C515" t="s">
        <v>59</v>
      </c>
      <c r="D515">
        <v>30</v>
      </c>
      <c r="E515" t="s">
        <v>82</v>
      </c>
      <c r="F515">
        <v>11</v>
      </c>
      <c r="G515">
        <v>0</v>
      </c>
      <c r="H515">
        <v>4.8</v>
      </c>
      <c r="I515">
        <v>0.3</v>
      </c>
      <c r="J515">
        <v>1.1000000000000001</v>
      </c>
      <c r="K515">
        <v>0.25</v>
      </c>
      <c r="L515">
        <v>0.1</v>
      </c>
      <c r="M515">
        <v>0.4</v>
      </c>
      <c r="N515">
        <v>0.25</v>
      </c>
      <c r="O515">
        <v>0.2</v>
      </c>
      <c r="P515">
        <v>0.7</v>
      </c>
      <c r="Q515">
        <v>0.25</v>
      </c>
      <c r="R515">
        <v>0.29199999999999998</v>
      </c>
      <c r="S515">
        <v>0</v>
      </c>
      <c r="T515">
        <v>0</v>
      </c>
      <c r="V515">
        <v>0.4</v>
      </c>
      <c r="W515">
        <v>0.9</v>
      </c>
      <c r="X515">
        <v>1.3</v>
      </c>
      <c r="Y515">
        <v>0.4</v>
      </c>
      <c r="Z515">
        <v>0.1</v>
      </c>
      <c r="AA515">
        <v>0.1</v>
      </c>
      <c r="AB515">
        <v>0.2</v>
      </c>
      <c r="AC515">
        <v>1</v>
      </c>
      <c r="AD515">
        <v>0.6</v>
      </c>
      <c r="AG515" t="str">
        <v>Grant Williams</v>
      </c>
      <c r="AH515" t="str">
        <f t="shared" si="8"/>
        <v>DAL</v>
      </c>
    </row>
    <row r="516" spans="1:34" x14ac:dyDescent="0.25">
      <c r="A516">
        <v>475</v>
      </c>
      <c r="B516" t="s">
        <v>541</v>
      </c>
      <c r="C516" t="s">
        <v>28</v>
      </c>
      <c r="D516">
        <v>28</v>
      </c>
      <c r="E516" t="s">
        <v>44</v>
      </c>
      <c r="F516">
        <v>46</v>
      </c>
      <c r="G516">
        <v>46</v>
      </c>
      <c r="H516">
        <v>33.299999999999997</v>
      </c>
      <c r="I516">
        <v>8.1</v>
      </c>
      <c r="J516">
        <v>15.7</v>
      </c>
      <c r="K516">
        <v>0.51800000000000002</v>
      </c>
      <c r="L516">
        <v>2.2000000000000002</v>
      </c>
      <c r="M516">
        <v>5</v>
      </c>
      <c r="N516">
        <v>0.437</v>
      </c>
      <c r="O516">
        <v>5.9</v>
      </c>
      <c r="P516">
        <v>10.7</v>
      </c>
      <c r="Q516">
        <v>0.55600000000000005</v>
      </c>
      <c r="R516">
        <v>0.58799999999999997</v>
      </c>
      <c r="S516">
        <v>4.2</v>
      </c>
      <c r="T516">
        <v>4.8</v>
      </c>
      <c r="U516">
        <v>0.878</v>
      </c>
      <c r="V516">
        <v>1.4</v>
      </c>
      <c r="W516">
        <v>7.3</v>
      </c>
      <c r="X516">
        <v>8.6999999999999993</v>
      </c>
      <c r="Y516">
        <v>3.1</v>
      </c>
      <c r="Z516">
        <v>0.7</v>
      </c>
      <c r="AA516">
        <v>0.6</v>
      </c>
      <c r="AB516">
        <v>2.9</v>
      </c>
      <c r="AC516">
        <v>3.3</v>
      </c>
      <c r="AD516">
        <v>22.6</v>
      </c>
      <c r="AG516" t="str">
        <v>Jalen Williams</v>
      </c>
      <c r="AH516" t="str">
        <f t="shared" si="8"/>
        <v>OKC</v>
      </c>
    </row>
    <row r="517" spans="1:34" x14ac:dyDescent="0.25">
      <c r="A517">
        <v>476</v>
      </c>
      <c r="B517" t="s">
        <v>542</v>
      </c>
      <c r="C517" t="s">
        <v>39</v>
      </c>
      <c r="D517">
        <v>25</v>
      </c>
      <c r="E517" t="s">
        <v>34</v>
      </c>
      <c r="F517">
        <v>41</v>
      </c>
      <c r="G517">
        <v>11</v>
      </c>
      <c r="H517">
        <v>25.9</v>
      </c>
      <c r="I517">
        <v>4.3</v>
      </c>
      <c r="J517">
        <v>10.1</v>
      </c>
      <c r="K517">
        <v>0.42499999999999999</v>
      </c>
      <c r="L517">
        <v>2.4</v>
      </c>
      <c r="M517">
        <v>5.7</v>
      </c>
      <c r="N517">
        <v>0.41799999999999998</v>
      </c>
      <c r="O517">
        <v>2</v>
      </c>
      <c r="P517">
        <v>4.5</v>
      </c>
      <c r="Q517">
        <v>0.435</v>
      </c>
      <c r="R517">
        <v>0.54200000000000004</v>
      </c>
      <c r="S517">
        <v>0.7</v>
      </c>
      <c r="T517">
        <v>1</v>
      </c>
      <c r="U517">
        <v>0.65100000000000002</v>
      </c>
      <c r="V517">
        <v>0.2</v>
      </c>
      <c r="W517">
        <v>1.8</v>
      </c>
      <c r="X517">
        <v>2.1</v>
      </c>
      <c r="Y517">
        <v>1.6</v>
      </c>
      <c r="Z517">
        <v>0.8</v>
      </c>
      <c r="AA517">
        <v>0.1</v>
      </c>
      <c r="AB517">
        <v>0.6</v>
      </c>
      <c r="AC517">
        <v>1.3</v>
      </c>
      <c r="AD517">
        <v>11.7</v>
      </c>
      <c r="AG517" t="str">
        <v>Jaylin Williams</v>
      </c>
      <c r="AH517" t="str">
        <f t="shared" si="8"/>
        <v>OKC</v>
      </c>
    </row>
    <row r="518" spans="1:34" x14ac:dyDescent="0.25">
      <c r="A518">
        <v>477</v>
      </c>
      <c r="B518" t="s">
        <v>543</v>
      </c>
      <c r="C518" t="s">
        <v>28</v>
      </c>
      <c r="D518">
        <v>24</v>
      </c>
      <c r="E518" t="s">
        <v>127</v>
      </c>
      <c r="F518">
        <v>6</v>
      </c>
      <c r="G518">
        <v>0</v>
      </c>
      <c r="H518">
        <v>5.7</v>
      </c>
      <c r="I518">
        <v>1.3</v>
      </c>
      <c r="J518">
        <v>2.7</v>
      </c>
      <c r="K518">
        <v>0.5</v>
      </c>
      <c r="L518">
        <v>0</v>
      </c>
      <c r="M518">
        <v>0</v>
      </c>
      <c r="O518">
        <v>1.3</v>
      </c>
      <c r="P518">
        <v>2.7</v>
      </c>
      <c r="Q518">
        <v>0.5</v>
      </c>
      <c r="R518">
        <v>0.5</v>
      </c>
      <c r="S518">
        <v>0.8</v>
      </c>
      <c r="T518">
        <v>1</v>
      </c>
      <c r="U518">
        <v>0.83299999999999996</v>
      </c>
      <c r="V518">
        <v>1</v>
      </c>
      <c r="W518">
        <v>1</v>
      </c>
      <c r="X518">
        <v>2</v>
      </c>
      <c r="Y518">
        <v>0.3</v>
      </c>
      <c r="Z518">
        <v>0.3</v>
      </c>
      <c r="AA518">
        <v>0</v>
      </c>
      <c r="AB518">
        <v>0</v>
      </c>
      <c r="AC518">
        <v>0.2</v>
      </c>
      <c r="AD518">
        <v>3.5</v>
      </c>
      <c r="AG518" t="str">
        <v>Jeenathan Williams</v>
      </c>
      <c r="AH518" t="str">
        <f t="shared" si="8"/>
        <v>HOU</v>
      </c>
    </row>
    <row r="519" spans="1:34" x14ac:dyDescent="0.25">
      <c r="A519">
        <v>478</v>
      </c>
      <c r="B519" t="s">
        <v>544</v>
      </c>
      <c r="C519" t="s">
        <v>28</v>
      </c>
      <c r="D519">
        <v>38</v>
      </c>
      <c r="E519" t="s">
        <v>32</v>
      </c>
      <c r="F519">
        <v>15</v>
      </c>
      <c r="G519">
        <v>3</v>
      </c>
      <c r="H519">
        <v>15.9</v>
      </c>
      <c r="I519">
        <v>0.4</v>
      </c>
      <c r="J519">
        <v>1.3</v>
      </c>
      <c r="K519">
        <v>0.316</v>
      </c>
      <c r="L519">
        <v>0.3</v>
      </c>
      <c r="M519">
        <v>1.1000000000000001</v>
      </c>
      <c r="N519">
        <v>0.313</v>
      </c>
      <c r="O519">
        <v>0.1</v>
      </c>
      <c r="P519">
        <v>0.2</v>
      </c>
      <c r="Q519">
        <v>0.33300000000000002</v>
      </c>
      <c r="R519">
        <v>0.44700000000000001</v>
      </c>
      <c r="S519">
        <v>0.2</v>
      </c>
      <c r="T519">
        <v>0.2</v>
      </c>
      <c r="U519">
        <v>1</v>
      </c>
      <c r="V519">
        <v>1.1000000000000001</v>
      </c>
      <c r="W519">
        <v>1.8</v>
      </c>
      <c r="X519">
        <v>2.9</v>
      </c>
      <c r="Y519">
        <v>0.5</v>
      </c>
      <c r="Z519">
        <v>0.6</v>
      </c>
      <c r="AA519">
        <v>0.2</v>
      </c>
      <c r="AB519">
        <v>0.3</v>
      </c>
      <c r="AC519">
        <v>2.2999999999999998</v>
      </c>
      <c r="AD519">
        <v>1.3</v>
      </c>
      <c r="AG519" t="str">
        <v>Kenrich Williams</v>
      </c>
      <c r="AH519" t="str">
        <f t="shared" si="8"/>
        <v>OKC</v>
      </c>
    </row>
    <row r="520" spans="1:34" x14ac:dyDescent="0.25">
      <c r="A520">
        <v>478</v>
      </c>
      <c r="B520" t="s">
        <v>544</v>
      </c>
      <c r="C520" t="s">
        <v>28</v>
      </c>
      <c r="D520">
        <v>38</v>
      </c>
      <c r="E520" t="s">
        <v>74</v>
      </c>
      <c r="F520">
        <v>3</v>
      </c>
      <c r="G520">
        <v>3</v>
      </c>
      <c r="H520">
        <v>22</v>
      </c>
      <c r="I520">
        <v>0.7</v>
      </c>
      <c r="J520">
        <v>1.7</v>
      </c>
      <c r="K520">
        <v>0.4</v>
      </c>
      <c r="L520">
        <v>0.7</v>
      </c>
      <c r="M520">
        <v>1.7</v>
      </c>
      <c r="N520">
        <v>0.4</v>
      </c>
      <c r="O520">
        <v>0</v>
      </c>
      <c r="P520">
        <v>0</v>
      </c>
      <c r="R520">
        <v>0.6</v>
      </c>
      <c r="S520">
        <v>0</v>
      </c>
      <c r="T520">
        <v>0</v>
      </c>
      <c r="V520">
        <v>0.3</v>
      </c>
      <c r="W520">
        <v>4.3</v>
      </c>
      <c r="X520">
        <v>4.7</v>
      </c>
      <c r="Y520">
        <v>0</v>
      </c>
      <c r="Z520">
        <v>1</v>
      </c>
      <c r="AA520">
        <v>0.7</v>
      </c>
      <c r="AB520">
        <v>0.7</v>
      </c>
      <c r="AC520">
        <v>3</v>
      </c>
      <c r="AD520">
        <v>2</v>
      </c>
      <c r="AG520" t="str">
        <v>Mark Williams</v>
      </c>
      <c r="AH520" t="str">
        <f t="shared" si="8"/>
        <v>CHO</v>
      </c>
    </row>
    <row r="521" spans="1:34" x14ac:dyDescent="0.25">
      <c r="A521">
        <v>478</v>
      </c>
      <c r="B521" t="s">
        <v>544</v>
      </c>
      <c r="C521" t="s">
        <v>28</v>
      </c>
      <c r="D521">
        <v>38</v>
      </c>
      <c r="E521" t="s">
        <v>89</v>
      </c>
      <c r="F521">
        <v>12</v>
      </c>
      <c r="G521">
        <v>0</v>
      </c>
      <c r="H521">
        <v>14.4</v>
      </c>
      <c r="I521">
        <v>0.3</v>
      </c>
      <c r="J521">
        <v>1.2</v>
      </c>
      <c r="K521">
        <v>0.28599999999999998</v>
      </c>
      <c r="L521">
        <v>0.3</v>
      </c>
      <c r="M521">
        <v>0.9</v>
      </c>
      <c r="N521">
        <v>0.27300000000000002</v>
      </c>
      <c r="O521">
        <v>0.1</v>
      </c>
      <c r="P521">
        <v>0.3</v>
      </c>
      <c r="Q521">
        <v>0.33300000000000002</v>
      </c>
      <c r="R521">
        <v>0.39300000000000002</v>
      </c>
      <c r="S521">
        <v>0.3</v>
      </c>
      <c r="T521">
        <v>0.3</v>
      </c>
      <c r="U521">
        <v>1</v>
      </c>
      <c r="V521">
        <v>1.3</v>
      </c>
      <c r="W521">
        <v>1.2</v>
      </c>
      <c r="X521">
        <v>2.4</v>
      </c>
      <c r="Y521">
        <v>0.7</v>
      </c>
      <c r="Z521">
        <v>0.5</v>
      </c>
      <c r="AA521">
        <v>0.1</v>
      </c>
      <c r="AB521">
        <v>0.2</v>
      </c>
      <c r="AC521">
        <v>2.2000000000000002</v>
      </c>
      <c r="AD521">
        <v>1.2</v>
      </c>
      <c r="AG521" t="str">
        <v>Patrick Williams</v>
      </c>
      <c r="AH521" t="str">
        <f t="shared" si="8"/>
        <v>CHI</v>
      </c>
    </row>
    <row r="522" spans="1:34" x14ac:dyDescent="0.25">
      <c r="A522">
        <v>479</v>
      </c>
      <c r="B522" t="s">
        <v>545</v>
      </c>
      <c r="C522" t="s">
        <v>33</v>
      </c>
      <c r="D522">
        <v>27</v>
      </c>
      <c r="E522" t="s">
        <v>127</v>
      </c>
      <c r="F522">
        <v>45</v>
      </c>
      <c r="G522">
        <v>45</v>
      </c>
      <c r="H522">
        <v>27.4</v>
      </c>
      <c r="I522">
        <v>6.2</v>
      </c>
      <c r="J522">
        <v>11.8</v>
      </c>
      <c r="K522">
        <v>0.52400000000000002</v>
      </c>
      <c r="L522">
        <v>1.4</v>
      </c>
      <c r="M522">
        <v>4.0999999999999996</v>
      </c>
      <c r="N522">
        <v>0.33900000000000002</v>
      </c>
      <c r="O522">
        <v>4.8</v>
      </c>
      <c r="P522">
        <v>7.8</v>
      </c>
      <c r="Q522">
        <v>0.622</v>
      </c>
      <c r="R522">
        <v>0.58299999999999996</v>
      </c>
      <c r="S522">
        <v>3.4</v>
      </c>
      <c r="T522">
        <v>4.3</v>
      </c>
      <c r="U522">
        <v>0.80300000000000005</v>
      </c>
      <c r="V522">
        <v>1.7</v>
      </c>
      <c r="W522">
        <v>5.3</v>
      </c>
      <c r="X522">
        <v>7</v>
      </c>
      <c r="Y522">
        <v>1.3</v>
      </c>
      <c r="Z522">
        <v>0.5</v>
      </c>
      <c r="AA522">
        <v>1.9</v>
      </c>
      <c r="AB522">
        <v>1.5</v>
      </c>
      <c r="AC522">
        <v>3.1</v>
      </c>
      <c r="AD522">
        <v>17.2</v>
      </c>
      <c r="AG522" t="str">
        <v>Robert Williams</v>
      </c>
      <c r="AH522" t="str">
        <f t="shared" si="8"/>
        <v>POR</v>
      </c>
    </row>
    <row r="523" spans="1:34" x14ac:dyDescent="0.25">
      <c r="A523">
        <v>480</v>
      </c>
      <c r="B523" t="s">
        <v>546</v>
      </c>
      <c r="C523" t="s">
        <v>28</v>
      </c>
      <c r="D523">
        <v>23</v>
      </c>
      <c r="E523" t="s">
        <v>116</v>
      </c>
      <c r="F523">
        <v>9</v>
      </c>
      <c r="G523">
        <v>0</v>
      </c>
      <c r="H523">
        <v>3</v>
      </c>
      <c r="I523">
        <v>0.1</v>
      </c>
      <c r="J523">
        <v>0.8</v>
      </c>
      <c r="K523">
        <v>0.14299999999999999</v>
      </c>
      <c r="L523">
        <v>0</v>
      </c>
      <c r="M523">
        <v>0.7</v>
      </c>
      <c r="N523">
        <v>0</v>
      </c>
      <c r="O523">
        <v>0.1</v>
      </c>
      <c r="P523">
        <v>0.1</v>
      </c>
      <c r="Q523">
        <v>1</v>
      </c>
      <c r="R523">
        <v>0.14299999999999999</v>
      </c>
      <c r="S523">
        <v>0</v>
      </c>
      <c r="T523">
        <v>0</v>
      </c>
      <c r="V523">
        <v>0</v>
      </c>
      <c r="W523">
        <v>0.7</v>
      </c>
      <c r="X523">
        <v>0.7</v>
      </c>
      <c r="Y523">
        <v>0.1</v>
      </c>
      <c r="Z523">
        <v>0</v>
      </c>
      <c r="AA523">
        <v>0</v>
      </c>
      <c r="AB523">
        <v>0.2</v>
      </c>
      <c r="AC523">
        <v>0.7</v>
      </c>
      <c r="AD523">
        <v>0.2</v>
      </c>
      <c r="AG523" t="str">
        <v>Vince Williams Jr.</v>
      </c>
      <c r="AH523" t="str">
        <f t="shared" si="8"/>
        <v>MEM</v>
      </c>
    </row>
    <row r="524" spans="1:34" x14ac:dyDescent="0.25">
      <c r="A524">
        <v>481</v>
      </c>
      <c r="B524" t="s">
        <v>547</v>
      </c>
      <c r="C524" t="s">
        <v>39</v>
      </c>
      <c r="D524">
        <v>24</v>
      </c>
      <c r="E524" t="s">
        <v>68</v>
      </c>
      <c r="F524">
        <v>15</v>
      </c>
      <c r="G524">
        <v>0</v>
      </c>
      <c r="H524">
        <v>10.3</v>
      </c>
      <c r="I524">
        <v>1.3</v>
      </c>
      <c r="J524">
        <v>2.9</v>
      </c>
      <c r="K524">
        <v>0.45500000000000002</v>
      </c>
      <c r="L524">
        <v>0.9</v>
      </c>
      <c r="M524">
        <v>1.8</v>
      </c>
      <c r="N524">
        <v>0.51900000000000002</v>
      </c>
      <c r="O524">
        <v>0.4</v>
      </c>
      <c r="P524">
        <v>1.1000000000000001</v>
      </c>
      <c r="Q524">
        <v>0.35299999999999998</v>
      </c>
      <c r="R524">
        <v>0.61399999999999999</v>
      </c>
      <c r="S524">
        <v>1.4</v>
      </c>
      <c r="T524">
        <v>1.5</v>
      </c>
      <c r="U524">
        <v>0.91300000000000003</v>
      </c>
      <c r="V524">
        <v>0.2</v>
      </c>
      <c r="W524">
        <v>1.7</v>
      </c>
      <c r="X524">
        <v>1.9</v>
      </c>
      <c r="Y524">
        <v>0.5</v>
      </c>
      <c r="Z524">
        <v>0.3</v>
      </c>
      <c r="AA524">
        <v>0.3</v>
      </c>
      <c r="AB524">
        <v>0.7</v>
      </c>
      <c r="AC524">
        <v>1.6</v>
      </c>
      <c r="AD524">
        <v>5</v>
      </c>
      <c r="AG524" t="str">
        <v>Ziaire Williams</v>
      </c>
      <c r="AH524" t="str">
        <f t="shared" si="8"/>
        <v>MEM</v>
      </c>
    </row>
    <row r="525" spans="1:34" x14ac:dyDescent="0.25">
      <c r="A525">
        <v>482</v>
      </c>
      <c r="B525" t="s">
        <v>548</v>
      </c>
      <c r="C525" t="s">
        <v>33</v>
      </c>
      <c r="D525">
        <v>31</v>
      </c>
      <c r="E525" t="s">
        <v>51</v>
      </c>
      <c r="F525">
        <v>47</v>
      </c>
      <c r="G525">
        <v>47</v>
      </c>
      <c r="H525">
        <v>26.1</v>
      </c>
      <c r="I525">
        <v>5.4</v>
      </c>
      <c r="J525">
        <v>9.6</v>
      </c>
      <c r="K525">
        <v>0.56499999999999995</v>
      </c>
      <c r="L525">
        <v>0.6</v>
      </c>
      <c r="M525">
        <v>1.8</v>
      </c>
      <c r="N525">
        <v>0.34899999999999998</v>
      </c>
      <c r="O525">
        <v>4.8</v>
      </c>
      <c r="P525">
        <v>7.8</v>
      </c>
      <c r="Q525">
        <v>0.61599999999999999</v>
      </c>
      <c r="R525">
        <v>0.59899999999999998</v>
      </c>
      <c r="S525">
        <v>2.4</v>
      </c>
      <c r="T525">
        <v>3</v>
      </c>
      <c r="U525">
        <v>0.80600000000000005</v>
      </c>
      <c r="V525">
        <v>2.6</v>
      </c>
      <c r="W525">
        <v>7</v>
      </c>
      <c r="X525">
        <v>9.6</v>
      </c>
      <c r="Y525">
        <v>2.2999999999999998</v>
      </c>
      <c r="Z525">
        <v>0.5</v>
      </c>
      <c r="AA525">
        <v>1.1000000000000001</v>
      </c>
      <c r="AB525">
        <v>1.4</v>
      </c>
      <c r="AC525">
        <v>3</v>
      </c>
      <c r="AD525">
        <v>13.9</v>
      </c>
      <c r="AG525" t="str">
        <v>Zion Williamson</v>
      </c>
      <c r="AH525" t="str">
        <f t="shared" si="8"/>
        <v>NOP</v>
      </c>
    </row>
    <row r="526" spans="1:34" x14ac:dyDescent="0.25">
      <c r="A526">
        <v>483</v>
      </c>
      <c r="B526" t="s">
        <v>549</v>
      </c>
      <c r="C526" t="s">
        <v>28</v>
      </c>
      <c r="D526">
        <v>24</v>
      </c>
      <c r="E526" t="s">
        <v>151</v>
      </c>
      <c r="F526">
        <v>27</v>
      </c>
      <c r="G526">
        <v>5</v>
      </c>
      <c r="H526">
        <v>20</v>
      </c>
      <c r="I526">
        <v>1.9</v>
      </c>
      <c r="J526">
        <v>3.7</v>
      </c>
      <c r="K526">
        <v>0.495</v>
      </c>
      <c r="L526">
        <v>0.2</v>
      </c>
      <c r="M526">
        <v>0.9</v>
      </c>
      <c r="N526">
        <v>0.25</v>
      </c>
      <c r="O526">
        <v>1.6</v>
      </c>
      <c r="P526">
        <v>2.9</v>
      </c>
      <c r="Q526">
        <v>0.57099999999999995</v>
      </c>
      <c r="R526">
        <v>0.52500000000000002</v>
      </c>
      <c r="S526">
        <v>0.8</v>
      </c>
      <c r="T526">
        <v>1.2</v>
      </c>
      <c r="U526">
        <v>0.66700000000000004</v>
      </c>
      <c r="V526">
        <v>1.4</v>
      </c>
      <c r="W526">
        <v>3.3</v>
      </c>
      <c r="X526">
        <v>4.7</v>
      </c>
      <c r="Y526">
        <v>1.1000000000000001</v>
      </c>
      <c r="Z526">
        <v>1.1000000000000001</v>
      </c>
      <c r="AA526">
        <v>0.2</v>
      </c>
      <c r="AB526">
        <v>0.9</v>
      </c>
      <c r="AC526">
        <v>1.5</v>
      </c>
      <c r="AD526">
        <v>4.7</v>
      </c>
      <c r="AG526" t="str">
        <v>Jalen Wilson</v>
      </c>
      <c r="AH526" t="str">
        <f t="shared" si="8"/>
        <v>BRK</v>
      </c>
    </row>
    <row r="527" spans="1:34" x14ac:dyDescent="0.25">
      <c r="A527">
        <v>484</v>
      </c>
      <c r="B527" t="s">
        <v>550</v>
      </c>
      <c r="C527" t="s">
        <v>50</v>
      </c>
      <c r="D527">
        <v>29</v>
      </c>
      <c r="E527" t="s">
        <v>124</v>
      </c>
      <c r="F527">
        <v>44</v>
      </c>
      <c r="G527">
        <v>44</v>
      </c>
      <c r="H527">
        <v>37.1</v>
      </c>
      <c r="I527">
        <v>5.6</v>
      </c>
      <c r="J527">
        <v>13.7</v>
      </c>
      <c r="K527">
        <v>0.40600000000000003</v>
      </c>
      <c r="L527">
        <v>2.9</v>
      </c>
      <c r="M527">
        <v>7.8</v>
      </c>
      <c r="N527">
        <v>0.374</v>
      </c>
      <c r="O527">
        <v>2.6</v>
      </c>
      <c r="P527">
        <v>5.9</v>
      </c>
      <c r="Q527">
        <v>0.45</v>
      </c>
      <c r="R527">
        <v>0.51300000000000001</v>
      </c>
      <c r="S527">
        <v>2.7</v>
      </c>
      <c r="T527">
        <v>3.2</v>
      </c>
      <c r="U527">
        <v>0.85599999999999998</v>
      </c>
      <c r="V527">
        <v>0.4</v>
      </c>
      <c r="W527">
        <v>3.4</v>
      </c>
      <c r="X527">
        <v>3.8</v>
      </c>
      <c r="Y527">
        <v>8.5</v>
      </c>
      <c r="Z527">
        <v>1.1000000000000001</v>
      </c>
      <c r="AA527">
        <v>0.9</v>
      </c>
      <c r="AB527">
        <v>1.6</v>
      </c>
      <c r="AC527">
        <v>2.2999999999999998</v>
      </c>
      <c r="AD527">
        <v>16.8</v>
      </c>
      <c r="AG527" t="str">
        <v>Dylan Windler</v>
      </c>
      <c r="AH527" t="str">
        <f t="shared" si="8"/>
        <v>LAL</v>
      </c>
    </row>
    <row r="528" spans="1:34" x14ac:dyDescent="0.25">
      <c r="A528">
        <v>485</v>
      </c>
      <c r="B528" t="s">
        <v>551</v>
      </c>
      <c r="C528" t="s">
        <v>39</v>
      </c>
      <c r="D528">
        <v>23</v>
      </c>
      <c r="E528" t="s">
        <v>80</v>
      </c>
      <c r="F528">
        <v>42</v>
      </c>
      <c r="G528">
        <v>36</v>
      </c>
      <c r="H528">
        <v>31.3</v>
      </c>
      <c r="I528">
        <v>6.7</v>
      </c>
      <c r="J528">
        <v>14.4</v>
      </c>
      <c r="K528">
        <v>0.46700000000000003</v>
      </c>
      <c r="L528">
        <v>2.4</v>
      </c>
      <c r="M528">
        <v>6.7</v>
      </c>
      <c r="N528">
        <v>0.36099999999999999</v>
      </c>
      <c r="O528">
        <v>4.3</v>
      </c>
      <c r="P528">
        <v>7.7</v>
      </c>
      <c r="Q528">
        <v>0.55900000000000005</v>
      </c>
      <c r="R528">
        <v>0.55000000000000004</v>
      </c>
      <c r="S528">
        <v>2.4</v>
      </c>
      <c r="T528">
        <v>3</v>
      </c>
      <c r="U528">
        <v>0.80600000000000005</v>
      </c>
      <c r="V528">
        <v>0.4</v>
      </c>
      <c r="W528">
        <v>3.2</v>
      </c>
      <c r="X528">
        <v>3.6</v>
      </c>
      <c r="Y528">
        <v>3.6</v>
      </c>
      <c r="Z528">
        <v>1.1000000000000001</v>
      </c>
      <c r="AA528">
        <v>0.2</v>
      </c>
      <c r="AB528">
        <v>1.4</v>
      </c>
      <c r="AC528">
        <v>1.1000000000000001</v>
      </c>
      <c r="AD528">
        <v>18.2</v>
      </c>
      <c r="AG528" t="str">
        <v>James Wiseman</v>
      </c>
      <c r="AH528" t="str">
        <f t="shared" si="8"/>
        <v>DET</v>
      </c>
    </row>
    <row r="529" spans="1:34" x14ac:dyDescent="0.25">
      <c r="A529">
        <v>486</v>
      </c>
      <c r="B529" t="s">
        <v>552</v>
      </c>
      <c r="C529" t="s">
        <v>28</v>
      </c>
      <c r="D529">
        <v>28</v>
      </c>
      <c r="E529" t="s">
        <v>82</v>
      </c>
      <c r="F529">
        <v>33</v>
      </c>
      <c r="G529">
        <v>0</v>
      </c>
      <c r="H529">
        <v>12.7</v>
      </c>
      <c r="I529">
        <v>2.2000000000000002</v>
      </c>
      <c r="J529">
        <v>4.8</v>
      </c>
      <c r="K529">
        <v>0.45600000000000002</v>
      </c>
      <c r="L529">
        <v>1.1000000000000001</v>
      </c>
      <c r="M529">
        <v>2.9</v>
      </c>
      <c r="N529">
        <v>0.375</v>
      </c>
      <c r="O529">
        <v>1.1000000000000001</v>
      </c>
      <c r="P529">
        <v>1.9</v>
      </c>
      <c r="Q529">
        <v>0.58099999999999996</v>
      </c>
      <c r="R529">
        <v>0.56999999999999995</v>
      </c>
      <c r="S529">
        <v>0.2</v>
      </c>
      <c r="T529">
        <v>0.3</v>
      </c>
      <c r="U529">
        <v>0.7</v>
      </c>
      <c r="V529">
        <v>0.9</v>
      </c>
      <c r="W529">
        <v>1.7</v>
      </c>
      <c r="X529">
        <v>2.6</v>
      </c>
      <c r="Y529">
        <v>0.4</v>
      </c>
      <c r="Z529">
        <v>0.5</v>
      </c>
      <c r="AA529">
        <v>0.2</v>
      </c>
      <c r="AB529">
        <v>0.3</v>
      </c>
      <c r="AC529">
        <v>0.9</v>
      </c>
      <c r="AD529">
        <v>5.7</v>
      </c>
      <c r="AG529" t="str">
        <v>Christian Wood</v>
      </c>
      <c r="AH529" t="str">
        <f t="shared" si="8"/>
        <v>LAL</v>
      </c>
    </row>
    <row r="530" spans="1:34" x14ac:dyDescent="0.25">
      <c r="A530">
        <v>487</v>
      </c>
      <c r="B530" t="s">
        <v>553</v>
      </c>
      <c r="C530" t="s">
        <v>50</v>
      </c>
      <c r="D530">
        <v>27</v>
      </c>
      <c r="E530" t="s">
        <v>151</v>
      </c>
      <c r="F530">
        <v>5</v>
      </c>
      <c r="G530">
        <v>0</v>
      </c>
      <c r="H530">
        <v>25.4</v>
      </c>
      <c r="I530">
        <v>2.4</v>
      </c>
      <c r="J530">
        <v>6.4</v>
      </c>
      <c r="K530">
        <v>0.375</v>
      </c>
      <c r="L530">
        <v>0.4</v>
      </c>
      <c r="M530">
        <v>3.4</v>
      </c>
      <c r="N530">
        <v>0.11799999999999999</v>
      </c>
      <c r="O530">
        <v>2</v>
      </c>
      <c r="P530">
        <v>3</v>
      </c>
      <c r="Q530">
        <v>0.66700000000000004</v>
      </c>
      <c r="R530">
        <v>0.40600000000000003</v>
      </c>
      <c r="S530">
        <v>0.2</v>
      </c>
      <c r="T530">
        <v>0.4</v>
      </c>
      <c r="U530">
        <v>0.5</v>
      </c>
      <c r="V530">
        <v>0.4</v>
      </c>
      <c r="W530">
        <v>0.6</v>
      </c>
      <c r="X530">
        <v>1</v>
      </c>
      <c r="Y530">
        <v>3</v>
      </c>
      <c r="Z530">
        <v>1.2</v>
      </c>
      <c r="AA530">
        <v>0</v>
      </c>
      <c r="AB530">
        <v>0.4</v>
      </c>
      <c r="AC530">
        <v>2.4</v>
      </c>
      <c r="AD530">
        <v>5.4</v>
      </c>
      <c r="AG530" t="str">
        <v>Delon Wright</v>
      </c>
      <c r="AH530" t="str">
        <f t="shared" si="8"/>
        <v>WAS</v>
      </c>
    </row>
    <row r="531" spans="1:34" x14ac:dyDescent="0.25">
      <c r="A531">
        <v>488</v>
      </c>
      <c r="B531" t="s">
        <v>554</v>
      </c>
      <c r="C531" t="s">
        <v>33</v>
      </c>
      <c r="D531">
        <v>33</v>
      </c>
      <c r="E531" t="s">
        <v>101</v>
      </c>
      <c r="F531">
        <v>42</v>
      </c>
      <c r="G531">
        <v>40</v>
      </c>
      <c r="H531">
        <v>33.799999999999997</v>
      </c>
      <c r="I531">
        <v>7.3</v>
      </c>
      <c r="J531">
        <v>15.4</v>
      </c>
      <c r="K531">
        <v>0.47399999999999998</v>
      </c>
      <c r="L531">
        <v>1.1000000000000001</v>
      </c>
      <c r="M531">
        <v>4</v>
      </c>
      <c r="N531">
        <v>0.26600000000000001</v>
      </c>
      <c r="O531">
        <v>6.2</v>
      </c>
      <c r="P531">
        <v>11.4</v>
      </c>
      <c r="Q531">
        <v>0.54700000000000004</v>
      </c>
      <c r="R531">
        <v>0.50900000000000001</v>
      </c>
      <c r="S531">
        <v>1.3</v>
      </c>
      <c r="T531">
        <v>1.5</v>
      </c>
      <c r="U531">
        <v>0.86899999999999999</v>
      </c>
      <c r="V531">
        <v>2.6</v>
      </c>
      <c r="W531">
        <v>7.9</v>
      </c>
      <c r="X531">
        <v>10.5</v>
      </c>
      <c r="Y531">
        <v>3.5</v>
      </c>
      <c r="Z531">
        <v>0.7</v>
      </c>
      <c r="AA531">
        <v>0.8</v>
      </c>
      <c r="AB531">
        <v>1.5</v>
      </c>
      <c r="AC531">
        <v>2.6</v>
      </c>
      <c r="AD531">
        <v>16.899999999999999</v>
      </c>
      <c r="AG531" t="str">
        <v>Thaddeus Young</v>
      </c>
      <c r="AH531" t="str">
        <f t="shared" si="8"/>
        <v>TOR</v>
      </c>
    </row>
    <row r="532" spans="1:34" x14ac:dyDescent="0.25">
      <c r="A532">
        <v>489</v>
      </c>
      <c r="B532" t="s">
        <v>555</v>
      </c>
      <c r="C532" t="s">
        <v>28</v>
      </c>
      <c r="D532">
        <v>27</v>
      </c>
      <c r="E532" t="s">
        <v>48</v>
      </c>
      <c r="F532">
        <v>37</v>
      </c>
      <c r="G532">
        <v>29</v>
      </c>
      <c r="H532">
        <v>22.1</v>
      </c>
      <c r="I532">
        <v>1.9</v>
      </c>
      <c r="J532">
        <v>4.5999999999999996</v>
      </c>
      <c r="K532">
        <v>0.42399999999999999</v>
      </c>
      <c r="L532">
        <v>1.6</v>
      </c>
      <c r="M532">
        <v>3.9</v>
      </c>
      <c r="N532">
        <v>0.40400000000000003</v>
      </c>
      <c r="O532">
        <v>0.4</v>
      </c>
      <c r="P532">
        <v>0.6</v>
      </c>
      <c r="Q532">
        <v>0.54200000000000004</v>
      </c>
      <c r="R532">
        <v>0.59699999999999998</v>
      </c>
      <c r="S532">
        <v>0.4</v>
      </c>
      <c r="T532">
        <v>0.5</v>
      </c>
      <c r="U532">
        <v>0.78900000000000003</v>
      </c>
      <c r="V532">
        <v>0.9</v>
      </c>
      <c r="W532">
        <v>3.6</v>
      </c>
      <c r="X532">
        <v>4.5</v>
      </c>
      <c r="Y532">
        <v>0.9</v>
      </c>
      <c r="Z532">
        <v>0.9</v>
      </c>
      <c r="AA532">
        <v>0.3</v>
      </c>
      <c r="AB532">
        <v>0.5</v>
      </c>
      <c r="AC532">
        <v>2</v>
      </c>
      <c r="AD532">
        <v>5.9</v>
      </c>
      <c r="AG532" t="str">
        <v>Trae Young</v>
      </c>
      <c r="AH532" t="str">
        <f t="shared" si="8"/>
        <v>ATL</v>
      </c>
    </row>
    <row r="533" spans="1:34" x14ac:dyDescent="0.25">
      <c r="A533">
        <v>490</v>
      </c>
      <c r="B533" t="s">
        <v>556</v>
      </c>
      <c r="C533" t="s">
        <v>59</v>
      </c>
      <c r="D533">
        <v>22</v>
      </c>
      <c r="E533" t="s">
        <v>57</v>
      </c>
      <c r="F533">
        <v>39</v>
      </c>
      <c r="G533">
        <v>39</v>
      </c>
      <c r="H533">
        <v>33</v>
      </c>
      <c r="I533">
        <v>7.5</v>
      </c>
      <c r="J533">
        <v>16.100000000000001</v>
      </c>
      <c r="K533">
        <v>0.46400000000000002</v>
      </c>
      <c r="L533">
        <v>1.5</v>
      </c>
      <c r="M533">
        <v>5</v>
      </c>
      <c r="N533">
        <v>0.309</v>
      </c>
      <c r="O533">
        <v>5.9</v>
      </c>
      <c r="P533">
        <v>11.1</v>
      </c>
      <c r="Q533">
        <v>0.53300000000000003</v>
      </c>
      <c r="R533">
        <v>0.51200000000000001</v>
      </c>
      <c r="S533">
        <v>3.9</v>
      </c>
      <c r="T533">
        <v>4.5999999999999996</v>
      </c>
      <c r="U533">
        <v>0.85499999999999998</v>
      </c>
      <c r="V533">
        <v>1.1000000000000001</v>
      </c>
      <c r="W533">
        <v>4.5999999999999996</v>
      </c>
      <c r="X533">
        <v>5.7</v>
      </c>
      <c r="Y533">
        <v>4</v>
      </c>
      <c r="Z533">
        <v>1.1000000000000001</v>
      </c>
      <c r="AA533">
        <v>0.3</v>
      </c>
      <c r="AB533">
        <v>1.9</v>
      </c>
      <c r="AC533">
        <v>2.2999999999999998</v>
      </c>
      <c r="AD533">
        <v>20.399999999999999</v>
      </c>
      <c r="AG533" t="str">
        <v>Omer Yurtseven</v>
      </c>
      <c r="AH533" t="str">
        <f t="shared" si="8"/>
        <v>UTA</v>
      </c>
    </row>
    <row r="534" spans="1:34" x14ac:dyDescent="0.25">
      <c r="A534">
        <v>491</v>
      </c>
      <c r="B534" t="s">
        <v>557</v>
      </c>
      <c r="C534" t="s">
        <v>33</v>
      </c>
      <c r="D534">
        <v>26</v>
      </c>
      <c r="E534" t="s">
        <v>57</v>
      </c>
      <c r="F534">
        <v>45</v>
      </c>
      <c r="G534">
        <v>1</v>
      </c>
      <c r="H534">
        <v>19.100000000000001</v>
      </c>
      <c r="I534">
        <v>4.4000000000000004</v>
      </c>
      <c r="J534">
        <v>7.5</v>
      </c>
      <c r="K534">
        <v>0.58299999999999996</v>
      </c>
      <c r="L534">
        <v>0.6</v>
      </c>
      <c r="M534">
        <v>1.7</v>
      </c>
      <c r="N534">
        <v>0.32900000000000001</v>
      </c>
      <c r="O534">
        <v>3.8</v>
      </c>
      <c r="P534">
        <v>5.8</v>
      </c>
      <c r="Q534">
        <v>0.65800000000000003</v>
      </c>
      <c r="R534">
        <v>0.621</v>
      </c>
      <c r="S534">
        <v>2.2999999999999998</v>
      </c>
      <c r="T534">
        <v>2.9</v>
      </c>
      <c r="U534">
        <v>0.78600000000000003</v>
      </c>
      <c r="V534">
        <v>1.6</v>
      </c>
      <c r="W534">
        <v>3.1</v>
      </c>
      <c r="X534">
        <v>4.5999999999999996</v>
      </c>
      <c r="Y534">
        <v>1.3</v>
      </c>
      <c r="Z534">
        <v>0.5</v>
      </c>
      <c r="AA534">
        <v>0.3</v>
      </c>
      <c r="AB534">
        <v>1.1000000000000001</v>
      </c>
      <c r="AC534">
        <v>2.2000000000000002</v>
      </c>
      <c r="AD534">
        <v>11.6</v>
      </c>
      <c r="AG534" t="str">
        <v>Cody Zeller</v>
      </c>
      <c r="AH534" t="str">
        <f t="shared" si="8"/>
        <v>NOP</v>
      </c>
    </row>
    <row r="535" spans="1:34" x14ac:dyDescent="0.25">
      <c r="A535">
        <v>492</v>
      </c>
      <c r="B535" t="s">
        <v>558</v>
      </c>
      <c r="C535" t="s">
        <v>59</v>
      </c>
      <c r="D535">
        <v>29</v>
      </c>
      <c r="E535" t="s">
        <v>64</v>
      </c>
      <c r="F535">
        <v>7</v>
      </c>
      <c r="G535">
        <v>0</v>
      </c>
      <c r="H535">
        <v>6.6</v>
      </c>
      <c r="I535">
        <v>0.9</v>
      </c>
      <c r="J535">
        <v>2.6</v>
      </c>
      <c r="K535">
        <v>0.33300000000000002</v>
      </c>
      <c r="L535">
        <v>0.9</v>
      </c>
      <c r="M535">
        <v>2.2999999999999998</v>
      </c>
      <c r="N535">
        <v>0.375</v>
      </c>
      <c r="O535">
        <v>0</v>
      </c>
      <c r="P535">
        <v>0.3</v>
      </c>
      <c r="Q535">
        <v>0</v>
      </c>
      <c r="R535">
        <v>0.5</v>
      </c>
      <c r="S535">
        <v>0.3</v>
      </c>
      <c r="T535">
        <v>0.3</v>
      </c>
      <c r="U535">
        <v>1</v>
      </c>
      <c r="V535">
        <v>0</v>
      </c>
      <c r="W535">
        <v>1.3</v>
      </c>
      <c r="X535">
        <v>1.3</v>
      </c>
      <c r="Y535">
        <v>0</v>
      </c>
      <c r="Z535">
        <v>0.3</v>
      </c>
      <c r="AA535">
        <v>0.1</v>
      </c>
      <c r="AB535">
        <v>0.1</v>
      </c>
      <c r="AC535">
        <v>0.6</v>
      </c>
      <c r="AD535">
        <v>2.9</v>
      </c>
      <c r="AG535" t="str">
        <v>Ivica Zubac</v>
      </c>
      <c r="AH535" t="str">
        <f t="shared" si="8"/>
        <v>LAC</v>
      </c>
    </row>
    <row r="536" spans="1:34" x14ac:dyDescent="0.25">
      <c r="A536">
        <v>493</v>
      </c>
      <c r="B536" t="s">
        <v>559</v>
      </c>
      <c r="C536" t="s">
        <v>59</v>
      </c>
      <c r="D536">
        <v>21</v>
      </c>
      <c r="E536" t="s">
        <v>64</v>
      </c>
      <c r="F536">
        <v>43</v>
      </c>
      <c r="G536">
        <v>9</v>
      </c>
      <c r="H536">
        <v>21.5</v>
      </c>
      <c r="I536">
        <v>3</v>
      </c>
      <c r="J536">
        <v>6.4</v>
      </c>
      <c r="K536">
        <v>0.47299999999999998</v>
      </c>
      <c r="L536">
        <v>0.6</v>
      </c>
      <c r="M536">
        <v>2</v>
      </c>
      <c r="N536">
        <v>0.29399999999999998</v>
      </c>
      <c r="O536">
        <v>2.4</v>
      </c>
      <c r="P536">
        <v>4.4000000000000004</v>
      </c>
      <c r="Q536">
        <v>0.55300000000000005</v>
      </c>
      <c r="R536">
        <v>0.51800000000000002</v>
      </c>
      <c r="S536">
        <v>1.8</v>
      </c>
      <c r="T536">
        <v>2.4</v>
      </c>
      <c r="U536">
        <v>0.75</v>
      </c>
      <c r="V536">
        <v>1.9</v>
      </c>
      <c r="W536">
        <v>4.5</v>
      </c>
      <c r="X536">
        <v>6.3</v>
      </c>
      <c r="Y536">
        <v>0.8</v>
      </c>
      <c r="Z536">
        <v>0.7</v>
      </c>
      <c r="AA536">
        <v>0.4</v>
      </c>
      <c r="AB536">
        <v>1</v>
      </c>
      <c r="AC536">
        <v>2.2999999999999998</v>
      </c>
      <c r="AD536">
        <v>8.4</v>
      </c>
      <c r="AG536" t="str">
        <v/>
      </c>
      <c r="AH536" t="str">
        <f t="shared" si="8"/>
        <v/>
      </c>
    </row>
    <row r="537" spans="1:34" x14ac:dyDescent="0.25">
      <c r="A537">
        <v>494</v>
      </c>
      <c r="B537" t="s">
        <v>560</v>
      </c>
      <c r="C537" t="s">
        <v>28</v>
      </c>
      <c r="D537">
        <v>20</v>
      </c>
      <c r="E537" t="s">
        <v>127</v>
      </c>
      <c r="F537">
        <v>15</v>
      </c>
      <c r="G537">
        <v>0</v>
      </c>
      <c r="H537">
        <v>11</v>
      </c>
      <c r="I537">
        <v>1.9</v>
      </c>
      <c r="J537">
        <v>4.3</v>
      </c>
      <c r="K537">
        <v>0.438</v>
      </c>
      <c r="L537">
        <v>0.8</v>
      </c>
      <c r="M537">
        <v>2</v>
      </c>
      <c r="N537">
        <v>0.4</v>
      </c>
      <c r="O537">
        <v>1.1000000000000001</v>
      </c>
      <c r="P537">
        <v>2.2999999999999998</v>
      </c>
      <c r="Q537">
        <v>0.47099999999999997</v>
      </c>
      <c r="R537">
        <v>0.53100000000000003</v>
      </c>
      <c r="S537">
        <v>0.4</v>
      </c>
      <c r="T537">
        <v>0.5</v>
      </c>
      <c r="U537">
        <v>0.85699999999999998</v>
      </c>
      <c r="V537">
        <v>0.5</v>
      </c>
      <c r="W537">
        <v>1.3</v>
      </c>
      <c r="X537">
        <v>1.9</v>
      </c>
      <c r="Y537">
        <v>1.3</v>
      </c>
      <c r="Z537">
        <v>0.6</v>
      </c>
      <c r="AA537">
        <v>0.3</v>
      </c>
      <c r="AB537">
        <v>0.5</v>
      </c>
      <c r="AC537">
        <v>1</v>
      </c>
      <c r="AD537">
        <v>4.9000000000000004</v>
      </c>
      <c r="AH537" t="str">
        <f t="shared" si="8"/>
        <v/>
      </c>
    </row>
    <row r="538" spans="1:34" x14ac:dyDescent="0.25">
      <c r="A538">
        <v>495</v>
      </c>
      <c r="B538" t="s">
        <v>561</v>
      </c>
      <c r="C538" t="s">
        <v>39</v>
      </c>
      <c r="D538">
        <v>25</v>
      </c>
      <c r="E538" t="s">
        <v>118</v>
      </c>
      <c r="F538">
        <v>28</v>
      </c>
      <c r="G538">
        <v>0</v>
      </c>
      <c r="H538">
        <v>18.5</v>
      </c>
      <c r="I538">
        <v>4.3</v>
      </c>
      <c r="J538">
        <v>9</v>
      </c>
      <c r="K538">
        <v>0.47599999999999998</v>
      </c>
      <c r="L538">
        <v>2.2000000000000002</v>
      </c>
      <c r="M538">
        <v>4.9000000000000004</v>
      </c>
      <c r="N538">
        <v>0.442</v>
      </c>
      <c r="O538">
        <v>2.1</v>
      </c>
      <c r="P538">
        <v>4.0999999999999996</v>
      </c>
      <c r="Q538">
        <v>0.51800000000000002</v>
      </c>
      <c r="R538">
        <v>0.59699999999999998</v>
      </c>
      <c r="S538">
        <v>1.1000000000000001</v>
      </c>
      <c r="T538">
        <v>1.4</v>
      </c>
      <c r="U538">
        <v>0.75</v>
      </c>
      <c r="V538">
        <v>0.2</v>
      </c>
      <c r="W538">
        <v>1.9</v>
      </c>
      <c r="X538">
        <v>2.1</v>
      </c>
      <c r="Y538">
        <v>1.4</v>
      </c>
      <c r="Z538">
        <v>0.6</v>
      </c>
      <c r="AA538">
        <v>0.4</v>
      </c>
      <c r="AB538">
        <v>1.1000000000000001</v>
      </c>
      <c r="AC538">
        <v>1.1000000000000001</v>
      </c>
      <c r="AD538">
        <v>11.8</v>
      </c>
      <c r="AH538" t="str">
        <f t="shared" si="8"/>
        <v/>
      </c>
    </row>
    <row r="539" spans="1:34" x14ac:dyDescent="0.25">
      <c r="A539">
        <v>496</v>
      </c>
      <c r="B539" t="s">
        <v>562</v>
      </c>
      <c r="C539" t="s">
        <v>39</v>
      </c>
      <c r="D539">
        <v>20</v>
      </c>
      <c r="E539" t="s">
        <v>95</v>
      </c>
      <c r="F539">
        <v>47</v>
      </c>
      <c r="G539">
        <v>7</v>
      </c>
      <c r="H539">
        <v>21.1</v>
      </c>
      <c r="I539">
        <v>2.6</v>
      </c>
      <c r="J539">
        <v>5</v>
      </c>
      <c r="K539">
        <v>0.51500000000000001</v>
      </c>
      <c r="L539">
        <v>1.1000000000000001</v>
      </c>
      <c r="M539">
        <v>2.6</v>
      </c>
      <c r="N539">
        <v>0.42299999999999999</v>
      </c>
      <c r="O539">
        <v>1.5</v>
      </c>
      <c r="P539">
        <v>2.4</v>
      </c>
      <c r="Q539">
        <v>0.61399999999999999</v>
      </c>
      <c r="R539">
        <v>0.624</v>
      </c>
      <c r="S539">
        <v>0.4</v>
      </c>
      <c r="T539">
        <v>0.5</v>
      </c>
      <c r="U539">
        <v>0.83299999999999996</v>
      </c>
      <c r="V539">
        <v>0.6</v>
      </c>
      <c r="W539">
        <v>1.7</v>
      </c>
      <c r="X539">
        <v>2.2999999999999998</v>
      </c>
      <c r="Y539">
        <v>1.4</v>
      </c>
      <c r="Z539">
        <v>0.7</v>
      </c>
      <c r="AA539">
        <v>0.4</v>
      </c>
      <c r="AB539">
        <v>0.5</v>
      </c>
      <c r="AC539">
        <v>1.8</v>
      </c>
      <c r="AD539">
        <v>6.7</v>
      </c>
      <c r="AH539" t="str">
        <f t="shared" si="8"/>
        <v/>
      </c>
    </row>
    <row r="540" spans="1:34" x14ac:dyDescent="0.25">
      <c r="A540">
        <v>497</v>
      </c>
      <c r="B540" t="s">
        <v>563</v>
      </c>
      <c r="C540" t="s">
        <v>59</v>
      </c>
      <c r="D540">
        <v>19</v>
      </c>
      <c r="E540" t="s">
        <v>78</v>
      </c>
      <c r="F540">
        <v>2</v>
      </c>
      <c r="G540">
        <v>0</v>
      </c>
      <c r="H540">
        <v>3</v>
      </c>
      <c r="I540">
        <v>0</v>
      </c>
      <c r="J540">
        <v>0.5</v>
      </c>
      <c r="K540">
        <v>0</v>
      </c>
      <c r="L540">
        <v>0</v>
      </c>
      <c r="M540">
        <v>0.5</v>
      </c>
      <c r="N540">
        <v>0</v>
      </c>
      <c r="O540">
        <v>0</v>
      </c>
      <c r="P540">
        <v>0</v>
      </c>
      <c r="R540">
        <v>0</v>
      </c>
      <c r="S540">
        <v>0</v>
      </c>
      <c r="T540">
        <v>0</v>
      </c>
      <c r="V540">
        <v>0</v>
      </c>
      <c r="W540">
        <v>2.5</v>
      </c>
      <c r="X540">
        <v>2.5</v>
      </c>
      <c r="Y540">
        <v>0.5</v>
      </c>
      <c r="Z540">
        <v>0</v>
      </c>
      <c r="AA540">
        <v>0</v>
      </c>
      <c r="AB540">
        <v>0</v>
      </c>
      <c r="AC540">
        <v>0</v>
      </c>
      <c r="AD540">
        <v>0</v>
      </c>
      <c r="AH540" t="str">
        <f t="shared" si="8"/>
        <v/>
      </c>
    </row>
    <row r="541" spans="1:34" x14ac:dyDescent="0.25">
      <c r="A541">
        <v>498</v>
      </c>
      <c r="B541" t="s">
        <v>564</v>
      </c>
      <c r="C541" t="s">
        <v>28</v>
      </c>
      <c r="D541">
        <v>25</v>
      </c>
      <c r="E541" t="s">
        <v>70</v>
      </c>
      <c r="F541">
        <v>39</v>
      </c>
      <c r="G541">
        <v>17</v>
      </c>
      <c r="H541">
        <v>28.9</v>
      </c>
      <c r="I541">
        <v>5.0999999999999996</v>
      </c>
      <c r="J541">
        <v>11.3</v>
      </c>
      <c r="K541">
        <v>0.44800000000000001</v>
      </c>
      <c r="L541">
        <v>1.9</v>
      </c>
      <c r="M541">
        <v>5.5</v>
      </c>
      <c r="N541">
        <v>0.34300000000000003</v>
      </c>
      <c r="O541">
        <v>3.2</v>
      </c>
      <c r="P541">
        <v>5.8</v>
      </c>
      <c r="Q541">
        <v>0.54900000000000004</v>
      </c>
      <c r="R541">
        <v>0.53200000000000003</v>
      </c>
      <c r="S541">
        <v>1.4</v>
      </c>
      <c r="T541">
        <v>1.9</v>
      </c>
      <c r="U541">
        <v>0.747</v>
      </c>
      <c r="V541">
        <v>1.2</v>
      </c>
      <c r="W541">
        <v>3.9</v>
      </c>
      <c r="X541">
        <v>5</v>
      </c>
      <c r="Y541">
        <v>2.2999999999999998</v>
      </c>
      <c r="Z541">
        <v>0.8</v>
      </c>
      <c r="AA541">
        <v>0.8</v>
      </c>
      <c r="AB541">
        <v>1.5</v>
      </c>
      <c r="AC541">
        <v>2.6</v>
      </c>
      <c r="AD541">
        <v>13.5</v>
      </c>
      <c r="AH541" t="str">
        <f t="shared" si="8"/>
        <v/>
      </c>
    </row>
    <row r="542" spans="1:34" x14ac:dyDescent="0.25">
      <c r="A542">
        <v>499</v>
      </c>
      <c r="B542" t="s">
        <v>565</v>
      </c>
      <c r="C542" t="s">
        <v>50</v>
      </c>
      <c r="D542">
        <v>22</v>
      </c>
      <c r="E542" t="s">
        <v>54</v>
      </c>
      <c r="F542">
        <v>2</v>
      </c>
      <c r="G542">
        <v>0</v>
      </c>
      <c r="H542">
        <v>3</v>
      </c>
      <c r="I542">
        <v>0.5</v>
      </c>
      <c r="J542">
        <v>1.5</v>
      </c>
      <c r="K542">
        <v>0.33300000000000002</v>
      </c>
      <c r="L542">
        <v>0.5</v>
      </c>
      <c r="M542">
        <v>1</v>
      </c>
      <c r="N542">
        <v>0.5</v>
      </c>
      <c r="O542">
        <v>0</v>
      </c>
      <c r="P542">
        <v>0.5</v>
      </c>
      <c r="Q542">
        <v>0</v>
      </c>
      <c r="R542">
        <v>0.5</v>
      </c>
      <c r="S542">
        <v>0</v>
      </c>
      <c r="T542">
        <v>0</v>
      </c>
      <c r="V542">
        <v>0</v>
      </c>
      <c r="W542">
        <v>0.5</v>
      </c>
      <c r="X542">
        <v>0.5</v>
      </c>
      <c r="Y542">
        <v>0</v>
      </c>
      <c r="Z542">
        <v>0.5</v>
      </c>
      <c r="AA542">
        <v>0</v>
      </c>
      <c r="AB542">
        <v>1</v>
      </c>
      <c r="AC542">
        <v>0</v>
      </c>
      <c r="AD542">
        <v>1.5</v>
      </c>
      <c r="AH542" t="str">
        <f t="shared" si="8"/>
        <v/>
      </c>
    </row>
    <row r="543" spans="1:34" x14ac:dyDescent="0.25">
      <c r="A543">
        <v>500</v>
      </c>
      <c r="B543" t="s">
        <v>566</v>
      </c>
      <c r="C543" t="s">
        <v>59</v>
      </c>
      <c r="D543">
        <v>29</v>
      </c>
      <c r="E543" t="s">
        <v>46</v>
      </c>
      <c r="F543">
        <v>26</v>
      </c>
      <c r="G543">
        <v>0</v>
      </c>
      <c r="H543">
        <v>14.3</v>
      </c>
      <c r="I543">
        <v>1.2</v>
      </c>
      <c r="J543">
        <v>3.6</v>
      </c>
      <c r="K543">
        <v>0.34399999999999997</v>
      </c>
      <c r="L543">
        <v>0.9</v>
      </c>
      <c r="M543">
        <v>2.8</v>
      </c>
      <c r="N543">
        <v>0.315</v>
      </c>
      <c r="O543">
        <v>0.3</v>
      </c>
      <c r="P543">
        <v>0.8</v>
      </c>
      <c r="Q543">
        <v>0.45</v>
      </c>
      <c r="R543">
        <v>0.46800000000000003</v>
      </c>
      <c r="S543">
        <v>0.4</v>
      </c>
      <c r="T543">
        <v>0.6</v>
      </c>
      <c r="U543">
        <v>0.66700000000000004</v>
      </c>
      <c r="V543">
        <v>0.4</v>
      </c>
      <c r="W543">
        <v>1.3</v>
      </c>
      <c r="X543">
        <v>1.7</v>
      </c>
      <c r="Y543">
        <v>0.4</v>
      </c>
      <c r="Z543">
        <v>0.3</v>
      </c>
      <c r="AA543">
        <v>0.3</v>
      </c>
      <c r="AB543">
        <v>0.6</v>
      </c>
      <c r="AC543">
        <v>1.3</v>
      </c>
      <c r="AD543">
        <v>3.7</v>
      </c>
      <c r="AH543" t="str">
        <f t="shared" si="8"/>
        <v/>
      </c>
    </row>
    <row r="544" spans="1:34" x14ac:dyDescent="0.25">
      <c r="A544">
        <v>501</v>
      </c>
      <c r="B544" t="s">
        <v>567</v>
      </c>
      <c r="C544" t="s">
        <v>39</v>
      </c>
      <c r="D544">
        <v>26</v>
      </c>
      <c r="E544" t="s">
        <v>95</v>
      </c>
      <c r="F544">
        <v>17</v>
      </c>
      <c r="G544">
        <v>0</v>
      </c>
      <c r="H544">
        <v>7.4</v>
      </c>
      <c r="I544">
        <v>1</v>
      </c>
      <c r="J544">
        <v>2.4</v>
      </c>
      <c r="K544">
        <v>0.42499999999999999</v>
      </c>
      <c r="L544">
        <v>0.9</v>
      </c>
      <c r="M544">
        <v>2.2000000000000002</v>
      </c>
      <c r="N544">
        <v>0.40500000000000003</v>
      </c>
      <c r="O544">
        <v>0.1</v>
      </c>
      <c r="P544">
        <v>0.2</v>
      </c>
      <c r="Q544">
        <v>0.66700000000000004</v>
      </c>
      <c r="R544">
        <v>0.61299999999999999</v>
      </c>
      <c r="S544">
        <v>0</v>
      </c>
      <c r="T544">
        <v>0</v>
      </c>
      <c r="V544">
        <v>0.1</v>
      </c>
      <c r="W544">
        <v>0.8</v>
      </c>
      <c r="X544">
        <v>0.8</v>
      </c>
      <c r="Y544">
        <v>0.6</v>
      </c>
      <c r="Z544">
        <v>0</v>
      </c>
      <c r="AA544">
        <v>0.2</v>
      </c>
      <c r="AB544">
        <v>0.1</v>
      </c>
      <c r="AC544">
        <v>0.7</v>
      </c>
      <c r="AD544">
        <v>2.9</v>
      </c>
      <c r="AH544" t="str">
        <f t="shared" si="8"/>
        <v/>
      </c>
    </row>
    <row r="545" spans="1:34" x14ac:dyDescent="0.25">
      <c r="A545">
        <v>502</v>
      </c>
      <c r="B545" t="s">
        <v>568</v>
      </c>
      <c r="C545" t="s">
        <v>28</v>
      </c>
      <c r="D545">
        <v>23</v>
      </c>
      <c r="E545" t="s">
        <v>118</v>
      </c>
      <c r="F545">
        <v>32</v>
      </c>
      <c r="G545">
        <v>0</v>
      </c>
      <c r="H545">
        <v>11.9</v>
      </c>
      <c r="I545">
        <v>2.2999999999999998</v>
      </c>
      <c r="J545">
        <v>4.3</v>
      </c>
      <c r="K545">
        <v>0.53300000000000003</v>
      </c>
      <c r="L545">
        <v>0.3</v>
      </c>
      <c r="M545">
        <v>0.9</v>
      </c>
      <c r="N545">
        <v>0.34499999999999997</v>
      </c>
      <c r="O545">
        <v>2</v>
      </c>
      <c r="P545">
        <v>3.4</v>
      </c>
      <c r="Q545">
        <v>0.58299999999999996</v>
      </c>
      <c r="R545">
        <v>0.56899999999999995</v>
      </c>
      <c r="S545">
        <v>0.8</v>
      </c>
      <c r="T545">
        <v>0.9</v>
      </c>
      <c r="U545">
        <v>0.82799999999999996</v>
      </c>
      <c r="V545">
        <v>0.9</v>
      </c>
      <c r="W545">
        <v>1.9</v>
      </c>
      <c r="X545">
        <v>2.8</v>
      </c>
      <c r="Y545">
        <v>1.5</v>
      </c>
      <c r="Z545">
        <v>0.5</v>
      </c>
      <c r="AA545">
        <v>0.2</v>
      </c>
      <c r="AB545">
        <v>0.8</v>
      </c>
      <c r="AC545">
        <v>1.6</v>
      </c>
      <c r="AD545">
        <v>5.6</v>
      </c>
      <c r="AH545" t="str">
        <f t="shared" si="8"/>
        <v/>
      </c>
    </row>
    <row r="546" spans="1:34" x14ac:dyDescent="0.25">
      <c r="A546">
        <v>503</v>
      </c>
      <c r="B546" t="s">
        <v>569</v>
      </c>
      <c r="C546" t="s">
        <v>59</v>
      </c>
      <c r="D546">
        <v>21</v>
      </c>
      <c r="E546" t="s">
        <v>116</v>
      </c>
      <c r="F546">
        <v>46</v>
      </c>
      <c r="G546">
        <v>2</v>
      </c>
      <c r="H546">
        <v>17.7</v>
      </c>
      <c r="I546">
        <v>2.6</v>
      </c>
      <c r="J546">
        <v>5.4</v>
      </c>
      <c r="K546">
        <v>0.47199999999999998</v>
      </c>
      <c r="L546">
        <v>0.7</v>
      </c>
      <c r="M546">
        <v>2</v>
      </c>
      <c r="N546">
        <v>0.31900000000000001</v>
      </c>
      <c r="O546">
        <v>1.9</v>
      </c>
      <c r="P546">
        <v>3.4</v>
      </c>
      <c r="Q546">
        <v>0.56399999999999995</v>
      </c>
      <c r="R546">
        <v>0.53200000000000003</v>
      </c>
      <c r="S546">
        <v>1</v>
      </c>
      <c r="T546">
        <v>1.5</v>
      </c>
      <c r="U546">
        <v>0.68700000000000006</v>
      </c>
      <c r="V546">
        <v>0.5</v>
      </c>
      <c r="W546">
        <v>2.2000000000000002</v>
      </c>
      <c r="X546">
        <v>2.7</v>
      </c>
      <c r="Y546">
        <v>1</v>
      </c>
      <c r="Z546">
        <v>0.5</v>
      </c>
      <c r="AA546">
        <v>0.9</v>
      </c>
      <c r="AB546">
        <v>0.6</v>
      </c>
      <c r="AC546">
        <v>1.7</v>
      </c>
      <c r="AD546">
        <v>6.8</v>
      </c>
      <c r="AH546" t="str">
        <f t="shared" si="8"/>
        <v/>
      </c>
    </row>
    <row r="547" spans="1:34" x14ac:dyDescent="0.25">
      <c r="A547">
        <v>504</v>
      </c>
      <c r="B547" t="s">
        <v>570</v>
      </c>
      <c r="C547" t="s">
        <v>33</v>
      </c>
      <c r="D547">
        <v>20</v>
      </c>
      <c r="E547" t="s">
        <v>80</v>
      </c>
      <c r="F547">
        <v>41</v>
      </c>
      <c r="G547">
        <v>41</v>
      </c>
      <c r="H547">
        <v>28.6</v>
      </c>
      <c r="I547">
        <v>7.6</v>
      </c>
      <c r="J547">
        <v>16.3</v>
      </c>
      <c r="K547">
        <v>0.46500000000000002</v>
      </c>
      <c r="L547">
        <v>1.5</v>
      </c>
      <c r="M547">
        <v>5</v>
      </c>
      <c r="N547">
        <v>0.29899999999999999</v>
      </c>
      <c r="O547">
        <v>6.1</v>
      </c>
      <c r="P547">
        <v>11.3</v>
      </c>
      <c r="Q547">
        <v>0.53800000000000003</v>
      </c>
      <c r="R547">
        <v>0.51</v>
      </c>
      <c r="S547">
        <v>3.9</v>
      </c>
      <c r="T547">
        <v>4.9000000000000004</v>
      </c>
      <c r="U547">
        <v>0.80400000000000005</v>
      </c>
      <c r="V547">
        <v>2.2000000000000002</v>
      </c>
      <c r="W547">
        <v>7.9</v>
      </c>
      <c r="X547">
        <v>10.1</v>
      </c>
      <c r="Y547">
        <v>3.1</v>
      </c>
      <c r="Z547">
        <v>1.1000000000000001</v>
      </c>
      <c r="AA547">
        <v>3.1</v>
      </c>
      <c r="AB547">
        <v>3.4</v>
      </c>
      <c r="AC547">
        <v>2.2999999999999998</v>
      </c>
      <c r="AD547">
        <v>20.6</v>
      </c>
      <c r="AH547" t="str">
        <f t="shared" si="8"/>
        <v/>
      </c>
    </row>
    <row r="548" spans="1:34" x14ac:dyDescent="0.25">
      <c r="A548">
        <v>505</v>
      </c>
      <c r="B548" t="s">
        <v>571</v>
      </c>
      <c r="C548" t="s">
        <v>39</v>
      </c>
      <c r="D548">
        <v>20</v>
      </c>
      <c r="E548" t="s">
        <v>80</v>
      </c>
      <c r="F548">
        <v>26</v>
      </c>
      <c r="G548">
        <v>1</v>
      </c>
      <c r="H548">
        <v>11.7</v>
      </c>
      <c r="I548">
        <v>1.5</v>
      </c>
      <c r="J548">
        <v>3</v>
      </c>
      <c r="K548">
        <v>0.5</v>
      </c>
      <c r="L548">
        <v>0.1</v>
      </c>
      <c r="M548">
        <v>0.6</v>
      </c>
      <c r="N548">
        <v>0.125</v>
      </c>
      <c r="O548">
        <v>1.4</v>
      </c>
      <c r="P548">
        <v>2.4</v>
      </c>
      <c r="Q548">
        <v>0.59699999999999998</v>
      </c>
      <c r="R548">
        <v>0.51300000000000001</v>
      </c>
      <c r="S548">
        <v>0.5</v>
      </c>
      <c r="T548">
        <v>1</v>
      </c>
      <c r="U548">
        <v>0.52</v>
      </c>
      <c r="V548">
        <v>0.3</v>
      </c>
      <c r="W548">
        <v>0.8</v>
      </c>
      <c r="X548">
        <v>1.1000000000000001</v>
      </c>
      <c r="Y548">
        <v>2.2999999999999998</v>
      </c>
      <c r="Z548">
        <v>0.5</v>
      </c>
      <c r="AA548">
        <v>0.2</v>
      </c>
      <c r="AB548">
        <v>0.6</v>
      </c>
      <c r="AC548">
        <v>1.5</v>
      </c>
      <c r="AD548">
        <v>3.6</v>
      </c>
      <c r="AH548" t="str">
        <f t="shared" si="8"/>
        <v/>
      </c>
    </row>
    <row r="549" spans="1:34" x14ac:dyDescent="0.25">
      <c r="A549">
        <v>506</v>
      </c>
      <c r="B549" t="s">
        <v>572</v>
      </c>
      <c r="C549" t="s">
        <v>50</v>
      </c>
      <c r="D549">
        <v>35</v>
      </c>
      <c r="E549" t="s">
        <v>89</v>
      </c>
      <c r="F549">
        <v>45</v>
      </c>
      <c r="G549">
        <v>10</v>
      </c>
      <c r="H549">
        <v>23</v>
      </c>
      <c r="I549">
        <v>4.5</v>
      </c>
      <c r="J549">
        <v>9.6999999999999993</v>
      </c>
      <c r="K549">
        <v>0.46600000000000003</v>
      </c>
      <c r="L549">
        <v>0.7</v>
      </c>
      <c r="M549">
        <v>2.2999999999999998</v>
      </c>
      <c r="N549">
        <v>0.28799999999999998</v>
      </c>
      <c r="O549">
        <v>3.9</v>
      </c>
      <c r="P549">
        <v>7.4</v>
      </c>
      <c r="Q549">
        <v>0.52100000000000002</v>
      </c>
      <c r="R549">
        <v>0.5</v>
      </c>
      <c r="S549">
        <v>1.6</v>
      </c>
      <c r="T549">
        <v>2.4</v>
      </c>
      <c r="U549">
        <v>0.67600000000000005</v>
      </c>
      <c r="V549">
        <v>1.5</v>
      </c>
      <c r="W549">
        <v>4.2</v>
      </c>
      <c r="X549">
        <v>5.8</v>
      </c>
      <c r="Y549">
        <v>4.5999999999999996</v>
      </c>
      <c r="Z549">
        <v>1.1000000000000001</v>
      </c>
      <c r="AA549">
        <v>0.4</v>
      </c>
      <c r="AB549">
        <v>2.2000000000000002</v>
      </c>
      <c r="AC549">
        <v>1.9</v>
      </c>
      <c r="AD549">
        <v>11.4</v>
      </c>
      <c r="AH549" t="str">
        <f t="shared" si="8"/>
        <v/>
      </c>
    </row>
    <row r="550" spans="1:34" x14ac:dyDescent="0.25">
      <c r="A550">
        <v>507</v>
      </c>
      <c r="B550" t="s">
        <v>573</v>
      </c>
      <c r="C550" t="s">
        <v>50</v>
      </c>
      <c r="D550">
        <v>23</v>
      </c>
      <c r="E550" t="s">
        <v>101</v>
      </c>
      <c r="F550">
        <v>47</v>
      </c>
      <c r="G550">
        <v>47</v>
      </c>
      <c r="H550">
        <v>35.9</v>
      </c>
      <c r="I550">
        <v>6.7</v>
      </c>
      <c r="J550">
        <v>14.7</v>
      </c>
      <c r="K550">
        <v>0.45700000000000002</v>
      </c>
      <c r="L550">
        <v>2.8</v>
      </c>
      <c r="M550">
        <v>7.1</v>
      </c>
      <c r="N550">
        <v>0.39200000000000002</v>
      </c>
      <c r="O550">
        <v>4</v>
      </c>
      <c r="P550">
        <v>7.6</v>
      </c>
      <c r="Q550">
        <v>0.51800000000000002</v>
      </c>
      <c r="R550">
        <v>0.55200000000000005</v>
      </c>
      <c r="S550">
        <v>2.5</v>
      </c>
      <c r="T550">
        <v>3.1</v>
      </c>
      <c r="U550">
        <v>0.81499999999999995</v>
      </c>
      <c r="V550">
        <v>0.5</v>
      </c>
      <c r="W550">
        <v>4.0999999999999996</v>
      </c>
      <c r="X550">
        <v>4.7</v>
      </c>
      <c r="Y550">
        <v>5</v>
      </c>
      <c r="Z550">
        <v>0.7</v>
      </c>
      <c r="AA550">
        <v>0.3</v>
      </c>
      <c r="AB550">
        <v>2.1</v>
      </c>
      <c r="AC550">
        <v>2.4</v>
      </c>
      <c r="AD550">
        <v>18.8</v>
      </c>
      <c r="AH550" t="str">
        <f t="shared" si="8"/>
        <v/>
      </c>
    </row>
    <row r="551" spans="1:34" x14ac:dyDescent="0.25">
      <c r="A551">
        <v>508</v>
      </c>
      <c r="B551" t="s">
        <v>574</v>
      </c>
      <c r="C551" t="s">
        <v>39</v>
      </c>
      <c r="D551">
        <v>29</v>
      </c>
      <c r="E551" t="s">
        <v>78</v>
      </c>
      <c r="F551">
        <v>43</v>
      </c>
      <c r="G551">
        <v>43</v>
      </c>
      <c r="H551">
        <v>32</v>
      </c>
      <c r="I551">
        <v>5.3</v>
      </c>
      <c r="J551">
        <v>11.7</v>
      </c>
      <c r="K551">
        <v>0.45600000000000002</v>
      </c>
      <c r="L551">
        <v>2.7</v>
      </c>
      <c r="M551">
        <v>6.7</v>
      </c>
      <c r="N551">
        <v>0.39600000000000002</v>
      </c>
      <c r="O551">
        <v>2.7</v>
      </c>
      <c r="P551">
        <v>5</v>
      </c>
      <c r="Q551">
        <v>0.53700000000000003</v>
      </c>
      <c r="R551">
        <v>0.56899999999999995</v>
      </c>
      <c r="S551">
        <v>2.2999999999999998</v>
      </c>
      <c r="T551">
        <v>2.6</v>
      </c>
      <c r="U551">
        <v>0.89100000000000001</v>
      </c>
      <c r="V551">
        <v>0.7</v>
      </c>
      <c r="W551">
        <v>3.3</v>
      </c>
      <c r="X551">
        <v>4</v>
      </c>
      <c r="Y551">
        <v>4.7</v>
      </c>
      <c r="Z551">
        <v>1</v>
      </c>
      <c r="AA551">
        <v>1.2</v>
      </c>
      <c r="AB551">
        <v>1.6</v>
      </c>
      <c r="AC551">
        <v>2.2000000000000002</v>
      </c>
      <c r="AD551">
        <v>15.6</v>
      </c>
      <c r="AH551" t="str">
        <f t="shared" si="8"/>
        <v/>
      </c>
    </row>
    <row r="552" spans="1:34" x14ac:dyDescent="0.25">
      <c r="A552">
        <v>509</v>
      </c>
      <c r="B552" t="s">
        <v>575</v>
      </c>
      <c r="C552" t="s">
        <v>59</v>
      </c>
      <c r="D552">
        <v>19</v>
      </c>
      <c r="E552" t="s">
        <v>124</v>
      </c>
      <c r="F552">
        <v>23</v>
      </c>
      <c r="G552">
        <v>1</v>
      </c>
      <c r="H552">
        <v>16.399999999999999</v>
      </c>
      <c r="I552">
        <v>4</v>
      </c>
      <c r="J552">
        <v>8.4</v>
      </c>
      <c r="K552">
        <v>0.48199999999999998</v>
      </c>
      <c r="L552">
        <v>1.5</v>
      </c>
      <c r="M552">
        <v>3.9</v>
      </c>
      <c r="N552">
        <v>0.39300000000000002</v>
      </c>
      <c r="O552">
        <v>2.5</v>
      </c>
      <c r="P552">
        <v>4.5</v>
      </c>
      <c r="Q552">
        <v>0.55800000000000005</v>
      </c>
      <c r="R552">
        <v>0.57299999999999995</v>
      </c>
      <c r="S552">
        <v>1.3</v>
      </c>
      <c r="T552">
        <v>2</v>
      </c>
      <c r="U552">
        <v>0.66</v>
      </c>
      <c r="V552">
        <v>0.7</v>
      </c>
      <c r="W552">
        <v>3.2</v>
      </c>
      <c r="X552">
        <v>3.9</v>
      </c>
      <c r="Y552">
        <v>0.4</v>
      </c>
      <c r="Z552">
        <v>0.6</v>
      </c>
      <c r="AA552">
        <v>0.3</v>
      </c>
      <c r="AB552">
        <v>0.6</v>
      </c>
      <c r="AC552">
        <v>1.3</v>
      </c>
      <c r="AD552">
        <v>11</v>
      </c>
      <c r="AH552" t="str">
        <f t="shared" si="8"/>
        <v/>
      </c>
    </row>
    <row r="553" spans="1:34" x14ac:dyDescent="0.25">
      <c r="A553">
        <v>510</v>
      </c>
      <c r="B553" t="s">
        <v>576</v>
      </c>
      <c r="C553" t="s">
        <v>39</v>
      </c>
      <c r="D553">
        <v>25</v>
      </c>
      <c r="E553" t="s">
        <v>95</v>
      </c>
      <c r="F553">
        <v>44</v>
      </c>
      <c r="G553">
        <v>0</v>
      </c>
      <c r="H553">
        <v>13.3</v>
      </c>
      <c r="I553">
        <v>2.2000000000000002</v>
      </c>
      <c r="J553">
        <v>3.7</v>
      </c>
      <c r="K553">
        <v>0.60099999999999998</v>
      </c>
      <c r="L553">
        <v>0.6</v>
      </c>
      <c r="M553">
        <v>1.2</v>
      </c>
      <c r="N553">
        <v>0.54900000000000004</v>
      </c>
      <c r="O553">
        <v>1.6</v>
      </c>
      <c r="P553">
        <v>2.5</v>
      </c>
      <c r="Q553">
        <v>0.625</v>
      </c>
      <c r="R553">
        <v>0.68700000000000006</v>
      </c>
      <c r="S553">
        <v>0.5</v>
      </c>
      <c r="T553">
        <v>0.7</v>
      </c>
      <c r="U553">
        <v>0.75900000000000001</v>
      </c>
      <c r="V553">
        <v>0.6</v>
      </c>
      <c r="W553">
        <v>1.6</v>
      </c>
      <c r="X553">
        <v>2.2000000000000002</v>
      </c>
      <c r="Y553">
        <v>0.8</v>
      </c>
      <c r="Z553">
        <v>0.5</v>
      </c>
      <c r="AA553">
        <v>0.1</v>
      </c>
      <c r="AB553">
        <v>0.5</v>
      </c>
      <c r="AC553">
        <v>1.2</v>
      </c>
      <c r="AD553">
        <v>5.6</v>
      </c>
      <c r="AH553" t="str">
        <f t="shared" si="8"/>
        <v/>
      </c>
    </row>
    <row r="554" spans="1:34" x14ac:dyDescent="0.25">
      <c r="A554">
        <v>511</v>
      </c>
      <c r="B554" t="s">
        <v>577</v>
      </c>
      <c r="C554" t="s">
        <v>59</v>
      </c>
      <c r="D554">
        <v>28</v>
      </c>
      <c r="E554" t="s">
        <v>173</v>
      </c>
      <c r="F554">
        <v>39</v>
      </c>
      <c r="G554">
        <v>28</v>
      </c>
      <c r="H554">
        <v>26.9</v>
      </c>
      <c r="I554">
        <v>4.7</v>
      </c>
      <c r="J554">
        <v>10.8</v>
      </c>
      <c r="K554">
        <v>0.434</v>
      </c>
      <c r="L554">
        <v>1</v>
      </c>
      <c r="M554">
        <v>3.2</v>
      </c>
      <c r="N554">
        <v>0.31</v>
      </c>
      <c r="O554">
        <v>3.7</v>
      </c>
      <c r="P554">
        <v>7.6</v>
      </c>
      <c r="Q554">
        <v>0.48599999999999999</v>
      </c>
      <c r="R554">
        <v>0.48</v>
      </c>
      <c r="S554">
        <v>1.9</v>
      </c>
      <c r="T554">
        <v>2.7</v>
      </c>
      <c r="U554">
        <v>0.69499999999999995</v>
      </c>
      <c r="V554">
        <v>1.7</v>
      </c>
      <c r="W554">
        <v>2.5</v>
      </c>
      <c r="X554">
        <v>4.2</v>
      </c>
      <c r="Y554">
        <v>1.6</v>
      </c>
      <c r="Z554">
        <v>0.4</v>
      </c>
      <c r="AA554">
        <v>0.5</v>
      </c>
      <c r="AB554">
        <v>1.4</v>
      </c>
      <c r="AC554">
        <v>2.4</v>
      </c>
      <c r="AD554">
        <v>12.3</v>
      </c>
      <c r="AH554" t="str">
        <f t="shared" si="8"/>
        <v/>
      </c>
    </row>
    <row r="555" spans="1:34" x14ac:dyDescent="0.25">
      <c r="A555">
        <v>512</v>
      </c>
      <c r="B555" t="s">
        <v>578</v>
      </c>
      <c r="C555" t="s">
        <v>50</v>
      </c>
      <c r="D555">
        <v>25</v>
      </c>
      <c r="E555" t="s">
        <v>54</v>
      </c>
      <c r="F555">
        <v>3</v>
      </c>
      <c r="G555">
        <v>0</v>
      </c>
      <c r="H555">
        <v>2.7</v>
      </c>
      <c r="I555">
        <v>0.7</v>
      </c>
      <c r="J555">
        <v>1.7</v>
      </c>
      <c r="K555">
        <v>0.4</v>
      </c>
      <c r="L555">
        <v>0</v>
      </c>
      <c r="M555">
        <v>0.7</v>
      </c>
      <c r="N555">
        <v>0</v>
      </c>
      <c r="O555">
        <v>0.7</v>
      </c>
      <c r="P555">
        <v>1</v>
      </c>
      <c r="Q555">
        <v>0.66700000000000004</v>
      </c>
      <c r="R555">
        <v>0.4</v>
      </c>
      <c r="S555">
        <v>0.7</v>
      </c>
      <c r="T555">
        <v>0.7</v>
      </c>
      <c r="U555">
        <v>1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0.3</v>
      </c>
      <c r="AC555">
        <v>0.3</v>
      </c>
      <c r="AD555">
        <v>2</v>
      </c>
      <c r="AH555" t="str">
        <f t="shared" si="8"/>
        <v/>
      </c>
    </row>
    <row r="556" spans="1:34" x14ac:dyDescent="0.25">
      <c r="A556">
        <v>513</v>
      </c>
      <c r="B556" t="s">
        <v>579</v>
      </c>
      <c r="C556" t="s">
        <v>50</v>
      </c>
      <c r="D556">
        <v>24</v>
      </c>
      <c r="E556" t="s">
        <v>130</v>
      </c>
      <c r="F556">
        <v>6</v>
      </c>
      <c r="G556">
        <v>0</v>
      </c>
      <c r="H556">
        <v>5.8</v>
      </c>
      <c r="I556">
        <v>1.2</v>
      </c>
      <c r="J556">
        <v>2.2000000000000002</v>
      </c>
      <c r="K556">
        <v>0.53800000000000003</v>
      </c>
      <c r="L556">
        <v>0.3</v>
      </c>
      <c r="M556">
        <v>0.7</v>
      </c>
      <c r="N556">
        <v>0.5</v>
      </c>
      <c r="O556">
        <v>0.8</v>
      </c>
      <c r="P556">
        <v>1.5</v>
      </c>
      <c r="Q556">
        <v>0.55600000000000005</v>
      </c>
      <c r="R556">
        <v>0.61499999999999999</v>
      </c>
      <c r="S556">
        <v>0.3</v>
      </c>
      <c r="T556">
        <v>1</v>
      </c>
      <c r="U556">
        <v>0.33300000000000002</v>
      </c>
      <c r="V556">
        <v>0.3</v>
      </c>
      <c r="W556">
        <v>0.5</v>
      </c>
      <c r="X556">
        <v>0.8</v>
      </c>
      <c r="Y556">
        <v>1</v>
      </c>
      <c r="Z556">
        <v>0.2</v>
      </c>
      <c r="AA556">
        <v>0.2</v>
      </c>
      <c r="AB556">
        <v>0.3</v>
      </c>
      <c r="AC556">
        <v>0.2</v>
      </c>
      <c r="AD556">
        <v>3</v>
      </c>
      <c r="AH556" t="str">
        <f t="shared" si="8"/>
        <v/>
      </c>
    </row>
    <row r="557" spans="1:34" x14ac:dyDescent="0.25">
      <c r="A557">
        <v>514</v>
      </c>
      <c r="B557" t="s">
        <v>580</v>
      </c>
      <c r="C557" t="s">
        <v>28</v>
      </c>
      <c r="D557">
        <v>25</v>
      </c>
      <c r="E557" t="s">
        <v>130</v>
      </c>
      <c r="F557">
        <v>43</v>
      </c>
      <c r="G557">
        <v>31</v>
      </c>
      <c r="H557">
        <v>26.6</v>
      </c>
      <c r="I557">
        <v>2.9</v>
      </c>
      <c r="J557">
        <v>6.8</v>
      </c>
      <c r="K557">
        <v>0.42199999999999999</v>
      </c>
      <c r="L557">
        <v>1.8</v>
      </c>
      <c r="M557">
        <v>4.5999999999999996</v>
      </c>
      <c r="N557">
        <v>0.38200000000000001</v>
      </c>
      <c r="O557">
        <v>1.1000000000000001</v>
      </c>
      <c r="P557">
        <v>2.2000000000000002</v>
      </c>
      <c r="Q557">
        <v>0.505</v>
      </c>
      <c r="R557">
        <v>0.55100000000000005</v>
      </c>
      <c r="S557">
        <v>0.8</v>
      </c>
      <c r="T557">
        <v>1.1000000000000001</v>
      </c>
      <c r="U557">
        <v>0.72899999999999998</v>
      </c>
      <c r="V557">
        <v>1</v>
      </c>
      <c r="W557">
        <v>2.6</v>
      </c>
      <c r="X557">
        <v>3.6</v>
      </c>
      <c r="Y557">
        <v>1.8</v>
      </c>
      <c r="Z557">
        <v>0.5</v>
      </c>
      <c r="AA557">
        <v>0.6</v>
      </c>
      <c r="AB557">
        <v>1</v>
      </c>
      <c r="AC557">
        <v>3</v>
      </c>
      <c r="AD557">
        <v>8.3000000000000007</v>
      </c>
      <c r="AH557" t="str">
        <f t="shared" si="8"/>
        <v/>
      </c>
    </row>
    <row r="558" spans="1:34" x14ac:dyDescent="0.25">
      <c r="A558">
        <v>515</v>
      </c>
      <c r="B558" t="s">
        <v>581</v>
      </c>
      <c r="C558" t="s">
        <v>28</v>
      </c>
      <c r="D558">
        <v>22</v>
      </c>
      <c r="E558" t="s">
        <v>95</v>
      </c>
      <c r="F558">
        <v>44</v>
      </c>
      <c r="G558">
        <v>44</v>
      </c>
      <c r="H558">
        <v>31.9</v>
      </c>
      <c r="I558">
        <v>7.3</v>
      </c>
      <c r="J558">
        <v>13.5</v>
      </c>
      <c r="K558">
        <v>0.53900000000000003</v>
      </c>
      <c r="L558">
        <v>1.4</v>
      </c>
      <c r="M558">
        <v>3.2</v>
      </c>
      <c r="N558">
        <v>0.45</v>
      </c>
      <c r="O558">
        <v>5.9</v>
      </c>
      <c r="P558">
        <v>10.4</v>
      </c>
      <c r="Q558">
        <v>0.56599999999999995</v>
      </c>
      <c r="R558">
        <v>0.59099999999999997</v>
      </c>
      <c r="S558">
        <v>2.6</v>
      </c>
      <c r="T558">
        <v>3.3</v>
      </c>
      <c r="U558">
        <v>0.80600000000000005</v>
      </c>
      <c r="V558">
        <v>0.5</v>
      </c>
      <c r="W558">
        <v>3.5</v>
      </c>
      <c r="X558">
        <v>4</v>
      </c>
      <c r="Y558">
        <v>4.5</v>
      </c>
      <c r="Z558">
        <v>1.1000000000000001</v>
      </c>
      <c r="AA558">
        <v>0.5</v>
      </c>
      <c r="AB558">
        <v>1.7</v>
      </c>
      <c r="AC558">
        <v>2.7</v>
      </c>
      <c r="AD558">
        <v>18.7</v>
      </c>
      <c r="AH558" t="str">
        <f t="shared" si="8"/>
        <v/>
      </c>
    </row>
    <row r="559" spans="1:34" x14ac:dyDescent="0.25">
      <c r="A559">
        <v>516</v>
      </c>
      <c r="B559" t="s">
        <v>582</v>
      </c>
      <c r="C559" t="s">
        <v>33</v>
      </c>
      <c r="D559">
        <v>21</v>
      </c>
      <c r="E559" t="s">
        <v>95</v>
      </c>
      <c r="F559">
        <v>39</v>
      </c>
      <c r="G559">
        <v>0</v>
      </c>
      <c r="H559">
        <v>11.9</v>
      </c>
      <c r="I559">
        <v>1.2</v>
      </c>
      <c r="J559">
        <v>3.1</v>
      </c>
      <c r="K559">
        <v>0.38800000000000001</v>
      </c>
      <c r="L559">
        <v>0.7</v>
      </c>
      <c r="M559">
        <v>2</v>
      </c>
      <c r="N559">
        <v>0.34599999999999997</v>
      </c>
      <c r="O559">
        <v>0.5</v>
      </c>
      <c r="P559">
        <v>1.1000000000000001</v>
      </c>
      <c r="Q559">
        <v>0.46500000000000002</v>
      </c>
      <c r="R559">
        <v>0.5</v>
      </c>
      <c r="S559">
        <v>0.4</v>
      </c>
      <c r="T559">
        <v>0.4</v>
      </c>
      <c r="U559">
        <v>0.82399999999999995</v>
      </c>
      <c r="V559">
        <v>0.5</v>
      </c>
      <c r="W559">
        <v>2.6</v>
      </c>
      <c r="X559">
        <v>3.1</v>
      </c>
      <c r="Y559">
        <v>1.3</v>
      </c>
      <c r="Z559">
        <v>0.4</v>
      </c>
      <c r="AA559">
        <v>0.3</v>
      </c>
      <c r="AB559">
        <v>0.4</v>
      </c>
      <c r="AC559">
        <v>1.5</v>
      </c>
      <c r="AD559">
        <v>3.5</v>
      </c>
      <c r="AH559" t="str">
        <f t="shared" si="8"/>
        <v/>
      </c>
    </row>
    <row r="560" spans="1:34" x14ac:dyDescent="0.25">
      <c r="A560">
        <v>517</v>
      </c>
      <c r="B560" t="s">
        <v>583</v>
      </c>
      <c r="C560" t="s">
        <v>39</v>
      </c>
      <c r="D560">
        <v>24</v>
      </c>
      <c r="E560" t="s">
        <v>124</v>
      </c>
      <c r="F560">
        <v>7</v>
      </c>
      <c r="G560">
        <v>0</v>
      </c>
      <c r="H560">
        <v>7.9</v>
      </c>
      <c r="I560">
        <v>1.4</v>
      </c>
      <c r="J560">
        <v>3.3</v>
      </c>
      <c r="K560">
        <v>0.435</v>
      </c>
      <c r="L560">
        <v>0.1</v>
      </c>
      <c r="M560">
        <v>0.4</v>
      </c>
      <c r="N560">
        <v>0.33300000000000002</v>
      </c>
      <c r="O560">
        <v>1.3</v>
      </c>
      <c r="P560">
        <v>2.9</v>
      </c>
      <c r="Q560">
        <v>0.45</v>
      </c>
      <c r="R560">
        <v>0.45700000000000002</v>
      </c>
      <c r="S560">
        <v>0.6</v>
      </c>
      <c r="T560">
        <v>0.7</v>
      </c>
      <c r="U560">
        <v>0.8</v>
      </c>
      <c r="V560">
        <v>0.7</v>
      </c>
      <c r="W560">
        <v>0.1</v>
      </c>
      <c r="X560">
        <v>0.9</v>
      </c>
      <c r="Y560">
        <v>0.4</v>
      </c>
      <c r="Z560">
        <v>0.3</v>
      </c>
      <c r="AA560">
        <v>0</v>
      </c>
      <c r="AB560">
        <v>0.1</v>
      </c>
      <c r="AC560">
        <v>0.7</v>
      </c>
      <c r="AD560">
        <v>3.6</v>
      </c>
      <c r="AH560" t="str">
        <f t="shared" si="8"/>
        <v/>
      </c>
    </row>
    <row r="561" spans="1:34" x14ac:dyDescent="0.25">
      <c r="A561">
        <v>518</v>
      </c>
      <c r="B561" t="s">
        <v>584</v>
      </c>
      <c r="C561" t="s">
        <v>28</v>
      </c>
      <c r="D561">
        <v>29</v>
      </c>
      <c r="E561" t="s">
        <v>95</v>
      </c>
      <c r="F561">
        <v>36</v>
      </c>
      <c r="G561">
        <v>0</v>
      </c>
      <c r="H561">
        <v>15.1</v>
      </c>
      <c r="I561">
        <v>1.9</v>
      </c>
      <c r="J561">
        <v>4</v>
      </c>
      <c r="K561">
        <v>0.47199999999999998</v>
      </c>
      <c r="L561">
        <v>0.8</v>
      </c>
      <c r="M561">
        <v>2.1</v>
      </c>
      <c r="N561">
        <v>0.38700000000000001</v>
      </c>
      <c r="O561">
        <v>1.1000000000000001</v>
      </c>
      <c r="P561">
        <v>1.9</v>
      </c>
      <c r="Q561">
        <v>0.56499999999999995</v>
      </c>
      <c r="R561">
        <v>0.57299999999999995</v>
      </c>
      <c r="S561">
        <v>0.1</v>
      </c>
      <c r="T561">
        <v>0.3</v>
      </c>
      <c r="U561">
        <v>0.3</v>
      </c>
      <c r="V561">
        <v>0.7</v>
      </c>
      <c r="W561">
        <v>2.1</v>
      </c>
      <c r="X561">
        <v>2.9</v>
      </c>
      <c r="Y561">
        <v>1.3</v>
      </c>
      <c r="Z561">
        <v>0.6</v>
      </c>
      <c r="AA561">
        <v>0.1</v>
      </c>
      <c r="AB561">
        <v>0.4</v>
      </c>
      <c r="AC561">
        <v>1.4</v>
      </c>
      <c r="AD561">
        <v>4.7</v>
      </c>
      <c r="AH561" t="str">
        <f t="shared" si="8"/>
        <v/>
      </c>
    </row>
    <row r="562" spans="1:34" x14ac:dyDescent="0.25">
      <c r="A562">
        <v>519</v>
      </c>
      <c r="B562" t="s">
        <v>585</v>
      </c>
      <c r="C562" t="s">
        <v>33</v>
      </c>
      <c r="D562">
        <v>22</v>
      </c>
      <c r="E562" t="s">
        <v>70</v>
      </c>
      <c r="F562">
        <v>19</v>
      </c>
      <c r="G562">
        <v>19</v>
      </c>
      <c r="H562">
        <v>26.7</v>
      </c>
      <c r="I562">
        <v>5.2</v>
      </c>
      <c r="J562">
        <v>7.9</v>
      </c>
      <c r="K562">
        <v>0.64900000000000002</v>
      </c>
      <c r="L562">
        <v>0</v>
      </c>
      <c r="M562">
        <v>0</v>
      </c>
      <c r="O562">
        <v>5.2</v>
      </c>
      <c r="P562">
        <v>7.9</v>
      </c>
      <c r="Q562">
        <v>0.64900000000000002</v>
      </c>
      <c r="R562">
        <v>0.64900000000000002</v>
      </c>
      <c r="S562">
        <v>2.4</v>
      </c>
      <c r="T562">
        <v>3.4</v>
      </c>
      <c r="U562">
        <v>0.71899999999999997</v>
      </c>
      <c r="V562">
        <v>4</v>
      </c>
      <c r="W562">
        <v>5.7</v>
      </c>
      <c r="X562">
        <v>9.6999999999999993</v>
      </c>
      <c r="Y562">
        <v>1.2</v>
      </c>
      <c r="Z562">
        <v>0.8</v>
      </c>
      <c r="AA562">
        <v>1.1000000000000001</v>
      </c>
      <c r="AB562">
        <v>0.9</v>
      </c>
      <c r="AC562">
        <v>2.6</v>
      </c>
      <c r="AD562">
        <v>12.7</v>
      </c>
      <c r="AH562" t="str">
        <f t="shared" si="8"/>
        <v/>
      </c>
    </row>
    <row r="563" spans="1:34" x14ac:dyDescent="0.25">
      <c r="A563">
        <v>520</v>
      </c>
      <c r="B563" t="s">
        <v>586</v>
      </c>
      <c r="C563" t="s">
        <v>28</v>
      </c>
      <c r="D563">
        <v>22</v>
      </c>
      <c r="E563" t="s">
        <v>101</v>
      </c>
      <c r="F563">
        <v>43</v>
      </c>
      <c r="G563">
        <v>30</v>
      </c>
      <c r="H563">
        <v>27.3</v>
      </c>
      <c r="I563">
        <v>3.7</v>
      </c>
      <c r="J563">
        <v>8.3000000000000007</v>
      </c>
      <c r="K563">
        <v>0.443</v>
      </c>
      <c r="L563">
        <v>1.4</v>
      </c>
      <c r="M563">
        <v>3.4</v>
      </c>
      <c r="N563">
        <v>0.39900000000000002</v>
      </c>
      <c r="O563">
        <v>2.2999999999999998</v>
      </c>
      <c r="P563">
        <v>4.9000000000000004</v>
      </c>
      <c r="Q563">
        <v>0.47399999999999998</v>
      </c>
      <c r="R563">
        <v>0.52500000000000002</v>
      </c>
      <c r="S563">
        <v>1.2</v>
      </c>
      <c r="T563">
        <v>1.5</v>
      </c>
      <c r="U563">
        <v>0.78800000000000003</v>
      </c>
      <c r="V563">
        <v>1.1000000000000001</v>
      </c>
      <c r="W563">
        <v>2.8</v>
      </c>
      <c r="X563">
        <v>3.9</v>
      </c>
      <c r="Y563">
        <v>1.5</v>
      </c>
      <c r="Z563">
        <v>0.9</v>
      </c>
      <c r="AA563">
        <v>0.8</v>
      </c>
      <c r="AB563">
        <v>1.3</v>
      </c>
      <c r="AC563">
        <v>2</v>
      </c>
      <c r="AD563">
        <v>10</v>
      </c>
      <c r="AH563" t="str">
        <f t="shared" si="8"/>
        <v/>
      </c>
    </row>
    <row r="564" spans="1:34" x14ac:dyDescent="0.25">
      <c r="A564">
        <v>521</v>
      </c>
      <c r="B564" t="s">
        <v>587</v>
      </c>
      <c r="C564" t="s">
        <v>33</v>
      </c>
      <c r="D564">
        <v>26</v>
      </c>
      <c r="E564" t="s">
        <v>64</v>
      </c>
      <c r="F564">
        <v>6</v>
      </c>
      <c r="G564">
        <v>0</v>
      </c>
      <c r="H564">
        <v>19.8</v>
      </c>
      <c r="I564">
        <v>2.8</v>
      </c>
      <c r="J564">
        <v>4.3</v>
      </c>
      <c r="K564">
        <v>0.65400000000000003</v>
      </c>
      <c r="L564">
        <v>0</v>
      </c>
      <c r="M564">
        <v>0</v>
      </c>
      <c r="O564">
        <v>2.8</v>
      </c>
      <c r="P564">
        <v>4.3</v>
      </c>
      <c r="Q564">
        <v>0.65400000000000003</v>
      </c>
      <c r="R564">
        <v>0.65400000000000003</v>
      </c>
      <c r="S564">
        <v>1.2</v>
      </c>
      <c r="T564">
        <v>1.5</v>
      </c>
      <c r="U564">
        <v>0.77800000000000002</v>
      </c>
      <c r="V564">
        <v>1.8</v>
      </c>
      <c r="W564">
        <v>4.5</v>
      </c>
      <c r="X564">
        <v>6.3</v>
      </c>
      <c r="Y564">
        <v>0.8</v>
      </c>
      <c r="Z564">
        <v>1.2</v>
      </c>
      <c r="AA564">
        <v>1.2</v>
      </c>
      <c r="AB564">
        <v>1.2</v>
      </c>
      <c r="AC564">
        <v>2.8</v>
      </c>
      <c r="AD564">
        <v>6.8</v>
      </c>
      <c r="AH564" t="str">
        <f t="shared" si="8"/>
        <v/>
      </c>
    </row>
    <row r="565" spans="1:34" x14ac:dyDescent="0.25">
      <c r="A565">
        <v>522</v>
      </c>
      <c r="B565" t="s">
        <v>588</v>
      </c>
      <c r="C565" t="s">
        <v>39</v>
      </c>
      <c r="D565">
        <v>23</v>
      </c>
      <c r="E565" t="s">
        <v>42</v>
      </c>
      <c r="F565">
        <v>36</v>
      </c>
      <c r="G565">
        <v>17</v>
      </c>
      <c r="H565">
        <v>24.8</v>
      </c>
      <c r="I565">
        <v>2.6</v>
      </c>
      <c r="J565">
        <v>6</v>
      </c>
      <c r="K565">
        <v>0.438</v>
      </c>
      <c r="L565">
        <v>1.6</v>
      </c>
      <c r="M565">
        <v>4</v>
      </c>
      <c r="N565">
        <v>0.38900000000000001</v>
      </c>
      <c r="O565">
        <v>1.1000000000000001</v>
      </c>
      <c r="P565">
        <v>2</v>
      </c>
      <c r="Q565">
        <v>0.53400000000000003</v>
      </c>
      <c r="R565">
        <v>0.56699999999999995</v>
      </c>
      <c r="S565">
        <v>1.6</v>
      </c>
      <c r="T565">
        <v>2</v>
      </c>
      <c r="U565">
        <v>0.79500000000000004</v>
      </c>
      <c r="V565">
        <v>1.3</v>
      </c>
      <c r="W565">
        <v>4.2</v>
      </c>
      <c r="X565">
        <v>5.5</v>
      </c>
      <c r="Y565">
        <v>2.2000000000000002</v>
      </c>
      <c r="Z565">
        <v>0.8</v>
      </c>
      <c r="AA565">
        <v>0.6</v>
      </c>
      <c r="AB565">
        <v>1.1000000000000001</v>
      </c>
      <c r="AC565">
        <v>2.4</v>
      </c>
      <c r="AD565">
        <v>8.4</v>
      </c>
      <c r="AH565" t="str">
        <f t="shared" si="8"/>
        <v/>
      </c>
    </row>
    <row r="566" spans="1:34" x14ac:dyDescent="0.25">
      <c r="A566">
        <v>523</v>
      </c>
      <c r="B566" t="s">
        <v>589</v>
      </c>
      <c r="C566" t="s">
        <v>59</v>
      </c>
      <c r="D566">
        <v>22</v>
      </c>
      <c r="E566" t="s">
        <v>42</v>
      </c>
      <c r="F566">
        <v>44</v>
      </c>
      <c r="G566">
        <v>9</v>
      </c>
      <c r="H566">
        <v>18.8</v>
      </c>
      <c r="I566">
        <v>2.7</v>
      </c>
      <c r="J566">
        <v>7</v>
      </c>
      <c r="K566">
        <v>0.39</v>
      </c>
      <c r="L566">
        <v>1.1000000000000001</v>
      </c>
      <c r="M566">
        <v>3.5</v>
      </c>
      <c r="N566">
        <v>0.314</v>
      </c>
      <c r="O566">
        <v>1.6</v>
      </c>
      <c r="P566">
        <v>3.5</v>
      </c>
      <c r="Q566">
        <v>0.46700000000000003</v>
      </c>
      <c r="R566">
        <v>0.46899999999999997</v>
      </c>
      <c r="S566">
        <v>1.1000000000000001</v>
      </c>
      <c r="T566">
        <v>1.3</v>
      </c>
      <c r="U566">
        <v>0.83099999999999996</v>
      </c>
      <c r="V566">
        <v>0.7</v>
      </c>
      <c r="W566">
        <v>2.7</v>
      </c>
      <c r="X566">
        <v>3.4</v>
      </c>
      <c r="Y566">
        <v>1.5</v>
      </c>
      <c r="Z566">
        <v>0.6</v>
      </c>
      <c r="AA566">
        <v>0.2</v>
      </c>
      <c r="AB566">
        <v>1.3</v>
      </c>
      <c r="AC566">
        <v>1.7</v>
      </c>
      <c r="AD566">
        <v>7.7</v>
      </c>
      <c r="AH566" t="str">
        <f t="shared" si="8"/>
        <v/>
      </c>
    </row>
    <row r="567" spans="1:34" x14ac:dyDescent="0.25">
      <c r="A567">
        <v>524</v>
      </c>
      <c r="B567" t="s">
        <v>590</v>
      </c>
      <c r="C567" t="s">
        <v>28</v>
      </c>
      <c r="D567">
        <v>23</v>
      </c>
      <c r="E567" t="s">
        <v>51</v>
      </c>
      <c r="F567">
        <v>38</v>
      </c>
      <c r="G567">
        <v>38</v>
      </c>
      <c r="H567">
        <v>30.3</v>
      </c>
      <c r="I567">
        <v>8.6999999999999993</v>
      </c>
      <c r="J567">
        <v>14.8</v>
      </c>
      <c r="K567">
        <v>0.59</v>
      </c>
      <c r="L567">
        <v>0.1</v>
      </c>
      <c r="M567">
        <v>0.3</v>
      </c>
      <c r="N567">
        <v>0.36399999999999999</v>
      </c>
      <c r="O567">
        <v>8.6</v>
      </c>
      <c r="P567">
        <v>14.5</v>
      </c>
      <c r="Q567">
        <v>0.59399999999999997</v>
      </c>
      <c r="R567">
        <v>0.59299999999999997</v>
      </c>
      <c r="S567">
        <v>4.4000000000000004</v>
      </c>
      <c r="T567">
        <v>6.6</v>
      </c>
      <c r="U567">
        <v>0.66700000000000004</v>
      </c>
      <c r="V567">
        <v>1.7</v>
      </c>
      <c r="W567">
        <v>3.8</v>
      </c>
      <c r="X567">
        <v>5.5</v>
      </c>
      <c r="Y567">
        <v>4.7</v>
      </c>
      <c r="Z567">
        <v>1</v>
      </c>
      <c r="AA567">
        <v>0.4</v>
      </c>
      <c r="AB567">
        <v>2.6</v>
      </c>
      <c r="AC567">
        <v>2.4</v>
      </c>
      <c r="AD567">
        <v>22</v>
      </c>
      <c r="AH567" t="str">
        <f t="shared" si="8"/>
        <v/>
      </c>
    </row>
    <row r="568" spans="1:34" x14ac:dyDescent="0.25">
      <c r="A568">
        <v>525</v>
      </c>
      <c r="B568" t="s">
        <v>591</v>
      </c>
      <c r="C568" t="s">
        <v>28</v>
      </c>
      <c r="D568">
        <v>23</v>
      </c>
      <c r="E568" t="s">
        <v>118</v>
      </c>
      <c r="F568">
        <v>11</v>
      </c>
      <c r="G568">
        <v>0</v>
      </c>
      <c r="H568">
        <v>9.5</v>
      </c>
      <c r="I568">
        <v>1.5</v>
      </c>
      <c r="J568">
        <v>2.9</v>
      </c>
      <c r="K568">
        <v>0.5</v>
      </c>
      <c r="L568">
        <v>0.2</v>
      </c>
      <c r="M568">
        <v>0.7</v>
      </c>
      <c r="N568">
        <v>0.25</v>
      </c>
      <c r="O568">
        <v>1.3</v>
      </c>
      <c r="P568">
        <v>2.2000000000000002</v>
      </c>
      <c r="Q568">
        <v>0.58299999999999996</v>
      </c>
      <c r="R568">
        <v>0.53100000000000003</v>
      </c>
      <c r="S568">
        <v>1.4</v>
      </c>
      <c r="T568">
        <v>1.4</v>
      </c>
      <c r="U568">
        <v>1</v>
      </c>
      <c r="V568">
        <v>1.4</v>
      </c>
      <c r="W568">
        <v>0.8</v>
      </c>
      <c r="X568">
        <v>2.2000000000000002</v>
      </c>
      <c r="Y568">
        <v>0.8</v>
      </c>
      <c r="Z568">
        <v>0.3</v>
      </c>
      <c r="AA568">
        <v>0.1</v>
      </c>
      <c r="AB568">
        <v>0.3</v>
      </c>
      <c r="AC568">
        <v>0.8</v>
      </c>
      <c r="AD568">
        <v>4.5</v>
      </c>
      <c r="AH568" t="str">
        <f t="shared" si="8"/>
        <v/>
      </c>
    </row>
    <row r="569" spans="1:34" x14ac:dyDescent="0.25">
      <c r="A569">
        <v>526</v>
      </c>
      <c r="B569" t="s">
        <v>592</v>
      </c>
      <c r="C569" t="s">
        <v>59</v>
      </c>
      <c r="D569">
        <v>27</v>
      </c>
      <c r="E569" t="s">
        <v>32</v>
      </c>
      <c r="F569">
        <v>4</v>
      </c>
      <c r="G569">
        <v>0</v>
      </c>
      <c r="H569">
        <v>3</v>
      </c>
      <c r="I569">
        <v>0.5</v>
      </c>
      <c r="J569">
        <v>0.8</v>
      </c>
      <c r="K569">
        <v>0.66700000000000004</v>
      </c>
      <c r="L569">
        <v>0.5</v>
      </c>
      <c r="M569">
        <v>0.8</v>
      </c>
      <c r="N569">
        <v>0.66700000000000004</v>
      </c>
      <c r="O569">
        <v>0</v>
      </c>
      <c r="P569">
        <v>0</v>
      </c>
      <c r="R569">
        <v>1</v>
      </c>
      <c r="S569">
        <v>0</v>
      </c>
      <c r="T569">
        <v>0</v>
      </c>
      <c r="V569">
        <v>0</v>
      </c>
      <c r="W569">
        <v>0.3</v>
      </c>
      <c r="X569">
        <v>0.3</v>
      </c>
      <c r="Y569">
        <v>0.5</v>
      </c>
      <c r="Z569">
        <v>0</v>
      </c>
      <c r="AA569">
        <v>0</v>
      </c>
      <c r="AB569">
        <v>0</v>
      </c>
      <c r="AC569">
        <v>0.5</v>
      </c>
      <c r="AD569">
        <v>1.5</v>
      </c>
      <c r="AH569" t="str">
        <f t="shared" si="8"/>
        <v/>
      </c>
    </row>
    <row r="570" spans="1:34" x14ac:dyDescent="0.25">
      <c r="A570">
        <v>526</v>
      </c>
      <c r="B570" t="s">
        <v>592</v>
      </c>
      <c r="C570" t="s">
        <v>59</v>
      </c>
      <c r="D570">
        <v>27</v>
      </c>
      <c r="E570" t="s">
        <v>35</v>
      </c>
      <c r="F570">
        <v>3</v>
      </c>
      <c r="G570">
        <v>0</v>
      </c>
      <c r="H570">
        <v>2.2999999999999998</v>
      </c>
      <c r="I570">
        <v>0.3</v>
      </c>
      <c r="J570">
        <v>0.7</v>
      </c>
      <c r="K570">
        <v>0.5</v>
      </c>
      <c r="L570">
        <v>0.3</v>
      </c>
      <c r="M570">
        <v>0.7</v>
      </c>
      <c r="N570">
        <v>0.5</v>
      </c>
      <c r="O570">
        <v>0</v>
      </c>
      <c r="P570">
        <v>0</v>
      </c>
      <c r="R570">
        <v>0.75</v>
      </c>
      <c r="S570">
        <v>0</v>
      </c>
      <c r="T570">
        <v>0</v>
      </c>
      <c r="V570">
        <v>0</v>
      </c>
      <c r="W570">
        <v>0.3</v>
      </c>
      <c r="X570">
        <v>0.3</v>
      </c>
      <c r="Y570">
        <v>0.3</v>
      </c>
      <c r="Z570">
        <v>0</v>
      </c>
      <c r="AA570">
        <v>0</v>
      </c>
      <c r="AB570">
        <v>0</v>
      </c>
      <c r="AC570">
        <v>0.3</v>
      </c>
      <c r="AD570">
        <v>1</v>
      </c>
      <c r="AH570" t="str">
        <f t="shared" si="8"/>
        <v/>
      </c>
    </row>
    <row r="571" spans="1:34" x14ac:dyDescent="0.25">
      <c r="A571">
        <v>526</v>
      </c>
      <c r="B571" t="s">
        <v>592</v>
      </c>
      <c r="C571" t="s">
        <v>59</v>
      </c>
      <c r="D571">
        <v>27</v>
      </c>
      <c r="E571" t="s">
        <v>151</v>
      </c>
      <c r="F571">
        <v>1</v>
      </c>
      <c r="G571">
        <v>0</v>
      </c>
      <c r="H571">
        <v>5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0</v>
      </c>
      <c r="P571">
        <v>0</v>
      </c>
      <c r="R571">
        <v>1.5</v>
      </c>
      <c r="S571">
        <v>0</v>
      </c>
      <c r="T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1</v>
      </c>
      <c r="AD571">
        <v>3</v>
      </c>
      <c r="AH571" t="str">
        <f t="shared" si="8"/>
        <v/>
      </c>
    </row>
    <row r="572" spans="1:34" x14ac:dyDescent="0.25">
      <c r="A572">
        <v>527</v>
      </c>
      <c r="B572" t="s">
        <v>593</v>
      </c>
      <c r="C572" t="s">
        <v>33</v>
      </c>
      <c r="D572">
        <v>22</v>
      </c>
      <c r="E572" t="s">
        <v>68</v>
      </c>
      <c r="F572">
        <v>29</v>
      </c>
      <c r="G572">
        <v>0</v>
      </c>
      <c r="H572">
        <v>14.6</v>
      </c>
      <c r="I572">
        <v>2.7</v>
      </c>
      <c r="J572">
        <v>3.9</v>
      </c>
      <c r="K572">
        <v>0.67500000000000004</v>
      </c>
      <c r="L572">
        <v>0</v>
      </c>
      <c r="M572">
        <v>0.1</v>
      </c>
      <c r="N572">
        <v>0</v>
      </c>
      <c r="O572">
        <v>2.7</v>
      </c>
      <c r="P572">
        <v>3.9</v>
      </c>
      <c r="Q572">
        <v>0.68799999999999994</v>
      </c>
      <c r="R572">
        <v>0.67500000000000004</v>
      </c>
      <c r="S572">
        <v>0.7</v>
      </c>
      <c r="T572">
        <v>1.2</v>
      </c>
      <c r="U572">
        <v>0.61799999999999999</v>
      </c>
      <c r="V572">
        <v>1.4</v>
      </c>
      <c r="W572">
        <v>2.7</v>
      </c>
      <c r="X572">
        <v>4.0999999999999996</v>
      </c>
      <c r="Y572">
        <v>0.6</v>
      </c>
      <c r="Z572">
        <v>0.1</v>
      </c>
      <c r="AA572">
        <v>0.7</v>
      </c>
      <c r="AB572">
        <v>0.9</v>
      </c>
      <c r="AC572">
        <v>2</v>
      </c>
      <c r="AD572">
        <v>6</v>
      </c>
      <c r="AH572" t="str">
        <f t="shared" si="8"/>
        <v/>
      </c>
    </row>
    <row r="573" spans="1:34" x14ac:dyDescent="0.25">
      <c r="A573">
        <v>528</v>
      </c>
      <c r="B573" t="s">
        <v>594</v>
      </c>
      <c r="C573" t="s">
        <v>28</v>
      </c>
      <c r="D573">
        <v>28</v>
      </c>
      <c r="E573" t="s">
        <v>151</v>
      </c>
      <c r="F573">
        <v>42</v>
      </c>
      <c r="G573">
        <v>1</v>
      </c>
      <c r="H573">
        <v>18.100000000000001</v>
      </c>
      <c r="I573">
        <v>2.5</v>
      </c>
      <c r="J573">
        <v>5.3</v>
      </c>
      <c r="K573">
        <v>0.47099999999999997</v>
      </c>
      <c r="L573">
        <v>0.7</v>
      </c>
      <c r="M573">
        <v>2.2999999999999998</v>
      </c>
      <c r="N573">
        <v>0.316</v>
      </c>
      <c r="O573">
        <v>1.8</v>
      </c>
      <c r="P573">
        <v>3</v>
      </c>
      <c r="Q573">
        <v>0.59199999999999997</v>
      </c>
      <c r="R573">
        <v>0.54</v>
      </c>
      <c r="S573">
        <v>1.4</v>
      </c>
      <c r="T573">
        <v>2</v>
      </c>
      <c r="U573">
        <v>0.69499999999999995</v>
      </c>
      <c r="V573">
        <v>0.8</v>
      </c>
      <c r="W573">
        <v>4.5</v>
      </c>
      <c r="X573">
        <v>5.3</v>
      </c>
      <c r="Y573">
        <v>1</v>
      </c>
      <c r="Z573">
        <v>0.3</v>
      </c>
      <c r="AA573">
        <v>0.7</v>
      </c>
      <c r="AB573">
        <v>1.1000000000000001</v>
      </c>
      <c r="AC573">
        <v>1.5</v>
      </c>
      <c r="AD573">
        <v>7.1</v>
      </c>
      <c r="AH573" t="str">
        <f t="shared" si="8"/>
        <v/>
      </c>
    </row>
    <row r="574" spans="1:34" x14ac:dyDescent="0.25">
      <c r="A574">
        <v>529</v>
      </c>
      <c r="B574" t="s">
        <v>595</v>
      </c>
      <c r="C574" t="s">
        <v>50</v>
      </c>
      <c r="D574">
        <v>31</v>
      </c>
      <c r="E574" t="s">
        <v>62</v>
      </c>
      <c r="F574">
        <v>25</v>
      </c>
      <c r="G574">
        <v>0</v>
      </c>
      <c r="H574">
        <v>15.7</v>
      </c>
      <c r="I574">
        <v>1.6</v>
      </c>
      <c r="J574">
        <v>4.2</v>
      </c>
      <c r="K574">
        <v>0.38500000000000001</v>
      </c>
      <c r="L574">
        <v>0.5</v>
      </c>
      <c r="M574">
        <v>1.2</v>
      </c>
      <c r="N574">
        <v>0.38700000000000001</v>
      </c>
      <c r="O574">
        <v>1.1000000000000001</v>
      </c>
      <c r="P574">
        <v>2.9</v>
      </c>
      <c r="Q574">
        <v>0.38400000000000001</v>
      </c>
      <c r="R574">
        <v>0.442</v>
      </c>
      <c r="S574">
        <v>0.9</v>
      </c>
      <c r="T574">
        <v>1.1000000000000001</v>
      </c>
      <c r="U574">
        <v>0.81499999999999995</v>
      </c>
      <c r="V574">
        <v>0.4</v>
      </c>
      <c r="W574">
        <v>1.7</v>
      </c>
      <c r="X574">
        <v>2.1</v>
      </c>
      <c r="Y574">
        <v>3</v>
      </c>
      <c r="Z574">
        <v>1.2</v>
      </c>
      <c r="AA574">
        <v>0.2</v>
      </c>
      <c r="AB574">
        <v>0.4</v>
      </c>
      <c r="AC574">
        <v>0.8</v>
      </c>
      <c r="AD574">
        <v>4.5999999999999996</v>
      </c>
      <c r="AH574" t="str">
        <f t="shared" si="8"/>
        <v/>
      </c>
    </row>
    <row r="575" spans="1:34" x14ac:dyDescent="0.25">
      <c r="A575">
        <v>530</v>
      </c>
      <c r="B575" t="s">
        <v>596</v>
      </c>
      <c r="C575" t="s">
        <v>28</v>
      </c>
      <c r="D575">
        <v>35</v>
      </c>
      <c r="E575" t="s">
        <v>34</v>
      </c>
      <c r="F575">
        <v>18</v>
      </c>
      <c r="G575">
        <v>5</v>
      </c>
      <c r="H575">
        <v>13.6</v>
      </c>
      <c r="I575">
        <v>2</v>
      </c>
      <c r="J575">
        <v>3.4</v>
      </c>
      <c r="K575">
        <v>0.58099999999999996</v>
      </c>
      <c r="L575">
        <v>0.1</v>
      </c>
      <c r="M575">
        <v>0.2</v>
      </c>
      <c r="N575">
        <v>0.25</v>
      </c>
      <c r="O575">
        <v>1.9</v>
      </c>
      <c r="P575">
        <v>3.2</v>
      </c>
      <c r="Q575">
        <v>0.60299999999999998</v>
      </c>
      <c r="R575">
        <v>0.58899999999999997</v>
      </c>
      <c r="S575">
        <v>0.2</v>
      </c>
      <c r="T575">
        <v>0.5</v>
      </c>
      <c r="U575">
        <v>0.44400000000000001</v>
      </c>
      <c r="V575">
        <v>1.1000000000000001</v>
      </c>
      <c r="W575">
        <v>1.7</v>
      </c>
      <c r="X575">
        <v>2.8</v>
      </c>
      <c r="Y575">
        <v>2.1</v>
      </c>
      <c r="Z575">
        <v>0.9</v>
      </c>
      <c r="AA575">
        <v>0.1</v>
      </c>
      <c r="AB575">
        <v>0.4</v>
      </c>
      <c r="AC575">
        <v>1.6</v>
      </c>
      <c r="AD575">
        <v>4.3</v>
      </c>
      <c r="AH575" t="str">
        <f t="shared" si="8"/>
        <v/>
      </c>
    </row>
    <row r="576" spans="1:34" x14ac:dyDescent="0.25">
      <c r="A576">
        <v>531</v>
      </c>
      <c r="B576" t="s">
        <v>597</v>
      </c>
      <c r="C576" t="s">
        <v>50</v>
      </c>
      <c r="D576">
        <v>25</v>
      </c>
      <c r="E576" t="s">
        <v>98</v>
      </c>
      <c r="F576">
        <v>41</v>
      </c>
      <c r="G576">
        <v>41</v>
      </c>
      <c r="H576">
        <v>36.4</v>
      </c>
      <c r="I576">
        <v>8.3000000000000007</v>
      </c>
      <c r="J576">
        <v>19.7</v>
      </c>
      <c r="K576">
        <v>0.42299999999999999</v>
      </c>
      <c r="L576">
        <v>3.2</v>
      </c>
      <c r="M576">
        <v>8.9</v>
      </c>
      <c r="N576">
        <v>0.36099999999999999</v>
      </c>
      <c r="O576">
        <v>5.0999999999999996</v>
      </c>
      <c r="P576">
        <v>10.9</v>
      </c>
      <c r="Q576">
        <v>0.47299999999999998</v>
      </c>
      <c r="R576">
        <v>0.504</v>
      </c>
      <c r="S576">
        <v>7.2</v>
      </c>
      <c r="T576">
        <v>8.3000000000000007</v>
      </c>
      <c r="U576">
        <v>0.86199999999999999</v>
      </c>
      <c r="V576">
        <v>0.5</v>
      </c>
      <c r="W576">
        <v>2.4</v>
      </c>
      <c r="X576">
        <v>2.9</v>
      </c>
      <c r="Y576">
        <v>10.8</v>
      </c>
      <c r="Z576">
        <v>1.4</v>
      </c>
      <c r="AA576">
        <v>0.2</v>
      </c>
      <c r="AB576">
        <v>4.3</v>
      </c>
      <c r="AC576">
        <v>2</v>
      </c>
      <c r="AD576">
        <v>27</v>
      </c>
      <c r="AH576" t="str">
        <f t="shared" si="8"/>
        <v/>
      </c>
    </row>
    <row r="577" spans="1:34" x14ac:dyDescent="0.25">
      <c r="A577">
        <v>532</v>
      </c>
      <c r="B577" t="s">
        <v>598</v>
      </c>
      <c r="C577" t="s">
        <v>33</v>
      </c>
      <c r="D577">
        <v>25</v>
      </c>
      <c r="E577" t="s">
        <v>40</v>
      </c>
      <c r="F577">
        <v>26</v>
      </c>
      <c r="G577">
        <v>6</v>
      </c>
      <c r="H577">
        <v>10.199999999999999</v>
      </c>
      <c r="I577">
        <v>1.5</v>
      </c>
      <c r="J577">
        <v>3.1</v>
      </c>
      <c r="K577">
        <v>0.48799999999999999</v>
      </c>
      <c r="L577">
        <v>0.1</v>
      </c>
      <c r="M577">
        <v>0.6</v>
      </c>
      <c r="N577">
        <v>0.2</v>
      </c>
      <c r="O577">
        <v>1.4</v>
      </c>
      <c r="P577">
        <v>2.5</v>
      </c>
      <c r="Q577">
        <v>0.55400000000000005</v>
      </c>
      <c r="R577">
        <v>0.50600000000000001</v>
      </c>
      <c r="S577">
        <v>0.2</v>
      </c>
      <c r="T577">
        <v>0.4</v>
      </c>
      <c r="U577">
        <v>0.54500000000000004</v>
      </c>
      <c r="V577">
        <v>1.4</v>
      </c>
      <c r="W577">
        <v>2.6</v>
      </c>
      <c r="X577">
        <v>4</v>
      </c>
      <c r="Y577">
        <v>0.5</v>
      </c>
      <c r="Z577">
        <v>0.2</v>
      </c>
      <c r="AA577">
        <v>0.4</v>
      </c>
      <c r="AB577">
        <v>0.9</v>
      </c>
      <c r="AC577">
        <v>1.3</v>
      </c>
      <c r="AD577">
        <v>3.3</v>
      </c>
      <c r="AH577" t="str">
        <f t="shared" si="8"/>
        <v/>
      </c>
    </row>
    <row r="578" spans="1:34" x14ac:dyDescent="0.25">
      <c r="A578">
        <v>533</v>
      </c>
      <c r="B578" t="s">
        <v>599</v>
      </c>
      <c r="C578" t="s">
        <v>33</v>
      </c>
      <c r="D578">
        <v>31</v>
      </c>
      <c r="E578" t="s">
        <v>51</v>
      </c>
      <c r="F578">
        <v>33</v>
      </c>
      <c r="G578">
        <v>0</v>
      </c>
      <c r="H578">
        <v>8.3000000000000007</v>
      </c>
      <c r="I578">
        <v>0.6</v>
      </c>
      <c r="J578">
        <v>1.5</v>
      </c>
      <c r="K578">
        <v>0.39200000000000002</v>
      </c>
      <c r="L578">
        <v>0</v>
      </c>
      <c r="M578">
        <v>0.1</v>
      </c>
      <c r="N578">
        <v>0.33300000000000002</v>
      </c>
      <c r="O578">
        <v>0.6</v>
      </c>
      <c r="P578">
        <v>1.5</v>
      </c>
      <c r="Q578">
        <v>0.39600000000000002</v>
      </c>
      <c r="R578">
        <v>0.40200000000000002</v>
      </c>
      <c r="S578">
        <v>0.6</v>
      </c>
      <c r="T578">
        <v>1.1000000000000001</v>
      </c>
      <c r="U578">
        <v>0.6</v>
      </c>
      <c r="V578">
        <v>1.1000000000000001</v>
      </c>
      <c r="W578">
        <v>1.6</v>
      </c>
      <c r="X578">
        <v>2.7</v>
      </c>
      <c r="Y578">
        <v>1</v>
      </c>
      <c r="Z578">
        <v>0.2</v>
      </c>
      <c r="AA578">
        <v>0.1</v>
      </c>
      <c r="AB578">
        <v>0.3</v>
      </c>
      <c r="AC578">
        <v>1.2</v>
      </c>
      <c r="AD578">
        <v>1.9</v>
      </c>
      <c r="AH578" t="str">
        <f t="shared" ref="AH578:AH641" si="9">IF(IFERROR(_xlfn.XLOOKUP(AG578,$B$3:$B$1003,$E$3:$E$1003,,,-1),"")=0,"",IFERROR(_xlfn.XLOOKUP(AG578,$B$3:$B$1003,$E$3:$E$1003,,,-1),""))</f>
        <v/>
      </c>
    </row>
    <row r="579" spans="1:34" x14ac:dyDescent="0.25">
      <c r="A579">
        <v>534</v>
      </c>
      <c r="B579" t="s">
        <v>600</v>
      </c>
      <c r="C579" t="s">
        <v>33</v>
      </c>
      <c r="D579">
        <v>26</v>
      </c>
      <c r="E579" t="s">
        <v>89</v>
      </c>
      <c r="F579">
        <v>38</v>
      </c>
      <c r="G579">
        <v>38</v>
      </c>
      <c r="H579">
        <v>27.1</v>
      </c>
      <c r="I579">
        <v>5.3</v>
      </c>
      <c r="J579">
        <v>8.1</v>
      </c>
      <c r="K579">
        <v>0.65500000000000003</v>
      </c>
      <c r="L579">
        <v>0</v>
      </c>
      <c r="M579">
        <v>0</v>
      </c>
      <c r="O579">
        <v>5.3</v>
      </c>
      <c r="P579">
        <v>8.1</v>
      </c>
      <c r="Q579">
        <v>0.65500000000000003</v>
      </c>
      <c r="R579">
        <v>0.65500000000000003</v>
      </c>
      <c r="S579">
        <v>1.8</v>
      </c>
      <c r="T579">
        <v>2.8</v>
      </c>
      <c r="U579">
        <v>0.64800000000000002</v>
      </c>
      <c r="V579">
        <v>3.3</v>
      </c>
      <c r="W579">
        <v>6.5</v>
      </c>
      <c r="X579">
        <v>9.6999999999999993</v>
      </c>
      <c r="Y579">
        <v>1.3</v>
      </c>
      <c r="Z579">
        <v>0.2</v>
      </c>
      <c r="AA579">
        <v>1.4</v>
      </c>
      <c r="AB579">
        <v>1.1000000000000001</v>
      </c>
      <c r="AC579">
        <v>2.9</v>
      </c>
      <c r="AD579">
        <v>12.4</v>
      </c>
      <c r="AH579" t="str">
        <f t="shared" si="9"/>
        <v/>
      </c>
    </row>
    <row r="580" spans="1:34" x14ac:dyDescent="0.25">
      <c r="AH580" t="str">
        <f t="shared" si="9"/>
        <v/>
      </c>
    </row>
    <row r="581" spans="1:34" x14ac:dyDescent="0.25">
      <c r="AH581" t="str">
        <f t="shared" si="9"/>
        <v/>
      </c>
    </row>
    <row r="582" spans="1:34" x14ac:dyDescent="0.25">
      <c r="AH582" t="str">
        <f t="shared" si="9"/>
        <v/>
      </c>
    </row>
    <row r="583" spans="1:34" x14ac:dyDescent="0.25">
      <c r="AH583" t="str">
        <f t="shared" si="9"/>
        <v/>
      </c>
    </row>
    <row r="584" spans="1:34" x14ac:dyDescent="0.25">
      <c r="AH584" t="str">
        <f t="shared" si="9"/>
        <v/>
      </c>
    </row>
    <row r="585" spans="1:34" x14ac:dyDescent="0.25">
      <c r="AH585" t="str">
        <f t="shared" si="9"/>
        <v/>
      </c>
    </row>
    <row r="586" spans="1:34" x14ac:dyDescent="0.25">
      <c r="AH586" t="str">
        <f t="shared" si="9"/>
        <v/>
      </c>
    </row>
    <row r="587" spans="1:34" x14ac:dyDescent="0.25">
      <c r="AH587" t="str">
        <f t="shared" si="9"/>
        <v/>
      </c>
    </row>
    <row r="588" spans="1:34" x14ac:dyDescent="0.25">
      <c r="AH588" t="str">
        <f t="shared" si="9"/>
        <v/>
      </c>
    </row>
    <row r="589" spans="1:34" x14ac:dyDescent="0.25">
      <c r="AH589" t="str">
        <f t="shared" si="9"/>
        <v/>
      </c>
    </row>
    <row r="590" spans="1:34" x14ac:dyDescent="0.25">
      <c r="AH590" t="str">
        <f t="shared" si="9"/>
        <v/>
      </c>
    </row>
    <row r="591" spans="1:34" x14ac:dyDescent="0.25">
      <c r="AH591" t="str">
        <f t="shared" si="9"/>
        <v/>
      </c>
    </row>
    <row r="592" spans="1:34" x14ac:dyDescent="0.25">
      <c r="AH592" t="str">
        <f t="shared" si="9"/>
        <v/>
      </c>
    </row>
    <row r="593" spans="34:34" x14ac:dyDescent="0.25">
      <c r="AH593" t="str">
        <f t="shared" si="9"/>
        <v/>
      </c>
    </row>
    <row r="594" spans="34:34" x14ac:dyDescent="0.25">
      <c r="AH594" t="str">
        <f t="shared" si="9"/>
        <v/>
      </c>
    </row>
    <row r="595" spans="34:34" x14ac:dyDescent="0.25">
      <c r="AH595" t="str">
        <f t="shared" si="9"/>
        <v/>
      </c>
    </row>
    <row r="596" spans="34:34" x14ac:dyDescent="0.25">
      <c r="AH596" t="str">
        <f t="shared" si="9"/>
        <v/>
      </c>
    </row>
    <row r="597" spans="34:34" x14ac:dyDescent="0.25">
      <c r="AH597" t="str">
        <f t="shared" si="9"/>
        <v/>
      </c>
    </row>
    <row r="598" spans="34:34" x14ac:dyDescent="0.25">
      <c r="AH598" t="str">
        <f t="shared" si="9"/>
        <v/>
      </c>
    </row>
    <row r="599" spans="34:34" x14ac:dyDescent="0.25">
      <c r="AH599" t="str">
        <f t="shared" si="9"/>
        <v/>
      </c>
    </row>
    <row r="600" spans="34:34" x14ac:dyDescent="0.25">
      <c r="AH600" t="str">
        <f t="shared" si="9"/>
        <v/>
      </c>
    </row>
    <row r="601" spans="34:34" x14ac:dyDescent="0.25">
      <c r="AH601" t="str">
        <f t="shared" si="9"/>
        <v/>
      </c>
    </row>
    <row r="602" spans="34:34" x14ac:dyDescent="0.25">
      <c r="AH602" t="str">
        <f t="shared" si="9"/>
        <v/>
      </c>
    </row>
    <row r="603" spans="34:34" x14ac:dyDescent="0.25">
      <c r="AH603" t="str">
        <f t="shared" si="9"/>
        <v/>
      </c>
    </row>
    <row r="604" spans="34:34" x14ac:dyDescent="0.25">
      <c r="AH604" t="str">
        <f t="shared" si="9"/>
        <v/>
      </c>
    </row>
    <row r="605" spans="34:34" x14ac:dyDescent="0.25">
      <c r="AH605" t="str">
        <f t="shared" si="9"/>
        <v/>
      </c>
    </row>
    <row r="606" spans="34:34" x14ac:dyDescent="0.25">
      <c r="AH606" t="str">
        <f t="shared" si="9"/>
        <v/>
      </c>
    </row>
    <row r="607" spans="34:34" x14ac:dyDescent="0.25">
      <c r="AH607" t="str">
        <f t="shared" si="9"/>
        <v/>
      </c>
    </row>
    <row r="608" spans="34:34" x14ac:dyDescent="0.25">
      <c r="AH608" t="str">
        <f t="shared" si="9"/>
        <v/>
      </c>
    </row>
    <row r="609" spans="34:34" x14ac:dyDescent="0.25">
      <c r="AH609" t="str">
        <f t="shared" si="9"/>
        <v/>
      </c>
    </row>
    <row r="610" spans="34:34" x14ac:dyDescent="0.25">
      <c r="AH610" t="str">
        <f t="shared" si="9"/>
        <v/>
      </c>
    </row>
    <row r="611" spans="34:34" x14ac:dyDescent="0.25">
      <c r="AH611" t="str">
        <f t="shared" si="9"/>
        <v/>
      </c>
    </row>
    <row r="612" spans="34:34" x14ac:dyDescent="0.25">
      <c r="AH612" t="str">
        <f t="shared" si="9"/>
        <v/>
      </c>
    </row>
    <row r="613" spans="34:34" x14ac:dyDescent="0.25">
      <c r="AH613" t="str">
        <f t="shared" si="9"/>
        <v/>
      </c>
    </row>
    <row r="614" spans="34:34" x14ac:dyDescent="0.25">
      <c r="AH614" t="str">
        <f t="shared" si="9"/>
        <v/>
      </c>
    </row>
    <row r="615" spans="34:34" x14ac:dyDescent="0.25">
      <c r="AH615" t="str">
        <f t="shared" si="9"/>
        <v/>
      </c>
    </row>
    <row r="616" spans="34:34" x14ac:dyDescent="0.25">
      <c r="AH616" t="str">
        <f t="shared" si="9"/>
        <v/>
      </c>
    </row>
    <row r="617" spans="34:34" x14ac:dyDescent="0.25">
      <c r="AH617" t="str">
        <f t="shared" si="9"/>
        <v/>
      </c>
    </row>
    <row r="618" spans="34:34" x14ac:dyDescent="0.25">
      <c r="AH618" t="str">
        <f t="shared" si="9"/>
        <v/>
      </c>
    </row>
    <row r="619" spans="34:34" x14ac:dyDescent="0.25">
      <c r="AH619" t="str">
        <f t="shared" si="9"/>
        <v/>
      </c>
    </row>
    <row r="620" spans="34:34" x14ac:dyDescent="0.25">
      <c r="AH620" t="str">
        <f t="shared" si="9"/>
        <v/>
      </c>
    </row>
    <row r="621" spans="34:34" x14ac:dyDescent="0.25">
      <c r="AH621" t="str">
        <f t="shared" si="9"/>
        <v/>
      </c>
    </row>
    <row r="622" spans="34:34" x14ac:dyDescent="0.25">
      <c r="AH622" t="str">
        <f t="shared" si="9"/>
        <v/>
      </c>
    </row>
    <row r="623" spans="34:34" x14ac:dyDescent="0.25">
      <c r="AH623" t="str">
        <f t="shared" si="9"/>
        <v/>
      </c>
    </row>
    <row r="624" spans="34:34" x14ac:dyDescent="0.25">
      <c r="AH624" t="str">
        <f t="shared" si="9"/>
        <v/>
      </c>
    </row>
    <row r="625" spans="34:34" x14ac:dyDescent="0.25">
      <c r="AH625" t="str">
        <f t="shared" si="9"/>
        <v/>
      </c>
    </row>
    <row r="626" spans="34:34" x14ac:dyDescent="0.25">
      <c r="AH626" t="str">
        <f t="shared" si="9"/>
        <v/>
      </c>
    </row>
    <row r="627" spans="34:34" x14ac:dyDescent="0.25">
      <c r="AH627" t="str">
        <f t="shared" si="9"/>
        <v/>
      </c>
    </row>
    <row r="628" spans="34:34" x14ac:dyDescent="0.25">
      <c r="AH628" t="str">
        <f t="shared" si="9"/>
        <v/>
      </c>
    </row>
    <row r="629" spans="34:34" x14ac:dyDescent="0.25">
      <c r="AH629" t="str">
        <f t="shared" si="9"/>
        <v/>
      </c>
    </row>
    <row r="630" spans="34:34" x14ac:dyDescent="0.25">
      <c r="AH630" t="str">
        <f t="shared" si="9"/>
        <v/>
      </c>
    </row>
    <row r="631" spans="34:34" x14ac:dyDescent="0.25">
      <c r="AH631" t="str">
        <f t="shared" si="9"/>
        <v/>
      </c>
    </row>
    <row r="632" spans="34:34" x14ac:dyDescent="0.25">
      <c r="AH632" t="str">
        <f t="shared" si="9"/>
        <v/>
      </c>
    </row>
    <row r="633" spans="34:34" x14ac:dyDescent="0.25">
      <c r="AH633" t="str">
        <f t="shared" si="9"/>
        <v/>
      </c>
    </row>
    <row r="634" spans="34:34" x14ac:dyDescent="0.25">
      <c r="AH634" t="str">
        <f t="shared" si="9"/>
        <v/>
      </c>
    </row>
    <row r="635" spans="34:34" x14ac:dyDescent="0.25">
      <c r="AH635" t="str">
        <f t="shared" si="9"/>
        <v/>
      </c>
    </row>
    <row r="636" spans="34:34" x14ac:dyDescent="0.25">
      <c r="AH636" t="str">
        <f t="shared" si="9"/>
        <v/>
      </c>
    </row>
    <row r="637" spans="34:34" x14ac:dyDescent="0.25">
      <c r="AH637" t="str">
        <f t="shared" si="9"/>
        <v/>
      </c>
    </row>
    <row r="638" spans="34:34" x14ac:dyDescent="0.25">
      <c r="AH638" t="str">
        <f t="shared" si="9"/>
        <v/>
      </c>
    </row>
    <row r="639" spans="34:34" x14ac:dyDescent="0.25">
      <c r="AH639" t="str">
        <f t="shared" si="9"/>
        <v/>
      </c>
    </row>
    <row r="640" spans="34:34" x14ac:dyDescent="0.25">
      <c r="AH640" t="str">
        <f t="shared" si="9"/>
        <v/>
      </c>
    </row>
    <row r="641" spans="34:34" x14ac:dyDescent="0.25">
      <c r="AH641" t="str">
        <f t="shared" si="9"/>
        <v/>
      </c>
    </row>
    <row r="642" spans="34:34" x14ac:dyDescent="0.25">
      <c r="AH642" t="str">
        <f t="shared" ref="AH642:AH705" si="10">IF(IFERROR(_xlfn.XLOOKUP(AG642,$B$3:$B$1003,$E$3:$E$1003,,,-1),"")=0,"",IFERROR(_xlfn.XLOOKUP(AG642,$B$3:$B$1003,$E$3:$E$1003,,,-1),""))</f>
        <v/>
      </c>
    </row>
    <row r="643" spans="34:34" x14ac:dyDescent="0.25">
      <c r="AH643" t="str">
        <f t="shared" si="10"/>
        <v/>
      </c>
    </row>
    <row r="644" spans="34:34" x14ac:dyDescent="0.25">
      <c r="AH644" t="str">
        <f t="shared" si="10"/>
        <v/>
      </c>
    </row>
    <row r="645" spans="34:34" x14ac:dyDescent="0.25">
      <c r="AH645" t="str">
        <f t="shared" si="10"/>
        <v/>
      </c>
    </row>
    <row r="646" spans="34:34" x14ac:dyDescent="0.25">
      <c r="AH646" t="str">
        <f t="shared" si="10"/>
        <v/>
      </c>
    </row>
    <row r="647" spans="34:34" x14ac:dyDescent="0.25">
      <c r="AH647" t="str">
        <f t="shared" si="10"/>
        <v/>
      </c>
    </row>
    <row r="648" spans="34:34" x14ac:dyDescent="0.25">
      <c r="AH648" t="str">
        <f t="shared" si="10"/>
        <v/>
      </c>
    </row>
    <row r="649" spans="34:34" x14ac:dyDescent="0.25">
      <c r="AH649" t="str">
        <f t="shared" si="10"/>
        <v/>
      </c>
    </row>
    <row r="650" spans="34:34" x14ac:dyDescent="0.25">
      <c r="AH650" t="str">
        <f t="shared" si="10"/>
        <v/>
      </c>
    </row>
    <row r="651" spans="34:34" x14ac:dyDescent="0.25">
      <c r="AH651" t="str">
        <f t="shared" si="10"/>
        <v/>
      </c>
    </row>
    <row r="652" spans="34:34" x14ac:dyDescent="0.25">
      <c r="AH652" t="str">
        <f t="shared" si="10"/>
        <v/>
      </c>
    </row>
    <row r="653" spans="34:34" x14ac:dyDescent="0.25">
      <c r="AH653" t="str">
        <f t="shared" si="10"/>
        <v/>
      </c>
    </row>
    <row r="654" spans="34:34" x14ac:dyDescent="0.25">
      <c r="AH654" t="str">
        <f t="shared" si="10"/>
        <v/>
      </c>
    </row>
    <row r="655" spans="34:34" x14ac:dyDescent="0.25">
      <c r="AH655" t="str">
        <f t="shared" si="10"/>
        <v/>
      </c>
    </row>
    <row r="656" spans="34:34" x14ac:dyDescent="0.25">
      <c r="AH656" t="str">
        <f t="shared" si="10"/>
        <v/>
      </c>
    </row>
    <row r="657" spans="34:34" x14ac:dyDescent="0.25">
      <c r="AH657" t="str">
        <f t="shared" si="10"/>
        <v/>
      </c>
    </row>
    <row r="658" spans="34:34" x14ac:dyDescent="0.25">
      <c r="AH658" t="str">
        <f t="shared" si="10"/>
        <v/>
      </c>
    </row>
    <row r="659" spans="34:34" x14ac:dyDescent="0.25">
      <c r="AH659" t="str">
        <f t="shared" si="10"/>
        <v/>
      </c>
    </row>
    <row r="660" spans="34:34" x14ac:dyDescent="0.25">
      <c r="AH660" t="str">
        <f t="shared" si="10"/>
        <v/>
      </c>
    </row>
    <row r="661" spans="34:34" x14ac:dyDescent="0.25">
      <c r="AH661" t="str">
        <f t="shared" si="10"/>
        <v/>
      </c>
    </row>
    <row r="662" spans="34:34" x14ac:dyDescent="0.25">
      <c r="AH662" t="str">
        <f t="shared" si="10"/>
        <v/>
      </c>
    </row>
    <row r="663" spans="34:34" x14ac:dyDescent="0.25">
      <c r="AH663" t="str">
        <f t="shared" si="10"/>
        <v/>
      </c>
    </row>
    <row r="664" spans="34:34" x14ac:dyDescent="0.25">
      <c r="AH664" t="str">
        <f t="shared" si="10"/>
        <v/>
      </c>
    </row>
    <row r="665" spans="34:34" x14ac:dyDescent="0.25">
      <c r="AH665" t="str">
        <f t="shared" si="10"/>
        <v/>
      </c>
    </row>
    <row r="666" spans="34:34" x14ac:dyDescent="0.25">
      <c r="AH666" t="str">
        <f t="shared" si="10"/>
        <v/>
      </c>
    </row>
    <row r="667" spans="34:34" x14ac:dyDescent="0.25">
      <c r="AH667" t="str">
        <f t="shared" si="10"/>
        <v/>
      </c>
    </row>
    <row r="668" spans="34:34" x14ac:dyDescent="0.25">
      <c r="AH668" t="str">
        <f t="shared" si="10"/>
        <v/>
      </c>
    </row>
    <row r="669" spans="34:34" x14ac:dyDescent="0.25">
      <c r="AH669" t="str">
        <f t="shared" si="10"/>
        <v/>
      </c>
    </row>
    <row r="670" spans="34:34" x14ac:dyDescent="0.25">
      <c r="AH670" t="str">
        <f t="shared" si="10"/>
        <v/>
      </c>
    </row>
    <row r="671" spans="34:34" x14ac:dyDescent="0.25">
      <c r="AH671" t="str">
        <f t="shared" si="10"/>
        <v/>
      </c>
    </row>
    <row r="672" spans="34:34" x14ac:dyDescent="0.25">
      <c r="AH672" t="str">
        <f t="shared" si="10"/>
        <v/>
      </c>
    </row>
    <row r="673" spans="34:34" x14ac:dyDescent="0.25">
      <c r="AH673" t="str">
        <f t="shared" si="10"/>
        <v/>
      </c>
    </row>
    <row r="674" spans="34:34" x14ac:dyDescent="0.25">
      <c r="AH674" t="str">
        <f t="shared" si="10"/>
        <v/>
      </c>
    </row>
    <row r="675" spans="34:34" x14ac:dyDescent="0.25">
      <c r="AH675" t="str">
        <f t="shared" si="10"/>
        <v/>
      </c>
    </row>
    <row r="676" spans="34:34" x14ac:dyDescent="0.25">
      <c r="AH676" t="str">
        <f t="shared" si="10"/>
        <v/>
      </c>
    </row>
    <row r="677" spans="34:34" x14ac:dyDescent="0.25">
      <c r="AH677" t="str">
        <f t="shared" si="10"/>
        <v/>
      </c>
    </row>
    <row r="678" spans="34:34" x14ac:dyDescent="0.25">
      <c r="AH678" t="str">
        <f t="shared" si="10"/>
        <v/>
      </c>
    </row>
    <row r="679" spans="34:34" x14ac:dyDescent="0.25">
      <c r="AH679" t="str">
        <f t="shared" si="10"/>
        <v/>
      </c>
    </row>
    <row r="680" spans="34:34" x14ac:dyDescent="0.25">
      <c r="AH680" t="str">
        <f t="shared" si="10"/>
        <v/>
      </c>
    </row>
    <row r="681" spans="34:34" x14ac:dyDescent="0.25">
      <c r="AH681" t="str">
        <f t="shared" si="10"/>
        <v/>
      </c>
    </row>
    <row r="682" spans="34:34" x14ac:dyDescent="0.25">
      <c r="AH682" t="str">
        <f t="shared" si="10"/>
        <v/>
      </c>
    </row>
    <row r="683" spans="34:34" x14ac:dyDescent="0.25">
      <c r="AH683" t="str">
        <f t="shared" si="10"/>
        <v/>
      </c>
    </row>
    <row r="684" spans="34:34" x14ac:dyDescent="0.25">
      <c r="AH684" t="str">
        <f t="shared" si="10"/>
        <v/>
      </c>
    </row>
    <row r="685" spans="34:34" x14ac:dyDescent="0.25">
      <c r="AH685" t="str">
        <f t="shared" si="10"/>
        <v/>
      </c>
    </row>
    <row r="686" spans="34:34" x14ac:dyDescent="0.25">
      <c r="AH686" t="str">
        <f t="shared" si="10"/>
        <v/>
      </c>
    </row>
    <row r="687" spans="34:34" x14ac:dyDescent="0.25">
      <c r="AH687" t="str">
        <f t="shared" si="10"/>
        <v/>
      </c>
    </row>
    <row r="688" spans="34:34" x14ac:dyDescent="0.25">
      <c r="AH688" t="str">
        <f t="shared" si="10"/>
        <v/>
      </c>
    </row>
    <row r="689" spans="34:34" x14ac:dyDescent="0.25">
      <c r="AH689" t="str">
        <f t="shared" si="10"/>
        <v/>
      </c>
    </row>
    <row r="690" spans="34:34" x14ac:dyDescent="0.25">
      <c r="AH690" t="str">
        <f t="shared" si="10"/>
        <v/>
      </c>
    </row>
    <row r="691" spans="34:34" x14ac:dyDescent="0.25">
      <c r="AH691" t="str">
        <f t="shared" si="10"/>
        <v/>
      </c>
    </row>
    <row r="692" spans="34:34" x14ac:dyDescent="0.25">
      <c r="AH692" t="str">
        <f t="shared" si="10"/>
        <v/>
      </c>
    </row>
    <row r="693" spans="34:34" x14ac:dyDescent="0.25">
      <c r="AH693" t="str">
        <f t="shared" si="10"/>
        <v/>
      </c>
    </row>
    <row r="694" spans="34:34" x14ac:dyDescent="0.25">
      <c r="AH694" t="str">
        <f t="shared" si="10"/>
        <v/>
      </c>
    </row>
    <row r="695" spans="34:34" x14ac:dyDescent="0.25">
      <c r="AH695" t="str">
        <f t="shared" si="10"/>
        <v/>
      </c>
    </row>
    <row r="696" spans="34:34" x14ac:dyDescent="0.25">
      <c r="AH696" t="str">
        <f t="shared" si="10"/>
        <v/>
      </c>
    </row>
    <row r="697" spans="34:34" x14ac:dyDescent="0.25">
      <c r="AH697" t="str">
        <f t="shared" si="10"/>
        <v/>
      </c>
    </row>
    <row r="698" spans="34:34" x14ac:dyDescent="0.25">
      <c r="AH698" t="str">
        <f t="shared" si="10"/>
        <v/>
      </c>
    </row>
    <row r="699" spans="34:34" x14ac:dyDescent="0.25">
      <c r="AH699" t="str">
        <f t="shared" si="10"/>
        <v/>
      </c>
    </row>
    <row r="700" spans="34:34" x14ac:dyDescent="0.25">
      <c r="AH700" t="str">
        <f t="shared" si="10"/>
        <v/>
      </c>
    </row>
    <row r="701" spans="34:34" x14ac:dyDescent="0.25">
      <c r="AH701" t="str">
        <f t="shared" si="10"/>
        <v/>
      </c>
    </row>
    <row r="702" spans="34:34" x14ac:dyDescent="0.25">
      <c r="AH702" t="str">
        <f t="shared" si="10"/>
        <v/>
      </c>
    </row>
    <row r="703" spans="34:34" x14ac:dyDescent="0.25">
      <c r="AH703" t="str">
        <f t="shared" si="10"/>
        <v/>
      </c>
    </row>
    <row r="704" spans="34:34" x14ac:dyDescent="0.25">
      <c r="AH704" t="str">
        <f t="shared" si="10"/>
        <v/>
      </c>
    </row>
    <row r="705" spans="34:34" x14ac:dyDescent="0.25">
      <c r="AH705" t="str">
        <f t="shared" si="10"/>
        <v/>
      </c>
    </row>
    <row r="706" spans="34:34" x14ac:dyDescent="0.25">
      <c r="AH706" t="str">
        <f t="shared" ref="AH706:AH769" si="11">IF(IFERROR(_xlfn.XLOOKUP(AG706,$B$3:$B$1003,$E$3:$E$1003,,,-1),"")=0,"",IFERROR(_xlfn.XLOOKUP(AG706,$B$3:$B$1003,$E$3:$E$1003,,,-1),""))</f>
        <v/>
      </c>
    </row>
    <row r="707" spans="34:34" x14ac:dyDescent="0.25">
      <c r="AH707" t="str">
        <f t="shared" si="11"/>
        <v/>
      </c>
    </row>
    <row r="708" spans="34:34" x14ac:dyDescent="0.25">
      <c r="AH708" t="str">
        <f t="shared" si="11"/>
        <v/>
      </c>
    </row>
    <row r="709" spans="34:34" x14ac:dyDescent="0.25">
      <c r="AH709" t="str">
        <f t="shared" si="11"/>
        <v/>
      </c>
    </row>
    <row r="710" spans="34:34" x14ac:dyDescent="0.25">
      <c r="AH710" t="str">
        <f t="shared" si="11"/>
        <v/>
      </c>
    </row>
    <row r="711" spans="34:34" x14ac:dyDescent="0.25">
      <c r="AH711" t="str">
        <f t="shared" si="11"/>
        <v/>
      </c>
    </row>
    <row r="712" spans="34:34" x14ac:dyDescent="0.25">
      <c r="AH712" t="str">
        <f t="shared" si="11"/>
        <v/>
      </c>
    </row>
    <row r="713" spans="34:34" x14ac:dyDescent="0.25">
      <c r="AH713" t="str">
        <f t="shared" si="11"/>
        <v/>
      </c>
    </row>
    <row r="714" spans="34:34" x14ac:dyDescent="0.25">
      <c r="AH714" t="str">
        <f t="shared" si="11"/>
        <v/>
      </c>
    </row>
    <row r="715" spans="34:34" x14ac:dyDescent="0.25">
      <c r="AH715" t="str">
        <f t="shared" si="11"/>
        <v/>
      </c>
    </row>
    <row r="716" spans="34:34" x14ac:dyDescent="0.25">
      <c r="AH716" t="str">
        <f t="shared" si="11"/>
        <v/>
      </c>
    </row>
    <row r="717" spans="34:34" x14ac:dyDescent="0.25">
      <c r="AH717" t="str">
        <f t="shared" si="11"/>
        <v/>
      </c>
    </row>
    <row r="718" spans="34:34" x14ac:dyDescent="0.25">
      <c r="AH718" t="str">
        <f t="shared" si="11"/>
        <v/>
      </c>
    </row>
    <row r="719" spans="34:34" x14ac:dyDescent="0.25">
      <c r="AH719" t="str">
        <f t="shared" si="11"/>
        <v/>
      </c>
    </row>
    <row r="720" spans="34:34" x14ac:dyDescent="0.25">
      <c r="AH720" t="str">
        <f t="shared" si="11"/>
        <v/>
      </c>
    </row>
    <row r="721" spans="34:34" x14ac:dyDescent="0.25">
      <c r="AH721" t="str">
        <f t="shared" si="11"/>
        <v/>
      </c>
    </row>
    <row r="722" spans="34:34" x14ac:dyDescent="0.25">
      <c r="AH722" t="str">
        <f t="shared" si="11"/>
        <v/>
      </c>
    </row>
    <row r="723" spans="34:34" x14ac:dyDescent="0.25">
      <c r="AH723" t="str">
        <f t="shared" si="11"/>
        <v/>
      </c>
    </row>
    <row r="724" spans="34:34" x14ac:dyDescent="0.25">
      <c r="AH724" t="str">
        <f t="shared" si="11"/>
        <v/>
      </c>
    </row>
    <row r="725" spans="34:34" x14ac:dyDescent="0.25">
      <c r="AH725" t="str">
        <f t="shared" si="11"/>
        <v/>
      </c>
    </row>
    <row r="726" spans="34:34" x14ac:dyDescent="0.25">
      <c r="AH726" t="str">
        <f t="shared" si="11"/>
        <v/>
      </c>
    </row>
    <row r="727" spans="34:34" x14ac:dyDescent="0.25">
      <c r="AH727" t="str">
        <f t="shared" si="11"/>
        <v/>
      </c>
    </row>
    <row r="728" spans="34:34" x14ac:dyDescent="0.25">
      <c r="AH728" t="str">
        <f t="shared" si="11"/>
        <v/>
      </c>
    </row>
    <row r="729" spans="34:34" x14ac:dyDescent="0.25">
      <c r="AH729" t="str">
        <f t="shared" si="11"/>
        <v/>
      </c>
    </row>
    <row r="730" spans="34:34" x14ac:dyDescent="0.25">
      <c r="AH730" t="str">
        <f t="shared" si="11"/>
        <v/>
      </c>
    </row>
    <row r="731" spans="34:34" x14ac:dyDescent="0.25">
      <c r="AH731" t="str">
        <f t="shared" si="11"/>
        <v/>
      </c>
    </row>
    <row r="732" spans="34:34" x14ac:dyDescent="0.25">
      <c r="AH732" t="str">
        <f t="shared" si="11"/>
        <v/>
      </c>
    </row>
    <row r="733" spans="34:34" x14ac:dyDescent="0.25">
      <c r="AH733" t="str">
        <f t="shared" si="11"/>
        <v/>
      </c>
    </row>
    <row r="734" spans="34:34" x14ac:dyDescent="0.25">
      <c r="AH734" t="str">
        <f t="shared" si="11"/>
        <v/>
      </c>
    </row>
    <row r="735" spans="34:34" x14ac:dyDescent="0.25">
      <c r="AH735" t="str">
        <f t="shared" si="11"/>
        <v/>
      </c>
    </row>
    <row r="736" spans="34:34" x14ac:dyDescent="0.25">
      <c r="AH736" t="str">
        <f t="shared" si="11"/>
        <v/>
      </c>
    </row>
    <row r="737" spans="34:34" x14ac:dyDescent="0.25">
      <c r="AH737" t="str">
        <f t="shared" si="11"/>
        <v/>
      </c>
    </row>
    <row r="738" spans="34:34" x14ac:dyDescent="0.25">
      <c r="AH738" t="str">
        <f t="shared" si="11"/>
        <v/>
      </c>
    </row>
    <row r="739" spans="34:34" x14ac:dyDescent="0.25">
      <c r="AH739" t="str">
        <f t="shared" si="11"/>
        <v/>
      </c>
    </row>
    <row r="740" spans="34:34" x14ac:dyDescent="0.25">
      <c r="AH740" t="str">
        <f t="shared" si="11"/>
        <v/>
      </c>
    </row>
    <row r="741" spans="34:34" x14ac:dyDescent="0.25">
      <c r="AH741" t="str">
        <f t="shared" si="11"/>
        <v/>
      </c>
    </row>
    <row r="742" spans="34:34" x14ac:dyDescent="0.25">
      <c r="AH742" t="str">
        <f t="shared" si="11"/>
        <v/>
      </c>
    </row>
    <row r="743" spans="34:34" x14ac:dyDescent="0.25">
      <c r="AH743" t="str">
        <f t="shared" si="11"/>
        <v/>
      </c>
    </row>
    <row r="744" spans="34:34" x14ac:dyDescent="0.25">
      <c r="AH744" t="str">
        <f t="shared" si="11"/>
        <v/>
      </c>
    </row>
    <row r="745" spans="34:34" x14ac:dyDescent="0.25">
      <c r="AH745" t="str">
        <f t="shared" si="11"/>
        <v/>
      </c>
    </row>
    <row r="746" spans="34:34" x14ac:dyDescent="0.25">
      <c r="AH746" t="str">
        <f t="shared" si="11"/>
        <v/>
      </c>
    </row>
    <row r="747" spans="34:34" x14ac:dyDescent="0.25">
      <c r="AH747" t="str">
        <f t="shared" si="11"/>
        <v/>
      </c>
    </row>
    <row r="748" spans="34:34" x14ac:dyDescent="0.25">
      <c r="AH748" t="str">
        <f t="shared" si="11"/>
        <v/>
      </c>
    </row>
    <row r="749" spans="34:34" x14ac:dyDescent="0.25">
      <c r="AH749" t="str">
        <f t="shared" si="11"/>
        <v/>
      </c>
    </row>
    <row r="750" spans="34:34" x14ac:dyDescent="0.25">
      <c r="AH750" t="str">
        <f t="shared" si="11"/>
        <v/>
      </c>
    </row>
    <row r="751" spans="34:34" x14ac:dyDescent="0.25">
      <c r="AH751" t="str">
        <f t="shared" si="11"/>
        <v/>
      </c>
    </row>
    <row r="752" spans="34:34" x14ac:dyDescent="0.25">
      <c r="AH752" t="str">
        <f t="shared" si="11"/>
        <v/>
      </c>
    </row>
    <row r="753" spans="34:34" x14ac:dyDescent="0.25">
      <c r="AH753" t="str">
        <f t="shared" si="11"/>
        <v/>
      </c>
    </row>
    <row r="754" spans="34:34" x14ac:dyDescent="0.25">
      <c r="AH754" t="str">
        <f t="shared" si="11"/>
        <v/>
      </c>
    </row>
    <row r="755" spans="34:34" x14ac:dyDescent="0.25">
      <c r="AH755" t="str">
        <f t="shared" si="11"/>
        <v/>
      </c>
    </row>
    <row r="756" spans="34:34" x14ac:dyDescent="0.25">
      <c r="AH756" t="str">
        <f t="shared" si="11"/>
        <v/>
      </c>
    </row>
    <row r="757" spans="34:34" x14ac:dyDescent="0.25">
      <c r="AH757" t="str">
        <f t="shared" si="11"/>
        <v/>
      </c>
    </row>
    <row r="758" spans="34:34" x14ac:dyDescent="0.25">
      <c r="AH758" t="str">
        <f t="shared" si="11"/>
        <v/>
      </c>
    </row>
    <row r="759" spans="34:34" x14ac:dyDescent="0.25">
      <c r="AH759" t="str">
        <f t="shared" si="11"/>
        <v/>
      </c>
    </row>
    <row r="760" spans="34:34" x14ac:dyDescent="0.25">
      <c r="AH760" t="str">
        <f t="shared" si="11"/>
        <v/>
      </c>
    </row>
    <row r="761" spans="34:34" x14ac:dyDescent="0.25">
      <c r="AH761" t="str">
        <f t="shared" si="11"/>
        <v/>
      </c>
    </row>
    <row r="762" spans="34:34" x14ac:dyDescent="0.25">
      <c r="AH762" t="str">
        <f t="shared" si="11"/>
        <v/>
      </c>
    </row>
    <row r="763" spans="34:34" x14ac:dyDescent="0.25">
      <c r="AH763" t="str">
        <f t="shared" si="11"/>
        <v/>
      </c>
    </row>
    <row r="764" spans="34:34" x14ac:dyDescent="0.25">
      <c r="AH764" t="str">
        <f t="shared" si="11"/>
        <v/>
      </c>
    </row>
    <row r="765" spans="34:34" x14ac:dyDescent="0.25">
      <c r="AH765" t="str">
        <f t="shared" si="11"/>
        <v/>
      </c>
    </row>
    <row r="766" spans="34:34" x14ac:dyDescent="0.25">
      <c r="AH766" t="str">
        <f t="shared" si="11"/>
        <v/>
      </c>
    </row>
    <row r="767" spans="34:34" x14ac:dyDescent="0.25">
      <c r="AH767" t="str">
        <f t="shared" si="11"/>
        <v/>
      </c>
    </row>
    <row r="768" spans="34:34" x14ac:dyDescent="0.25">
      <c r="AH768" t="str">
        <f t="shared" si="11"/>
        <v/>
      </c>
    </row>
    <row r="769" spans="34:34" x14ac:dyDescent="0.25">
      <c r="AH769" t="str">
        <f t="shared" si="11"/>
        <v/>
      </c>
    </row>
    <row r="770" spans="34:34" x14ac:dyDescent="0.25">
      <c r="AH770" t="str">
        <f t="shared" ref="AH770:AH833" si="12">IF(IFERROR(_xlfn.XLOOKUP(AG770,$B$3:$B$1003,$E$3:$E$1003,,,-1),"")=0,"",IFERROR(_xlfn.XLOOKUP(AG770,$B$3:$B$1003,$E$3:$E$1003,,,-1),""))</f>
        <v/>
      </c>
    </row>
    <row r="771" spans="34:34" x14ac:dyDescent="0.25">
      <c r="AH771" t="str">
        <f t="shared" si="12"/>
        <v/>
      </c>
    </row>
    <row r="772" spans="34:34" x14ac:dyDescent="0.25">
      <c r="AH772" t="str">
        <f t="shared" si="12"/>
        <v/>
      </c>
    </row>
    <row r="773" spans="34:34" x14ac:dyDescent="0.25">
      <c r="AH773" t="str">
        <f t="shared" si="12"/>
        <v/>
      </c>
    </row>
    <row r="774" spans="34:34" x14ac:dyDescent="0.25">
      <c r="AH774" t="str">
        <f t="shared" si="12"/>
        <v/>
      </c>
    </row>
    <row r="775" spans="34:34" x14ac:dyDescent="0.25">
      <c r="AH775" t="str">
        <f t="shared" si="12"/>
        <v/>
      </c>
    </row>
    <row r="776" spans="34:34" x14ac:dyDescent="0.25">
      <c r="AH776" t="str">
        <f t="shared" si="12"/>
        <v/>
      </c>
    </row>
    <row r="777" spans="34:34" x14ac:dyDescent="0.25">
      <c r="AH777" t="str">
        <f t="shared" si="12"/>
        <v/>
      </c>
    </row>
    <row r="778" spans="34:34" x14ac:dyDescent="0.25">
      <c r="AH778" t="str">
        <f t="shared" si="12"/>
        <v/>
      </c>
    </row>
    <row r="779" spans="34:34" x14ac:dyDescent="0.25">
      <c r="AH779" t="str">
        <f t="shared" si="12"/>
        <v/>
      </c>
    </row>
    <row r="780" spans="34:34" x14ac:dyDescent="0.25">
      <c r="AH780" t="str">
        <f t="shared" si="12"/>
        <v/>
      </c>
    </row>
    <row r="781" spans="34:34" x14ac:dyDescent="0.25">
      <c r="AH781" t="str">
        <f t="shared" si="12"/>
        <v/>
      </c>
    </row>
    <row r="782" spans="34:34" x14ac:dyDescent="0.25">
      <c r="AH782" t="str">
        <f t="shared" si="12"/>
        <v/>
      </c>
    </row>
    <row r="783" spans="34:34" x14ac:dyDescent="0.25">
      <c r="AH783" t="str">
        <f t="shared" si="12"/>
        <v/>
      </c>
    </row>
    <row r="784" spans="34:34" x14ac:dyDescent="0.25">
      <c r="AH784" t="str">
        <f t="shared" si="12"/>
        <v/>
      </c>
    </row>
    <row r="785" spans="34:34" x14ac:dyDescent="0.25">
      <c r="AH785" t="str">
        <f t="shared" si="12"/>
        <v/>
      </c>
    </row>
    <row r="786" spans="34:34" x14ac:dyDescent="0.25">
      <c r="AH786" t="str">
        <f t="shared" si="12"/>
        <v/>
      </c>
    </row>
    <row r="787" spans="34:34" x14ac:dyDescent="0.25">
      <c r="AH787" t="str">
        <f t="shared" si="12"/>
        <v/>
      </c>
    </row>
    <row r="788" spans="34:34" x14ac:dyDescent="0.25">
      <c r="AH788" t="str">
        <f t="shared" si="12"/>
        <v/>
      </c>
    </row>
    <row r="789" spans="34:34" x14ac:dyDescent="0.25">
      <c r="AH789" t="str">
        <f t="shared" si="12"/>
        <v/>
      </c>
    </row>
    <row r="790" spans="34:34" x14ac:dyDescent="0.25">
      <c r="AH790" t="str">
        <f t="shared" si="12"/>
        <v/>
      </c>
    </row>
    <row r="791" spans="34:34" x14ac:dyDescent="0.25">
      <c r="AH791" t="str">
        <f t="shared" si="12"/>
        <v/>
      </c>
    </row>
    <row r="792" spans="34:34" x14ac:dyDescent="0.25">
      <c r="AH792" t="str">
        <f t="shared" si="12"/>
        <v/>
      </c>
    </row>
    <row r="793" spans="34:34" x14ac:dyDescent="0.25">
      <c r="AH793" t="str">
        <f t="shared" si="12"/>
        <v/>
      </c>
    </row>
    <row r="794" spans="34:34" x14ac:dyDescent="0.25">
      <c r="AH794" t="str">
        <f t="shared" si="12"/>
        <v/>
      </c>
    </row>
    <row r="795" spans="34:34" x14ac:dyDescent="0.25">
      <c r="AH795" t="str">
        <f t="shared" si="12"/>
        <v/>
      </c>
    </row>
    <row r="796" spans="34:34" x14ac:dyDescent="0.25">
      <c r="AH796" t="str">
        <f t="shared" si="12"/>
        <v/>
      </c>
    </row>
    <row r="797" spans="34:34" x14ac:dyDescent="0.25">
      <c r="AH797" t="str">
        <f t="shared" si="12"/>
        <v/>
      </c>
    </row>
    <row r="798" spans="34:34" x14ac:dyDescent="0.25">
      <c r="AH798" t="str">
        <f t="shared" si="12"/>
        <v/>
      </c>
    </row>
    <row r="799" spans="34:34" x14ac:dyDescent="0.25">
      <c r="AH799" t="str">
        <f t="shared" si="12"/>
        <v/>
      </c>
    </row>
    <row r="800" spans="34:34" x14ac:dyDescent="0.25">
      <c r="AH800" t="str">
        <f t="shared" si="12"/>
        <v/>
      </c>
    </row>
    <row r="801" spans="34:34" x14ac:dyDescent="0.25">
      <c r="AH801" t="str">
        <f t="shared" si="12"/>
        <v/>
      </c>
    </row>
    <row r="802" spans="34:34" x14ac:dyDescent="0.25">
      <c r="AH802" t="str">
        <f t="shared" si="12"/>
        <v/>
      </c>
    </row>
    <row r="803" spans="34:34" x14ac:dyDescent="0.25">
      <c r="AH803" t="str">
        <f t="shared" si="12"/>
        <v/>
      </c>
    </row>
    <row r="804" spans="34:34" x14ac:dyDescent="0.25">
      <c r="AH804" t="str">
        <f t="shared" si="12"/>
        <v/>
      </c>
    </row>
    <row r="805" spans="34:34" x14ac:dyDescent="0.25">
      <c r="AH805" t="str">
        <f t="shared" si="12"/>
        <v/>
      </c>
    </row>
    <row r="806" spans="34:34" x14ac:dyDescent="0.25">
      <c r="AH806" t="str">
        <f t="shared" si="12"/>
        <v/>
      </c>
    </row>
    <row r="807" spans="34:34" x14ac:dyDescent="0.25">
      <c r="AH807" t="str">
        <f t="shared" si="12"/>
        <v/>
      </c>
    </row>
    <row r="808" spans="34:34" x14ac:dyDescent="0.25">
      <c r="AH808" t="str">
        <f t="shared" si="12"/>
        <v/>
      </c>
    </row>
    <row r="809" spans="34:34" x14ac:dyDescent="0.25">
      <c r="AH809" t="str">
        <f t="shared" si="12"/>
        <v/>
      </c>
    </row>
    <row r="810" spans="34:34" x14ac:dyDescent="0.25">
      <c r="AH810" t="str">
        <f t="shared" si="12"/>
        <v/>
      </c>
    </row>
    <row r="811" spans="34:34" x14ac:dyDescent="0.25">
      <c r="AH811" t="str">
        <f t="shared" si="12"/>
        <v/>
      </c>
    </row>
    <row r="812" spans="34:34" x14ac:dyDescent="0.25">
      <c r="AH812" t="str">
        <f t="shared" si="12"/>
        <v/>
      </c>
    </row>
    <row r="813" spans="34:34" x14ac:dyDescent="0.25">
      <c r="AH813" t="str">
        <f t="shared" si="12"/>
        <v/>
      </c>
    </row>
    <row r="814" spans="34:34" x14ac:dyDescent="0.25">
      <c r="AH814" t="str">
        <f t="shared" si="12"/>
        <v/>
      </c>
    </row>
    <row r="815" spans="34:34" x14ac:dyDescent="0.25">
      <c r="AH815" t="str">
        <f t="shared" si="12"/>
        <v/>
      </c>
    </row>
    <row r="816" spans="34:34" x14ac:dyDescent="0.25">
      <c r="AH816" t="str">
        <f t="shared" si="12"/>
        <v/>
      </c>
    </row>
    <row r="817" spans="34:34" x14ac:dyDescent="0.25">
      <c r="AH817" t="str">
        <f t="shared" si="12"/>
        <v/>
      </c>
    </row>
    <row r="818" spans="34:34" x14ac:dyDescent="0.25">
      <c r="AH818" t="str">
        <f t="shared" si="12"/>
        <v/>
      </c>
    </row>
    <row r="819" spans="34:34" x14ac:dyDescent="0.25">
      <c r="AH819" t="str">
        <f t="shared" si="12"/>
        <v/>
      </c>
    </row>
    <row r="820" spans="34:34" x14ac:dyDescent="0.25">
      <c r="AH820" t="str">
        <f t="shared" si="12"/>
        <v/>
      </c>
    </row>
    <row r="821" spans="34:34" x14ac:dyDescent="0.25">
      <c r="AH821" t="str">
        <f t="shared" si="12"/>
        <v/>
      </c>
    </row>
    <row r="822" spans="34:34" x14ac:dyDescent="0.25">
      <c r="AH822" t="str">
        <f t="shared" si="12"/>
        <v/>
      </c>
    </row>
    <row r="823" spans="34:34" x14ac:dyDescent="0.25">
      <c r="AH823" t="str">
        <f t="shared" si="12"/>
        <v/>
      </c>
    </row>
    <row r="824" spans="34:34" x14ac:dyDescent="0.25">
      <c r="AH824" t="str">
        <f t="shared" si="12"/>
        <v/>
      </c>
    </row>
    <row r="825" spans="34:34" x14ac:dyDescent="0.25">
      <c r="AH825" t="str">
        <f t="shared" si="12"/>
        <v/>
      </c>
    </row>
    <row r="826" spans="34:34" x14ac:dyDescent="0.25">
      <c r="AH826" t="str">
        <f t="shared" si="12"/>
        <v/>
      </c>
    </row>
    <row r="827" spans="34:34" x14ac:dyDescent="0.25">
      <c r="AH827" t="str">
        <f t="shared" si="12"/>
        <v/>
      </c>
    </row>
    <row r="828" spans="34:34" x14ac:dyDescent="0.25">
      <c r="AH828" t="str">
        <f t="shared" si="12"/>
        <v/>
      </c>
    </row>
    <row r="829" spans="34:34" x14ac:dyDescent="0.25">
      <c r="AH829" t="str">
        <f t="shared" si="12"/>
        <v/>
      </c>
    </row>
    <row r="830" spans="34:34" x14ac:dyDescent="0.25">
      <c r="AH830" t="str">
        <f t="shared" si="12"/>
        <v/>
      </c>
    </row>
    <row r="831" spans="34:34" x14ac:dyDescent="0.25">
      <c r="AH831" t="str">
        <f t="shared" si="12"/>
        <v/>
      </c>
    </row>
    <row r="832" spans="34:34" x14ac:dyDescent="0.25">
      <c r="AH832" t="str">
        <f t="shared" si="12"/>
        <v/>
      </c>
    </row>
    <row r="833" spans="34:34" x14ac:dyDescent="0.25">
      <c r="AH833" t="str">
        <f t="shared" si="12"/>
        <v/>
      </c>
    </row>
    <row r="834" spans="34:34" x14ac:dyDescent="0.25">
      <c r="AH834" t="str">
        <f t="shared" ref="AH834:AH897" si="13">IF(IFERROR(_xlfn.XLOOKUP(AG834,$B$3:$B$1003,$E$3:$E$1003,,,-1),"")=0,"",IFERROR(_xlfn.XLOOKUP(AG834,$B$3:$B$1003,$E$3:$E$1003,,,-1),""))</f>
        <v/>
      </c>
    </row>
    <row r="835" spans="34:34" x14ac:dyDescent="0.25">
      <c r="AH835" t="str">
        <f t="shared" si="13"/>
        <v/>
      </c>
    </row>
    <row r="836" spans="34:34" x14ac:dyDescent="0.25">
      <c r="AH836" t="str">
        <f t="shared" si="13"/>
        <v/>
      </c>
    </row>
    <row r="837" spans="34:34" x14ac:dyDescent="0.25">
      <c r="AH837" t="str">
        <f t="shared" si="13"/>
        <v/>
      </c>
    </row>
    <row r="838" spans="34:34" x14ac:dyDescent="0.25">
      <c r="AH838" t="str">
        <f t="shared" si="13"/>
        <v/>
      </c>
    </row>
    <row r="839" spans="34:34" x14ac:dyDescent="0.25">
      <c r="AH839" t="str">
        <f t="shared" si="13"/>
        <v/>
      </c>
    </row>
    <row r="840" spans="34:34" x14ac:dyDescent="0.25">
      <c r="AH840" t="str">
        <f t="shared" si="13"/>
        <v/>
      </c>
    </row>
    <row r="841" spans="34:34" x14ac:dyDescent="0.25">
      <c r="AH841" t="str">
        <f t="shared" si="13"/>
        <v/>
      </c>
    </row>
    <row r="842" spans="34:34" x14ac:dyDescent="0.25">
      <c r="AH842" t="str">
        <f t="shared" si="13"/>
        <v/>
      </c>
    </row>
    <row r="843" spans="34:34" x14ac:dyDescent="0.25">
      <c r="AH843" t="str">
        <f t="shared" si="13"/>
        <v/>
      </c>
    </row>
    <row r="844" spans="34:34" x14ac:dyDescent="0.25">
      <c r="AH844" t="str">
        <f t="shared" si="13"/>
        <v/>
      </c>
    </row>
    <row r="845" spans="34:34" x14ac:dyDescent="0.25">
      <c r="AH845" t="str">
        <f t="shared" si="13"/>
        <v/>
      </c>
    </row>
    <row r="846" spans="34:34" x14ac:dyDescent="0.25">
      <c r="AH846" t="str">
        <f t="shared" si="13"/>
        <v/>
      </c>
    </row>
    <row r="847" spans="34:34" x14ac:dyDescent="0.25">
      <c r="AH847" t="str">
        <f t="shared" si="13"/>
        <v/>
      </c>
    </row>
    <row r="848" spans="34:34" x14ac:dyDescent="0.25">
      <c r="AH848" t="str">
        <f t="shared" si="13"/>
        <v/>
      </c>
    </row>
    <row r="849" spans="34:34" x14ac:dyDescent="0.25">
      <c r="AH849" t="str">
        <f t="shared" si="13"/>
        <v/>
      </c>
    </row>
    <row r="850" spans="34:34" x14ac:dyDescent="0.25">
      <c r="AH850" t="str">
        <f t="shared" si="13"/>
        <v/>
      </c>
    </row>
    <row r="851" spans="34:34" x14ac:dyDescent="0.25">
      <c r="AH851" t="str">
        <f t="shared" si="13"/>
        <v/>
      </c>
    </row>
    <row r="852" spans="34:34" x14ac:dyDescent="0.25">
      <c r="AH852" t="str">
        <f t="shared" si="13"/>
        <v/>
      </c>
    </row>
    <row r="853" spans="34:34" x14ac:dyDescent="0.25">
      <c r="AH853" t="str">
        <f t="shared" si="13"/>
        <v/>
      </c>
    </row>
    <row r="854" spans="34:34" x14ac:dyDescent="0.25">
      <c r="AH854" t="str">
        <f t="shared" si="13"/>
        <v/>
      </c>
    </row>
    <row r="855" spans="34:34" x14ac:dyDescent="0.25">
      <c r="AH855" t="str">
        <f t="shared" si="13"/>
        <v/>
      </c>
    </row>
    <row r="856" spans="34:34" x14ac:dyDescent="0.25">
      <c r="AH856" t="str">
        <f t="shared" si="13"/>
        <v/>
      </c>
    </row>
    <row r="857" spans="34:34" x14ac:dyDescent="0.25">
      <c r="AH857" t="str">
        <f t="shared" si="13"/>
        <v/>
      </c>
    </row>
    <row r="858" spans="34:34" x14ac:dyDescent="0.25">
      <c r="AH858" t="str">
        <f t="shared" si="13"/>
        <v/>
      </c>
    </row>
    <row r="859" spans="34:34" x14ac:dyDescent="0.25">
      <c r="AH859" t="str">
        <f t="shared" si="13"/>
        <v/>
      </c>
    </row>
    <row r="860" spans="34:34" x14ac:dyDescent="0.25">
      <c r="AH860" t="str">
        <f t="shared" si="13"/>
        <v/>
      </c>
    </row>
    <row r="861" spans="34:34" x14ac:dyDescent="0.25">
      <c r="AH861" t="str">
        <f t="shared" si="13"/>
        <v/>
      </c>
    </row>
    <row r="862" spans="34:34" x14ac:dyDescent="0.25">
      <c r="AH862" t="str">
        <f t="shared" si="13"/>
        <v/>
      </c>
    </row>
    <row r="863" spans="34:34" x14ac:dyDescent="0.25">
      <c r="AH863" t="str">
        <f t="shared" si="13"/>
        <v/>
      </c>
    </row>
    <row r="864" spans="34:34" x14ac:dyDescent="0.25">
      <c r="AH864" t="str">
        <f t="shared" si="13"/>
        <v/>
      </c>
    </row>
    <row r="865" spans="34:34" x14ac:dyDescent="0.25">
      <c r="AH865" t="str">
        <f t="shared" si="13"/>
        <v/>
      </c>
    </row>
    <row r="866" spans="34:34" x14ac:dyDescent="0.25">
      <c r="AH866" t="str">
        <f t="shared" si="13"/>
        <v/>
      </c>
    </row>
    <row r="867" spans="34:34" x14ac:dyDescent="0.25">
      <c r="AH867" t="str">
        <f t="shared" si="13"/>
        <v/>
      </c>
    </row>
    <row r="868" spans="34:34" x14ac:dyDescent="0.25">
      <c r="AH868" t="str">
        <f t="shared" si="13"/>
        <v/>
      </c>
    </row>
    <row r="869" spans="34:34" x14ac:dyDescent="0.25">
      <c r="AH869" t="str">
        <f t="shared" si="13"/>
        <v/>
      </c>
    </row>
    <row r="870" spans="34:34" x14ac:dyDescent="0.25">
      <c r="AH870" t="str">
        <f t="shared" si="13"/>
        <v/>
      </c>
    </row>
    <row r="871" spans="34:34" x14ac:dyDescent="0.25">
      <c r="AH871" t="str">
        <f t="shared" si="13"/>
        <v/>
      </c>
    </row>
    <row r="872" spans="34:34" x14ac:dyDescent="0.25">
      <c r="AH872" t="str">
        <f t="shared" si="13"/>
        <v/>
      </c>
    </row>
    <row r="873" spans="34:34" x14ac:dyDescent="0.25">
      <c r="AH873" t="str">
        <f t="shared" si="13"/>
        <v/>
      </c>
    </row>
    <row r="874" spans="34:34" x14ac:dyDescent="0.25">
      <c r="AH874" t="str">
        <f t="shared" si="13"/>
        <v/>
      </c>
    </row>
    <row r="875" spans="34:34" x14ac:dyDescent="0.25">
      <c r="AH875" t="str">
        <f t="shared" si="13"/>
        <v/>
      </c>
    </row>
    <row r="876" spans="34:34" x14ac:dyDescent="0.25">
      <c r="AH876" t="str">
        <f t="shared" si="13"/>
        <v/>
      </c>
    </row>
    <row r="877" spans="34:34" x14ac:dyDescent="0.25">
      <c r="AH877" t="str">
        <f t="shared" si="13"/>
        <v/>
      </c>
    </row>
    <row r="878" spans="34:34" x14ac:dyDescent="0.25">
      <c r="AH878" t="str">
        <f t="shared" si="13"/>
        <v/>
      </c>
    </row>
    <row r="879" spans="34:34" x14ac:dyDescent="0.25">
      <c r="AH879" t="str">
        <f t="shared" si="13"/>
        <v/>
      </c>
    </row>
    <row r="880" spans="34:34" x14ac:dyDescent="0.25">
      <c r="AH880" t="str">
        <f t="shared" si="13"/>
        <v/>
      </c>
    </row>
    <row r="881" spans="34:34" x14ac:dyDescent="0.25">
      <c r="AH881" t="str">
        <f t="shared" si="13"/>
        <v/>
      </c>
    </row>
    <row r="882" spans="34:34" x14ac:dyDescent="0.25">
      <c r="AH882" t="str">
        <f t="shared" si="13"/>
        <v/>
      </c>
    </row>
    <row r="883" spans="34:34" x14ac:dyDescent="0.25">
      <c r="AH883" t="str">
        <f t="shared" si="13"/>
        <v/>
      </c>
    </row>
    <row r="884" spans="34:34" x14ac:dyDescent="0.25">
      <c r="AH884" t="str">
        <f t="shared" si="13"/>
        <v/>
      </c>
    </row>
    <row r="885" spans="34:34" x14ac:dyDescent="0.25">
      <c r="AH885" t="str">
        <f t="shared" si="13"/>
        <v/>
      </c>
    </row>
    <row r="886" spans="34:34" x14ac:dyDescent="0.25">
      <c r="AH886" t="str">
        <f t="shared" si="13"/>
        <v/>
      </c>
    </row>
    <row r="887" spans="34:34" x14ac:dyDescent="0.25">
      <c r="AH887" t="str">
        <f t="shared" si="13"/>
        <v/>
      </c>
    </row>
    <row r="888" spans="34:34" x14ac:dyDescent="0.25">
      <c r="AH888" t="str">
        <f t="shared" si="13"/>
        <v/>
      </c>
    </row>
    <row r="889" spans="34:34" x14ac:dyDescent="0.25">
      <c r="AH889" t="str">
        <f t="shared" si="13"/>
        <v/>
      </c>
    </row>
    <row r="890" spans="34:34" x14ac:dyDescent="0.25">
      <c r="AH890" t="str">
        <f t="shared" si="13"/>
        <v/>
      </c>
    </row>
    <row r="891" spans="34:34" x14ac:dyDescent="0.25">
      <c r="AH891" t="str">
        <f t="shared" si="13"/>
        <v/>
      </c>
    </row>
    <row r="892" spans="34:34" x14ac:dyDescent="0.25">
      <c r="AH892" t="str">
        <f t="shared" si="13"/>
        <v/>
      </c>
    </row>
    <row r="893" spans="34:34" x14ac:dyDescent="0.25">
      <c r="AH893" t="str">
        <f t="shared" si="13"/>
        <v/>
      </c>
    </row>
    <row r="894" spans="34:34" x14ac:dyDescent="0.25">
      <c r="AH894" t="str">
        <f t="shared" si="13"/>
        <v/>
      </c>
    </row>
    <row r="895" spans="34:34" x14ac:dyDescent="0.25">
      <c r="AH895" t="str">
        <f t="shared" si="13"/>
        <v/>
      </c>
    </row>
    <row r="896" spans="34:34" x14ac:dyDescent="0.25">
      <c r="AH896" t="str">
        <f t="shared" si="13"/>
        <v/>
      </c>
    </row>
    <row r="897" spans="34:34" x14ac:dyDescent="0.25">
      <c r="AH897" t="str">
        <f t="shared" si="13"/>
        <v/>
      </c>
    </row>
    <row r="898" spans="34:34" x14ac:dyDescent="0.25">
      <c r="AH898" t="str">
        <f t="shared" ref="AH898:AH961" si="14">IF(IFERROR(_xlfn.XLOOKUP(AG898,$B$3:$B$1003,$E$3:$E$1003,,,-1),"")=0,"",IFERROR(_xlfn.XLOOKUP(AG898,$B$3:$B$1003,$E$3:$E$1003,,,-1),""))</f>
        <v/>
      </c>
    </row>
    <row r="899" spans="34:34" x14ac:dyDescent="0.25">
      <c r="AH899" t="str">
        <f t="shared" si="14"/>
        <v/>
      </c>
    </row>
    <row r="900" spans="34:34" x14ac:dyDescent="0.25">
      <c r="AH900" t="str">
        <f t="shared" si="14"/>
        <v/>
      </c>
    </row>
    <row r="901" spans="34:34" x14ac:dyDescent="0.25">
      <c r="AH901" t="str">
        <f t="shared" si="14"/>
        <v/>
      </c>
    </row>
    <row r="902" spans="34:34" x14ac:dyDescent="0.25">
      <c r="AH902" t="str">
        <f t="shared" si="14"/>
        <v/>
      </c>
    </row>
    <row r="903" spans="34:34" x14ac:dyDescent="0.25">
      <c r="AH903" t="str">
        <f t="shared" si="14"/>
        <v/>
      </c>
    </row>
    <row r="904" spans="34:34" x14ac:dyDescent="0.25">
      <c r="AH904" t="str">
        <f t="shared" si="14"/>
        <v/>
      </c>
    </row>
    <row r="905" spans="34:34" x14ac:dyDescent="0.25">
      <c r="AH905" t="str">
        <f t="shared" si="14"/>
        <v/>
      </c>
    </row>
    <row r="906" spans="34:34" x14ac:dyDescent="0.25">
      <c r="AH906" t="str">
        <f t="shared" si="14"/>
        <v/>
      </c>
    </row>
    <row r="907" spans="34:34" x14ac:dyDescent="0.25">
      <c r="AH907" t="str">
        <f t="shared" si="14"/>
        <v/>
      </c>
    </row>
    <row r="908" spans="34:34" x14ac:dyDescent="0.25">
      <c r="AH908" t="str">
        <f t="shared" si="14"/>
        <v/>
      </c>
    </row>
    <row r="909" spans="34:34" x14ac:dyDescent="0.25">
      <c r="AH909" t="str">
        <f t="shared" si="14"/>
        <v/>
      </c>
    </row>
    <row r="910" spans="34:34" x14ac:dyDescent="0.25">
      <c r="AH910" t="str">
        <f t="shared" si="14"/>
        <v/>
      </c>
    </row>
    <row r="911" spans="34:34" x14ac:dyDescent="0.25">
      <c r="AH911" t="str">
        <f t="shared" si="14"/>
        <v/>
      </c>
    </row>
    <row r="912" spans="34:34" x14ac:dyDescent="0.25">
      <c r="AH912" t="str">
        <f t="shared" si="14"/>
        <v/>
      </c>
    </row>
    <row r="913" spans="34:34" x14ac:dyDescent="0.25">
      <c r="AH913" t="str">
        <f t="shared" si="14"/>
        <v/>
      </c>
    </row>
    <row r="914" spans="34:34" x14ac:dyDescent="0.25">
      <c r="AH914" t="str">
        <f t="shared" si="14"/>
        <v/>
      </c>
    </row>
    <row r="915" spans="34:34" x14ac:dyDescent="0.25">
      <c r="AH915" t="str">
        <f t="shared" si="14"/>
        <v/>
      </c>
    </row>
    <row r="916" spans="34:34" x14ac:dyDescent="0.25">
      <c r="AH916" t="str">
        <f t="shared" si="14"/>
        <v/>
      </c>
    </row>
    <row r="917" spans="34:34" x14ac:dyDescent="0.25">
      <c r="AH917" t="str">
        <f t="shared" si="14"/>
        <v/>
      </c>
    </row>
    <row r="918" spans="34:34" x14ac:dyDescent="0.25">
      <c r="AH918" t="str">
        <f t="shared" si="14"/>
        <v/>
      </c>
    </row>
    <row r="919" spans="34:34" x14ac:dyDescent="0.25">
      <c r="AH919" t="str">
        <f t="shared" si="14"/>
        <v/>
      </c>
    </row>
    <row r="920" spans="34:34" x14ac:dyDescent="0.25">
      <c r="AH920" t="str">
        <f t="shared" si="14"/>
        <v/>
      </c>
    </row>
    <row r="921" spans="34:34" x14ac:dyDescent="0.25">
      <c r="AH921" t="str">
        <f t="shared" si="14"/>
        <v/>
      </c>
    </row>
    <row r="922" spans="34:34" x14ac:dyDescent="0.25">
      <c r="AH922" t="str">
        <f t="shared" si="14"/>
        <v/>
      </c>
    </row>
    <row r="923" spans="34:34" x14ac:dyDescent="0.25">
      <c r="AH923" t="str">
        <f t="shared" si="14"/>
        <v/>
      </c>
    </row>
    <row r="924" spans="34:34" x14ac:dyDescent="0.25">
      <c r="AH924" t="str">
        <f t="shared" si="14"/>
        <v/>
      </c>
    </row>
    <row r="925" spans="34:34" x14ac:dyDescent="0.25">
      <c r="AH925" t="str">
        <f t="shared" si="14"/>
        <v/>
      </c>
    </row>
    <row r="926" spans="34:34" x14ac:dyDescent="0.25">
      <c r="AH926" t="str">
        <f t="shared" si="14"/>
        <v/>
      </c>
    </row>
    <row r="927" spans="34:34" x14ac:dyDescent="0.25">
      <c r="AH927" t="str">
        <f t="shared" si="14"/>
        <v/>
      </c>
    </row>
    <row r="928" spans="34:34" x14ac:dyDescent="0.25">
      <c r="AH928" t="str">
        <f t="shared" si="14"/>
        <v/>
      </c>
    </row>
    <row r="929" spans="34:34" x14ac:dyDescent="0.25">
      <c r="AH929" t="str">
        <f t="shared" si="14"/>
        <v/>
      </c>
    </row>
    <row r="930" spans="34:34" x14ac:dyDescent="0.25">
      <c r="AH930" t="str">
        <f t="shared" si="14"/>
        <v/>
      </c>
    </row>
    <row r="931" spans="34:34" x14ac:dyDescent="0.25">
      <c r="AH931" t="str">
        <f t="shared" si="14"/>
        <v/>
      </c>
    </row>
    <row r="932" spans="34:34" x14ac:dyDescent="0.25">
      <c r="AH932" t="str">
        <f t="shared" si="14"/>
        <v/>
      </c>
    </row>
    <row r="933" spans="34:34" x14ac:dyDescent="0.25">
      <c r="AH933" t="str">
        <f t="shared" si="14"/>
        <v/>
      </c>
    </row>
    <row r="934" spans="34:34" x14ac:dyDescent="0.25">
      <c r="AH934" t="str">
        <f t="shared" si="14"/>
        <v/>
      </c>
    </row>
    <row r="935" spans="34:34" x14ac:dyDescent="0.25">
      <c r="AH935" t="str">
        <f t="shared" si="14"/>
        <v/>
      </c>
    </row>
    <row r="936" spans="34:34" x14ac:dyDescent="0.25">
      <c r="AH936" t="str">
        <f t="shared" si="14"/>
        <v/>
      </c>
    </row>
    <row r="937" spans="34:34" x14ac:dyDescent="0.25">
      <c r="AH937" t="str">
        <f t="shared" si="14"/>
        <v/>
      </c>
    </row>
    <row r="938" spans="34:34" x14ac:dyDescent="0.25">
      <c r="AH938" t="str">
        <f t="shared" si="14"/>
        <v/>
      </c>
    </row>
    <row r="939" spans="34:34" x14ac:dyDescent="0.25">
      <c r="AH939" t="str">
        <f t="shared" si="14"/>
        <v/>
      </c>
    </row>
    <row r="940" spans="34:34" x14ac:dyDescent="0.25">
      <c r="AH940" t="str">
        <f t="shared" si="14"/>
        <v/>
      </c>
    </row>
    <row r="941" spans="34:34" x14ac:dyDescent="0.25">
      <c r="AH941" t="str">
        <f t="shared" si="14"/>
        <v/>
      </c>
    </row>
    <row r="942" spans="34:34" x14ac:dyDescent="0.25">
      <c r="AH942" t="str">
        <f t="shared" si="14"/>
        <v/>
      </c>
    </row>
    <row r="943" spans="34:34" x14ac:dyDescent="0.25">
      <c r="AH943" t="str">
        <f t="shared" si="14"/>
        <v/>
      </c>
    </row>
    <row r="944" spans="34:34" x14ac:dyDescent="0.25">
      <c r="AH944" t="str">
        <f t="shared" si="14"/>
        <v/>
      </c>
    </row>
    <row r="945" spans="34:34" x14ac:dyDescent="0.25">
      <c r="AH945" t="str">
        <f t="shared" si="14"/>
        <v/>
      </c>
    </row>
    <row r="946" spans="34:34" x14ac:dyDescent="0.25">
      <c r="AH946" t="str">
        <f t="shared" si="14"/>
        <v/>
      </c>
    </row>
    <row r="947" spans="34:34" x14ac:dyDescent="0.25">
      <c r="AH947" t="str">
        <f t="shared" si="14"/>
        <v/>
      </c>
    </row>
    <row r="948" spans="34:34" x14ac:dyDescent="0.25">
      <c r="AH948" t="str">
        <f t="shared" si="14"/>
        <v/>
      </c>
    </row>
    <row r="949" spans="34:34" x14ac:dyDescent="0.25">
      <c r="AH949" t="str">
        <f t="shared" si="14"/>
        <v/>
      </c>
    </row>
    <row r="950" spans="34:34" x14ac:dyDescent="0.25">
      <c r="AH950" t="str">
        <f t="shared" si="14"/>
        <v/>
      </c>
    </row>
    <row r="951" spans="34:34" x14ac:dyDescent="0.25">
      <c r="AH951" t="str">
        <f t="shared" si="14"/>
        <v/>
      </c>
    </row>
    <row r="952" spans="34:34" x14ac:dyDescent="0.25">
      <c r="AH952" t="str">
        <f t="shared" si="14"/>
        <v/>
      </c>
    </row>
    <row r="953" spans="34:34" x14ac:dyDescent="0.25">
      <c r="AH953" t="str">
        <f t="shared" si="14"/>
        <v/>
      </c>
    </row>
    <row r="954" spans="34:34" x14ac:dyDescent="0.25">
      <c r="AH954" t="str">
        <f t="shared" si="14"/>
        <v/>
      </c>
    </row>
    <row r="955" spans="34:34" x14ac:dyDescent="0.25">
      <c r="AH955" t="str">
        <f t="shared" si="14"/>
        <v/>
      </c>
    </row>
    <row r="956" spans="34:34" x14ac:dyDescent="0.25">
      <c r="AH956" t="str">
        <f t="shared" si="14"/>
        <v/>
      </c>
    </row>
    <row r="957" spans="34:34" x14ac:dyDescent="0.25">
      <c r="AH957" t="str">
        <f t="shared" si="14"/>
        <v/>
      </c>
    </row>
    <row r="958" spans="34:34" x14ac:dyDescent="0.25">
      <c r="AH958" t="str">
        <f t="shared" si="14"/>
        <v/>
      </c>
    </row>
    <row r="959" spans="34:34" x14ac:dyDescent="0.25">
      <c r="AH959" t="str">
        <f t="shared" si="14"/>
        <v/>
      </c>
    </row>
    <row r="960" spans="34:34" x14ac:dyDescent="0.25">
      <c r="AH960" t="str">
        <f t="shared" si="14"/>
        <v/>
      </c>
    </row>
    <row r="961" spans="34:34" x14ac:dyDescent="0.25">
      <c r="AH961" t="str">
        <f t="shared" si="14"/>
        <v/>
      </c>
    </row>
    <row r="962" spans="34:34" x14ac:dyDescent="0.25">
      <c r="AH962" t="str">
        <f t="shared" ref="AH962:AH1000" si="15">IF(IFERROR(_xlfn.XLOOKUP(AG962,$B$3:$B$1003,$E$3:$E$1003,,,-1),"")=0,"",IFERROR(_xlfn.XLOOKUP(AG962,$B$3:$B$1003,$E$3:$E$1003,,,-1),""))</f>
        <v/>
      </c>
    </row>
    <row r="963" spans="34:34" x14ac:dyDescent="0.25">
      <c r="AH963" t="str">
        <f t="shared" si="15"/>
        <v/>
      </c>
    </row>
    <row r="964" spans="34:34" x14ac:dyDescent="0.25">
      <c r="AH964" t="str">
        <f t="shared" si="15"/>
        <v/>
      </c>
    </row>
    <row r="965" spans="34:34" x14ac:dyDescent="0.25">
      <c r="AH965" t="str">
        <f t="shared" si="15"/>
        <v/>
      </c>
    </row>
    <row r="966" spans="34:34" x14ac:dyDescent="0.25">
      <c r="AH966" t="str">
        <f t="shared" si="15"/>
        <v/>
      </c>
    </row>
    <row r="967" spans="34:34" x14ac:dyDescent="0.25">
      <c r="AH967" t="str">
        <f t="shared" si="15"/>
        <v/>
      </c>
    </row>
    <row r="968" spans="34:34" x14ac:dyDescent="0.25">
      <c r="AH968" t="str">
        <f t="shared" si="15"/>
        <v/>
      </c>
    </row>
    <row r="969" spans="34:34" x14ac:dyDescent="0.25">
      <c r="AH969" t="str">
        <f t="shared" si="15"/>
        <v/>
      </c>
    </row>
    <row r="970" spans="34:34" x14ac:dyDescent="0.25">
      <c r="AH970" t="str">
        <f t="shared" si="15"/>
        <v/>
      </c>
    </row>
    <row r="971" spans="34:34" x14ac:dyDescent="0.25">
      <c r="AH971" t="str">
        <f t="shared" si="15"/>
        <v/>
      </c>
    </row>
    <row r="972" spans="34:34" x14ac:dyDescent="0.25">
      <c r="AH972" t="str">
        <f t="shared" si="15"/>
        <v/>
      </c>
    </row>
    <row r="973" spans="34:34" x14ac:dyDescent="0.25">
      <c r="AH973" t="str">
        <f t="shared" si="15"/>
        <v/>
      </c>
    </row>
    <row r="974" spans="34:34" x14ac:dyDescent="0.25">
      <c r="AH974" t="str">
        <f t="shared" si="15"/>
        <v/>
      </c>
    </row>
    <row r="975" spans="34:34" x14ac:dyDescent="0.25">
      <c r="AH975" t="str">
        <f t="shared" si="15"/>
        <v/>
      </c>
    </row>
    <row r="976" spans="34:34" x14ac:dyDescent="0.25">
      <c r="AH976" t="str">
        <f t="shared" si="15"/>
        <v/>
      </c>
    </row>
    <row r="977" spans="34:34" x14ac:dyDescent="0.25">
      <c r="AH977" t="str">
        <f t="shared" si="15"/>
        <v/>
      </c>
    </row>
    <row r="978" spans="34:34" x14ac:dyDescent="0.25">
      <c r="AH978" t="str">
        <f t="shared" si="15"/>
        <v/>
      </c>
    </row>
    <row r="979" spans="34:34" x14ac:dyDescent="0.25">
      <c r="AH979" t="str">
        <f t="shared" si="15"/>
        <v/>
      </c>
    </row>
    <row r="980" spans="34:34" x14ac:dyDescent="0.25">
      <c r="AH980" t="str">
        <f t="shared" si="15"/>
        <v/>
      </c>
    </row>
    <row r="981" spans="34:34" x14ac:dyDescent="0.25">
      <c r="AH981" t="str">
        <f t="shared" si="15"/>
        <v/>
      </c>
    </row>
    <row r="982" spans="34:34" x14ac:dyDescent="0.25">
      <c r="AH982" t="str">
        <f t="shared" si="15"/>
        <v/>
      </c>
    </row>
    <row r="983" spans="34:34" x14ac:dyDescent="0.25">
      <c r="AH983" t="str">
        <f t="shared" si="15"/>
        <v/>
      </c>
    </row>
    <row r="984" spans="34:34" x14ac:dyDescent="0.25">
      <c r="AH984" t="str">
        <f t="shared" si="15"/>
        <v/>
      </c>
    </row>
    <row r="985" spans="34:34" x14ac:dyDescent="0.25">
      <c r="AH985" t="str">
        <f t="shared" si="15"/>
        <v/>
      </c>
    </row>
    <row r="986" spans="34:34" x14ac:dyDescent="0.25">
      <c r="AH986" t="str">
        <f t="shared" si="15"/>
        <v/>
      </c>
    </row>
    <row r="987" spans="34:34" x14ac:dyDescent="0.25">
      <c r="AH987" t="str">
        <f t="shared" si="15"/>
        <v/>
      </c>
    </row>
    <row r="988" spans="34:34" x14ac:dyDescent="0.25">
      <c r="AH988" t="str">
        <f t="shared" si="15"/>
        <v/>
      </c>
    </row>
    <row r="989" spans="34:34" x14ac:dyDescent="0.25">
      <c r="AH989" t="str">
        <f t="shared" si="15"/>
        <v/>
      </c>
    </row>
    <row r="990" spans="34:34" x14ac:dyDescent="0.25">
      <c r="AH990" t="str">
        <f t="shared" si="15"/>
        <v/>
      </c>
    </row>
    <row r="991" spans="34:34" x14ac:dyDescent="0.25">
      <c r="AH991" t="str">
        <f t="shared" si="15"/>
        <v/>
      </c>
    </row>
    <row r="992" spans="34:34" x14ac:dyDescent="0.25">
      <c r="AH992" t="str">
        <f t="shared" si="15"/>
        <v/>
      </c>
    </row>
    <row r="993" spans="34:34" x14ac:dyDescent="0.25">
      <c r="AH993" t="str">
        <f t="shared" si="15"/>
        <v/>
      </c>
    </row>
    <row r="994" spans="34:34" x14ac:dyDescent="0.25">
      <c r="AH994" t="str">
        <f t="shared" si="15"/>
        <v/>
      </c>
    </row>
    <row r="995" spans="34:34" x14ac:dyDescent="0.25">
      <c r="AH995" t="str">
        <f t="shared" si="15"/>
        <v/>
      </c>
    </row>
    <row r="996" spans="34:34" x14ac:dyDescent="0.25">
      <c r="AH996" t="str">
        <f t="shared" si="15"/>
        <v/>
      </c>
    </row>
    <row r="997" spans="34:34" x14ac:dyDescent="0.25">
      <c r="AH997" t="str">
        <f t="shared" si="15"/>
        <v/>
      </c>
    </row>
    <row r="998" spans="34:34" x14ac:dyDescent="0.25">
      <c r="AH998" t="str">
        <f t="shared" si="15"/>
        <v/>
      </c>
    </row>
    <row r="999" spans="34:34" x14ac:dyDescent="0.25">
      <c r="AH999" t="str">
        <f t="shared" si="15"/>
        <v/>
      </c>
    </row>
    <row r="1000" spans="34:34" x14ac:dyDescent="0.25">
      <c r="AH1000" t="str">
        <f t="shared" si="15"/>
        <v/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F7B7FB-3369-4D12-8EAE-D680C6CDD0B7}">
  <dimension ref="A1:O32"/>
  <sheetViews>
    <sheetView topLeftCell="A17" workbookViewId="0">
      <selection activeCell="B3" sqref="B3"/>
    </sheetView>
  </sheetViews>
  <sheetFormatPr defaultRowHeight="15" x14ac:dyDescent="0.25"/>
  <cols>
    <col min="1" max="1" width="5.42578125" bestFit="1" customWidth="1"/>
    <col min="2" max="2" width="23.85546875" bestFit="1" customWidth="1"/>
    <col min="3" max="3" width="7.42578125" bestFit="1" customWidth="1"/>
    <col min="4" max="4" width="6.140625" bestFit="1" customWidth="1"/>
    <col min="5" max="5" width="5.28515625" bestFit="1" customWidth="1"/>
    <col min="6" max="6" width="4.140625" bestFit="1" customWidth="1"/>
    <col min="7" max="7" width="8.5703125" bestFit="1" customWidth="1"/>
    <col min="8" max="8" width="18.7109375" bestFit="1" customWidth="1"/>
    <col min="9" max="9" width="18.42578125" bestFit="1" customWidth="1"/>
    <col min="10" max="10" width="18.28515625" bestFit="1" customWidth="1"/>
    <col min="11" max="11" width="18.42578125" bestFit="1" customWidth="1"/>
    <col min="12" max="12" width="18.5703125" bestFit="1" customWidth="1"/>
    <col min="13" max="13" width="18.28515625" bestFit="1" customWidth="1"/>
    <col min="14" max="14" width="18.140625" bestFit="1" customWidth="1"/>
    <col min="15" max="15" width="18.28515625" bestFit="1" customWidth="1"/>
  </cols>
  <sheetData>
    <row r="1" spans="1:15" x14ac:dyDescent="0.25">
      <c r="H1" t="s">
        <v>654</v>
      </c>
      <c r="L1" t="s">
        <v>655</v>
      </c>
    </row>
    <row r="2" spans="1:15" x14ac:dyDescent="0.25">
      <c r="A2" t="s">
        <v>0</v>
      </c>
      <c r="B2" t="s">
        <v>601</v>
      </c>
      <c r="C2" t="s">
        <v>602</v>
      </c>
      <c r="D2" t="s">
        <v>603</v>
      </c>
      <c r="E2" t="s">
        <v>604</v>
      </c>
      <c r="F2" t="s">
        <v>605</v>
      </c>
      <c r="G2" t="s">
        <v>606</v>
      </c>
      <c r="H2" t="s">
        <v>607</v>
      </c>
      <c r="I2" t="s">
        <v>608</v>
      </c>
      <c r="J2" t="s">
        <v>609</v>
      </c>
      <c r="K2" t="s">
        <v>610</v>
      </c>
      <c r="L2" t="s">
        <v>611</v>
      </c>
      <c r="M2" t="s">
        <v>612</v>
      </c>
      <c r="N2" t="s">
        <v>613</v>
      </c>
      <c r="O2" t="s">
        <v>614</v>
      </c>
    </row>
    <row r="3" spans="1:15" x14ac:dyDescent="0.25">
      <c r="A3">
        <v>1</v>
      </c>
      <c r="B3" t="s">
        <v>615</v>
      </c>
      <c r="C3" t="s">
        <v>616</v>
      </c>
      <c r="D3" t="s">
        <v>617</v>
      </c>
      <c r="E3">
        <v>64</v>
      </c>
      <c r="F3">
        <v>18</v>
      </c>
      <c r="G3">
        <v>0.78</v>
      </c>
      <c r="H3">
        <v>11.34</v>
      </c>
      <c r="I3">
        <v>124.23</v>
      </c>
      <c r="J3">
        <v>112.51</v>
      </c>
      <c r="K3">
        <v>11.71</v>
      </c>
      <c r="L3">
        <v>10.74</v>
      </c>
      <c r="M3">
        <v>123.81</v>
      </c>
      <c r="N3">
        <v>112.7</v>
      </c>
      <c r="O3">
        <v>11.11</v>
      </c>
    </row>
    <row r="4" spans="1:15" x14ac:dyDescent="0.25">
      <c r="A4">
        <v>2</v>
      </c>
      <c r="B4" t="s">
        <v>618</v>
      </c>
      <c r="C4" t="s">
        <v>604</v>
      </c>
      <c r="D4" t="s">
        <v>619</v>
      </c>
      <c r="E4">
        <v>57</v>
      </c>
      <c r="F4">
        <v>25</v>
      </c>
      <c r="G4">
        <v>0.69499999999999995</v>
      </c>
      <c r="H4">
        <v>7.41</v>
      </c>
      <c r="I4">
        <v>120.43</v>
      </c>
      <c r="J4">
        <v>113.12</v>
      </c>
      <c r="K4">
        <v>7.31</v>
      </c>
      <c r="L4">
        <v>7.36</v>
      </c>
      <c r="M4">
        <v>120.49</v>
      </c>
      <c r="N4">
        <v>113.23</v>
      </c>
      <c r="O4">
        <v>7.26</v>
      </c>
    </row>
    <row r="5" spans="1:15" x14ac:dyDescent="0.25">
      <c r="A5">
        <v>3</v>
      </c>
      <c r="B5" t="s">
        <v>621</v>
      </c>
      <c r="C5" t="s">
        <v>604</v>
      </c>
      <c r="D5" t="s">
        <v>619</v>
      </c>
      <c r="E5">
        <v>56</v>
      </c>
      <c r="F5">
        <v>26</v>
      </c>
      <c r="G5">
        <v>0.68300000000000005</v>
      </c>
      <c r="H5">
        <v>6.45</v>
      </c>
      <c r="I5">
        <v>116.63</v>
      </c>
      <c r="J5">
        <v>109.98</v>
      </c>
      <c r="K5">
        <v>6.65</v>
      </c>
      <c r="L5">
        <v>6.38</v>
      </c>
      <c r="M5">
        <v>116.53</v>
      </c>
      <c r="N5">
        <v>109.95</v>
      </c>
      <c r="O5">
        <v>6.57</v>
      </c>
    </row>
    <row r="6" spans="1:15" x14ac:dyDescent="0.25">
      <c r="A6">
        <v>4</v>
      </c>
      <c r="B6" t="s">
        <v>624</v>
      </c>
      <c r="C6" t="s">
        <v>604</v>
      </c>
      <c r="D6" t="s">
        <v>619</v>
      </c>
      <c r="E6">
        <v>57</v>
      </c>
      <c r="F6">
        <v>25</v>
      </c>
      <c r="G6">
        <v>0.69499999999999995</v>
      </c>
      <c r="H6">
        <v>5.26</v>
      </c>
      <c r="I6">
        <v>119.49</v>
      </c>
      <c r="J6">
        <v>114.05</v>
      </c>
      <c r="K6">
        <v>5.44</v>
      </c>
      <c r="L6">
        <v>5.23</v>
      </c>
      <c r="M6">
        <v>119.6</v>
      </c>
      <c r="N6">
        <v>114.2</v>
      </c>
      <c r="O6">
        <v>5.4</v>
      </c>
    </row>
    <row r="7" spans="1:15" x14ac:dyDescent="0.25">
      <c r="A7">
        <v>5</v>
      </c>
      <c r="B7" t="s">
        <v>627</v>
      </c>
      <c r="C7" t="s">
        <v>616</v>
      </c>
      <c r="D7" t="s">
        <v>617</v>
      </c>
      <c r="E7">
        <v>50</v>
      </c>
      <c r="F7">
        <v>32</v>
      </c>
      <c r="G7">
        <v>0.61</v>
      </c>
      <c r="H7">
        <v>4.59</v>
      </c>
      <c r="I7">
        <v>119.11</v>
      </c>
      <c r="J7">
        <v>114.22</v>
      </c>
      <c r="K7">
        <v>4.8899999999999997</v>
      </c>
      <c r="L7">
        <v>4.3600000000000003</v>
      </c>
      <c r="M7">
        <v>118.93</v>
      </c>
      <c r="N7">
        <v>114.28</v>
      </c>
      <c r="O7">
        <v>4.66</v>
      </c>
    </row>
    <row r="8" spans="1:15" x14ac:dyDescent="0.25">
      <c r="A8">
        <v>6</v>
      </c>
      <c r="B8" t="s">
        <v>625</v>
      </c>
      <c r="C8" t="s">
        <v>604</v>
      </c>
      <c r="D8" t="s">
        <v>626</v>
      </c>
      <c r="E8">
        <v>49</v>
      </c>
      <c r="F8">
        <v>33</v>
      </c>
      <c r="G8">
        <v>0.59799999999999998</v>
      </c>
      <c r="H8">
        <v>4.41</v>
      </c>
      <c r="I8">
        <v>118.31</v>
      </c>
      <c r="J8">
        <v>113.7</v>
      </c>
      <c r="K8">
        <v>4.6100000000000003</v>
      </c>
      <c r="L8">
        <v>4.46</v>
      </c>
      <c r="M8">
        <v>118.4</v>
      </c>
      <c r="N8">
        <v>113.75</v>
      </c>
      <c r="O8">
        <v>4.6500000000000004</v>
      </c>
    </row>
    <row r="9" spans="1:15" x14ac:dyDescent="0.25">
      <c r="A9">
        <v>7</v>
      </c>
      <c r="B9" t="s">
        <v>622</v>
      </c>
      <c r="C9" t="s">
        <v>604</v>
      </c>
      <c r="D9" t="s">
        <v>623</v>
      </c>
      <c r="E9">
        <v>51</v>
      </c>
      <c r="F9">
        <v>31</v>
      </c>
      <c r="G9">
        <v>0.622</v>
      </c>
      <c r="H9">
        <v>3.28</v>
      </c>
      <c r="I9">
        <v>119.75</v>
      </c>
      <c r="J9">
        <v>116.51</v>
      </c>
      <c r="K9">
        <v>3.24</v>
      </c>
      <c r="L9">
        <v>3.41</v>
      </c>
      <c r="M9">
        <v>119.97</v>
      </c>
      <c r="N9">
        <v>116.59</v>
      </c>
      <c r="O9">
        <v>3.37</v>
      </c>
    </row>
    <row r="10" spans="1:15" x14ac:dyDescent="0.25">
      <c r="A10">
        <v>8</v>
      </c>
      <c r="B10" t="s">
        <v>634</v>
      </c>
      <c r="C10" t="s">
        <v>604</v>
      </c>
      <c r="D10" t="s">
        <v>623</v>
      </c>
      <c r="E10">
        <v>49</v>
      </c>
      <c r="F10">
        <v>33</v>
      </c>
      <c r="G10">
        <v>0.59799999999999998</v>
      </c>
      <c r="H10">
        <v>3.06</v>
      </c>
      <c r="I10">
        <v>118.78</v>
      </c>
      <c r="J10">
        <v>115.69</v>
      </c>
      <c r="K10">
        <v>3.09</v>
      </c>
      <c r="L10">
        <v>3.08</v>
      </c>
      <c r="M10">
        <v>118.83</v>
      </c>
      <c r="N10">
        <v>115.73</v>
      </c>
      <c r="O10">
        <v>3.1</v>
      </c>
    </row>
    <row r="11" spans="1:15" x14ac:dyDescent="0.25">
      <c r="A11">
        <v>9</v>
      </c>
      <c r="B11" t="s">
        <v>637</v>
      </c>
      <c r="C11" t="s">
        <v>604</v>
      </c>
      <c r="D11" t="s">
        <v>623</v>
      </c>
      <c r="E11">
        <v>46</v>
      </c>
      <c r="F11">
        <v>36</v>
      </c>
      <c r="G11">
        <v>0.56100000000000005</v>
      </c>
      <c r="H11">
        <v>2.61</v>
      </c>
      <c r="I11">
        <v>118.67</v>
      </c>
      <c r="J11">
        <v>115.95</v>
      </c>
      <c r="K11">
        <v>2.72</v>
      </c>
      <c r="L11">
        <v>2.77</v>
      </c>
      <c r="M11">
        <v>118.76</v>
      </c>
      <c r="N11">
        <v>115.89</v>
      </c>
      <c r="O11">
        <v>2.87</v>
      </c>
    </row>
    <row r="12" spans="1:15" x14ac:dyDescent="0.25">
      <c r="A12">
        <v>10</v>
      </c>
      <c r="B12" t="s">
        <v>630</v>
      </c>
      <c r="C12" t="s">
        <v>616</v>
      </c>
      <c r="D12" t="s">
        <v>33</v>
      </c>
      <c r="E12">
        <v>47</v>
      </c>
      <c r="F12">
        <v>35</v>
      </c>
      <c r="G12">
        <v>0.57299999999999995</v>
      </c>
      <c r="H12">
        <v>3.05</v>
      </c>
      <c r="I12">
        <v>121.85</v>
      </c>
      <c r="J12">
        <v>118.85</v>
      </c>
      <c r="K12">
        <v>2.99</v>
      </c>
      <c r="L12">
        <v>2.75</v>
      </c>
      <c r="M12">
        <v>121.73</v>
      </c>
      <c r="N12">
        <v>119.03</v>
      </c>
      <c r="O12">
        <v>2.7</v>
      </c>
    </row>
    <row r="13" spans="1:15" x14ac:dyDescent="0.25">
      <c r="A13">
        <v>11</v>
      </c>
      <c r="B13" t="s">
        <v>620</v>
      </c>
      <c r="C13" t="s">
        <v>616</v>
      </c>
      <c r="D13" t="s">
        <v>617</v>
      </c>
      <c r="E13">
        <v>47</v>
      </c>
      <c r="F13">
        <v>35</v>
      </c>
      <c r="G13">
        <v>0.57299999999999995</v>
      </c>
      <c r="H13">
        <v>3.05</v>
      </c>
      <c r="I13">
        <v>117.79</v>
      </c>
      <c r="J13">
        <v>114.76</v>
      </c>
      <c r="K13">
        <v>3.02</v>
      </c>
      <c r="L13">
        <v>2.5099999999999998</v>
      </c>
      <c r="M13">
        <v>117.5</v>
      </c>
      <c r="N13">
        <v>115.01</v>
      </c>
      <c r="O13">
        <v>2.4900000000000002</v>
      </c>
    </row>
    <row r="14" spans="1:15" x14ac:dyDescent="0.25">
      <c r="A14">
        <v>12</v>
      </c>
      <c r="B14" t="s">
        <v>629</v>
      </c>
      <c r="C14" t="s">
        <v>616</v>
      </c>
      <c r="D14" t="s">
        <v>33</v>
      </c>
      <c r="E14">
        <v>49</v>
      </c>
      <c r="F14">
        <v>33</v>
      </c>
      <c r="G14">
        <v>0.59799999999999998</v>
      </c>
      <c r="H14">
        <v>2.62</v>
      </c>
      <c r="I14">
        <v>119.12</v>
      </c>
      <c r="J14">
        <v>116.49</v>
      </c>
      <c r="K14">
        <v>2.64</v>
      </c>
      <c r="L14">
        <v>2.44</v>
      </c>
      <c r="M14">
        <v>119</v>
      </c>
      <c r="N14">
        <v>116.53</v>
      </c>
      <c r="O14">
        <v>2.46</v>
      </c>
    </row>
    <row r="15" spans="1:15" x14ac:dyDescent="0.25">
      <c r="A15">
        <v>13</v>
      </c>
      <c r="B15" t="s">
        <v>635</v>
      </c>
      <c r="C15" t="s">
        <v>604</v>
      </c>
      <c r="D15" t="s">
        <v>623</v>
      </c>
      <c r="E15">
        <v>46</v>
      </c>
      <c r="F15">
        <v>36</v>
      </c>
      <c r="G15">
        <v>0.56100000000000005</v>
      </c>
      <c r="H15">
        <v>1.74</v>
      </c>
      <c r="I15">
        <v>117.68</v>
      </c>
      <c r="J15">
        <v>116.01</v>
      </c>
      <c r="K15">
        <v>1.67</v>
      </c>
      <c r="L15">
        <v>2.29</v>
      </c>
      <c r="M15">
        <v>117.91</v>
      </c>
      <c r="N15">
        <v>115.68</v>
      </c>
      <c r="O15">
        <v>2.23</v>
      </c>
    </row>
    <row r="16" spans="1:15" x14ac:dyDescent="0.25">
      <c r="A16">
        <v>14</v>
      </c>
      <c r="B16" t="s">
        <v>636</v>
      </c>
      <c r="C16" t="s">
        <v>604</v>
      </c>
      <c r="D16" t="s">
        <v>626</v>
      </c>
      <c r="E16">
        <v>50</v>
      </c>
      <c r="F16">
        <v>32</v>
      </c>
      <c r="G16">
        <v>0.61</v>
      </c>
      <c r="H16">
        <v>2.21</v>
      </c>
      <c r="I16">
        <v>118.38</v>
      </c>
      <c r="J16">
        <v>116.28</v>
      </c>
      <c r="K16">
        <v>2.09</v>
      </c>
      <c r="L16">
        <v>2.2999999999999998</v>
      </c>
      <c r="M16">
        <v>118.6</v>
      </c>
      <c r="N16">
        <v>116.42</v>
      </c>
      <c r="O16">
        <v>2.1800000000000002</v>
      </c>
    </row>
    <row r="17" spans="1:15" x14ac:dyDescent="0.25">
      <c r="A17">
        <v>15</v>
      </c>
      <c r="B17" t="s">
        <v>628</v>
      </c>
      <c r="C17" t="s">
        <v>616</v>
      </c>
      <c r="D17" t="s">
        <v>33</v>
      </c>
      <c r="E17">
        <v>48</v>
      </c>
      <c r="F17">
        <v>34</v>
      </c>
      <c r="G17">
        <v>0.58499999999999996</v>
      </c>
      <c r="H17">
        <v>2.41</v>
      </c>
      <c r="I17">
        <v>116.21</v>
      </c>
      <c r="J17">
        <v>113.8</v>
      </c>
      <c r="K17">
        <v>2.41</v>
      </c>
      <c r="L17">
        <v>1.98</v>
      </c>
      <c r="M17">
        <v>115.88</v>
      </c>
      <c r="N17">
        <v>113.91</v>
      </c>
      <c r="O17">
        <v>1.97</v>
      </c>
    </row>
    <row r="18" spans="1:15" x14ac:dyDescent="0.25">
      <c r="A18">
        <v>16</v>
      </c>
      <c r="B18" t="s">
        <v>632</v>
      </c>
      <c r="C18" t="s">
        <v>616</v>
      </c>
      <c r="D18" t="s">
        <v>633</v>
      </c>
      <c r="E18">
        <v>47</v>
      </c>
      <c r="F18">
        <v>35</v>
      </c>
      <c r="G18">
        <v>0.57299999999999995</v>
      </c>
      <c r="H18">
        <v>2.02</v>
      </c>
      <c r="I18">
        <v>114.36</v>
      </c>
      <c r="J18">
        <v>112.26</v>
      </c>
      <c r="K18">
        <v>2.1</v>
      </c>
      <c r="L18">
        <v>1.48</v>
      </c>
      <c r="M18">
        <v>113.95</v>
      </c>
      <c r="N18">
        <v>112.4</v>
      </c>
      <c r="O18">
        <v>1.55</v>
      </c>
    </row>
    <row r="19" spans="1:15" x14ac:dyDescent="0.25">
      <c r="A19">
        <v>17</v>
      </c>
      <c r="B19" t="s">
        <v>631</v>
      </c>
      <c r="C19" t="s">
        <v>604</v>
      </c>
      <c r="D19" t="s">
        <v>626</v>
      </c>
      <c r="E19">
        <v>41</v>
      </c>
      <c r="F19">
        <v>41</v>
      </c>
      <c r="G19">
        <v>0.5</v>
      </c>
      <c r="H19">
        <v>1.1200000000000001</v>
      </c>
      <c r="I19">
        <v>115.34</v>
      </c>
      <c r="J19">
        <v>114.22</v>
      </c>
      <c r="K19">
        <v>1.1200000000000001</v>
      </c>
      <c r="L19">
        <v>1.24</v>
      </c>
      <c r="M19">
        <v>115.4</v>
      </c>
      <c r="N19">
        <v>114.17</v>
      </c>
      <c r="O19">
        <v>1.23</v>
      </c>
    </row>
    <row r="20" spans="1:15" x14ac:dyDescent="0.25">
      <c r="A20">
        <v>18</v>
      </c>
      <c r="B20" t="s">
        <v>639</v>
      </c>
      <c r="C20" t="s">
        <v>616</v>
      </c>
      <c r="D20" t="s">
        <v>633</v>
      </c>
      <c r="E20">
        <v>46</v>
      </c>
      <c r="F20">
        <v>36</v>
      </c>
      <c r="G20">
        <v>0.56100000000000005</v>
      </c>
      <c r="H20">
        <v>1.76</v>
      </c>
      <c r="I20">
        <v>114.95</v>
      </c>
      <c r="J20">
        <v>113.31</v>
      </c>
      <c r="K20">
        <v>1.64</v>
      </c>
      <c r="L20">
        <v>1.1000000000000001</v>
      </c>
      <c r="M20">
        <v>114.55</v>
      </c>
      <c r="N20">
        <v>113.57</v>
      </c>
      <c r="O20">
        <v>0.98</v>
      </c>
    </row>
    <row r="21" spans="1:15" x14ac:dyDescent="0.25">
      <c r="A21">
        <v>19</v>
      </c>
      <c r="B21" t="s">
        <v>638</v>
      </c>
      <c r="C21" t="s">
        <v>604</v>
      </c>
      <c r="D21" t="s">
        <v>623</v>
      </c>
      <c r="E21">
        <v>47</v>
      </c>
      <c r="F21">
        <v>35</v>
      </c>
      <c r="G21">
        <v>0.57299999999999995</v>
      </c>
      <c r="H21">
        <v>0.6</v>
      </c>
      <c r="I21">
        <v>116.69</v>
      </c>
      <c r="J21">
        <v>116.21</v>
      </c>
      <c r="K21">
        <v>0.47</v>
      </c>
      <c r="L21">
        <v>1.07</v>
      </c>
      <c r="M21">
        <v>117</v>
      </c>
      <c r="N21">
        <v>116.04</v>
      </c>
      <c r="O21">
        <v>0.95</v>
      </c>
    </row>
    <row r="22" spans="1:15" x14ac:dyDescent="0.25">
      <c r="A22">
        <v>20</v>
      </c>
      <c r="B22" t="s">
        <v>641</v>
      </c>
      <c r="C22" t="s">
        <v>616</v>
      </c>
      <c r="D22" t="s">
        <v>33</v>
      </c>
      <c r="E22">
        <v>39</v>
      </c>
      <c r="F22">
        <v>43</v>
      </c>
      <c r="G22">
        <v>0.47599999999999998</v>
      </c>
      <c r="H22">
        <v>-1.44</v>
      </c>
      <c r="I22">
        <v>115.83</v>
      </c>
      <c r="J22">
        <v>117.46</v>
      </c>
      <c r="K22">
        <v>-1.64</v>
      </c>
      <c r="L22">
        <v>-1.77</v>
      </c>
      <c r="M22">
        <v>115.71</v>
      </c>
      <c r="N22">
        <v>117.66</v>
      </c>
      <c r="O22">
        <v>-1.95</v>
      </c>
    </row>
    <row r="23" spans="1:15" x14ac:dyDescent="0.25">
      <c r="A23">
        <v>21</v>
      </c>
      <c r="B23" t="s">
        <v>644</v>
      </c>
      <c r="C23" t="s">
        <v>616</v>
      </c>
      <c r="D23" t="s">
        <v>633</v>
      </c>
      <c r="E23">
        <v>36</v>
      </c>
      <c r="F23">
        <v>46</v>
      </c>
      <c r="G23">
        <v>0.439</v>
      </c>
      <c r="H23">
        <v>-2.1800000000000002</v>
      </c>
      <c r="I23">
        <v>118.16</v>
      </c>
      <c r="J23">
        <v>120.25</v>
      </c>
      <c r="K23">
        <v>-2.09</v>
      </c>
      <c r="L23">
        <v>-2.38</v>
      </c>
      <c r="M23">
        <v>118.16</v>
      </c>
      <c r="N23">
        <v>120.45</v>
      </c>
      <c r="O23">
        <v>-2.29</v>
      </c>
    </row>
    <row r="24" spans="1:15" x14ac:dyDescent="0.25">
      <c r="A24">
        <v>22</v>
      </c>
      <c r="B24" t="s">
        <v>642</v>
      </c>
      <c r="C24" t="s">
        <v>616</v>
      </c>
      <c r="D24" t="s">
        <v>617</v>
      </c>
      <c r="E24">
        <v>32</v>
      </c>
      <c r="F24">
        <v>50</v>
      </c>
      <c r="G24">
        <v>0.39</v>
      </c>
      <c r="H24">
        <v>-2.89</v>
      </c>
      <c r="I24">
        <v>114.14</v>
      </c>
      <c r="J24">
        <v>117.13</v>
      </c>
      <c r="K24">
        <v>-2.99</v>
      </c>
      <c r="L24">
        <v>-3.02</v>
      </c>
      <c r="M24">
        <v>114.06</v>
      </c>
      <c r="N24">
        <v>117.16</v>
      </c>
      <c r="O24">
        <v>-3.11</v>
      </c>
    </row>
    <row r="25" spans="1:15" x14ac:dyDescent="0.25">
      <c r="A25">
        <v>23</v>
      </c>
      <c r="B25" t="s">
        <v>640</v>
      </c>
      <c r="C25" t="s">
        <v>604</v>
      </c>
      <c r="D25" t="s">
        <v>619</v>
      </c>
      <c r="E25">
        <v>31</v>
      </c>
      <c r="F25">
        <v>51</v>
      </c>
      <c r="G25">
        <v>0.378</v>
      </c>
      <c r="H25">
        <v>-4.8899999999999997</v>
      </c>
      <c r="I25">
        <v>116.38</v>
      </c>
      <c r="J25">
        <v>121.39</v>
      </c>
      <c r="K25">
        <v>-5.01</v>
      </c>
      <c r="L25">
        <v>-4.22</v>
      </c>
      <c r="M25">
        <v>116.85</v>
      </c>
      <c r="N25">
        <v>121.18</v>
      </c>
      <c r="O25">
        <v>-4.33</v>
      </c>
    </row>
    <row r="26" spans="1:15" x14ac:dyDescent="0.25">
      <c r="A26">
        <v>24</v>
      </c>
      <c r="B26" t="s">
        <v>646</v>
      </c>
      <c r="C26" t="s">
        <v>604</v>
      </c>
      <c r="D26" t="s">
        <v>626</v>
      </c>
      <c r="E26">
        <v>22</v>
      </c>
      <c r="F26">
        <v>60</v>
      </c>
      <c r="G26">
        <v>0.26800000000000002</v>
      </c>
      <c r="H26">
        <v>-6.49</v>
      </c>
      <c r="I26">
        <v>110.85</v>
      </c>
      <c r="J26">
        <v>117.18</v>
      </c>
      <c r="K26">
        <v>-6.32</v>
      </c>
      <c r="L26">
        <v>-5.8</v>
      </c>
      <c r="M26">
        <v>111.19</v>
      </c>
      <c r="N26">
        <v>116.83</v>
      </c>
      <c r="O26">
        <v>-5.64</v>
      </c>
    </row>
    <row r="27" spans="1:15" x14ac:dyDescent="0.25">
      <c r="A27">
        <v>25</v>
      </c>
      <c r="B27" t="s">
        <v>643</v>
      </c>
      <c r="C27" t="s">
        <v>616</v>
      </c>
      <c r="D27" t="s">
        <v>617</v>
      </c>
      <c r="E27">
        <v>25</v>
      </c>
      <c r="F27">
        <v>57</v>
      </c>
      <c r="G27">
        <v>0.30499999999999999</v>
      </c>
      <c r="H27">
        <v>-6.44</v>
      </c>
      <c r="I27">
        <v>113.14</v>
      </c>
      <c r="J27">
        <v>119.68</v>
      </c>
      <c r="K27">
        <v>-6.54</v>
      </c>
      <c r="L27">
        <v>-6.45</v>
      </c>
      <c r="M27">
        <v>113.04</v>
      </c>
      <c r="N27">
        <v>119.57</v>
      </c>
      <c r="O27">
        <v>-6.54</v>
      </c>
    </row>
    <row r="28" spans="1:15" x14ac:dyDescent="0.25">
      <c r="A28">
        <v>26</v>
      </c>
      <c r="B28" t="s">
        <v>645</v>
      </c>
      <c r="C28" t="s">
        <v>604</v>
      </c>
      <c r="D28" t="s">
        <v>626</v>
      </c>
      <c r="E28">
        <v>27</v>
      </c>
      <c r="F28">
        <v>55</v>
      </c>
      <c r="G28">
        <v>0.32900000000000001</v>
      </c>
      <c r="H28">
        <v>-7</v>
      </c>
      <c r="I28">
        <v>108.12</v>
      </c>
      <c r="J28">
        <v>115.3</v>
      </c>
      <c r="K28">
        <v>-7.18</v>
      </c>
      <c r="L28">
        <v>-6.57</v>
      </c>
      <c r="M28">
        <v>108.28</v>
      </c>
      <c r="N28">
        <v>115.02</v>
      </c>
      <c r="O28">
        <v>-6.74</v>
      </c>
    </row>
    <row r="29" spans="1:15" x14ac:dyDescent="0.25">
      <c r="A29">
        <v>27</v>
      </c>
      <c r="B29" t="s">
        <v>647</v>
      </c>
      <c r="C29" t="s">
        <v>604</v>
      </c>
      <c r="D29" t="s">
        <v>619</v>
      </c>
      <c r="E29">
        <v>21</v>
      </c>
      <c r="F29">
        <v>61</v>
      </c>
      <c r="G29">
        <v>0.25600000000000001</v>
      </c>
      <c r="H29">
        <v>-9.02</v>
      </c>
      <c r="I29">
        <v>109.34</v>
      </c>
      <c r="J29">
        <v>118.6</v>
      </c>
      <c r="K29">
        <v>-9.26</v>
      </c>
      <c r="L29">
        <v>-8.2899999999999991</v>
      </c>
      <c r="M29">
        <v>109.65</v>
      </c>
      <c r="N29">
        <v>118.16</v>
      </c>
      <c r="O29">
        <v>-8.51</v>
      </c>
    </row>
    <row r="30" spans="1:15" x14ac:dyDescent="0.25">
      <c r="A30">
        <v>28</v>
      </c>
      <c r="B30" t="s">
        <v>649</v>
      </c>
      <c r="C30" t="s">
        <v>616</v>
      </c>
      <c r="D30" t="s">
        <v>33</v>
      </c>
      <c r="E30">
        <v>14</v>
      </c>
      <c r="F30">
        <v>68</v>
      </c>
      <c r="G30">
        <v>0.17100000000000001</v>
      </c>
      <c r="H30">
        <v>-9.11</v>
      </c>
      <c r="I30">
        <v>110.42</v>
      </c>
      <c r="J30">
        <v>119.51</v>
      </c>
      <c r="K30">
        <v>-9.09</v>
      </c>
      <c r="L30">
        <v>-9.06</v>
      </c>
      <c r="M30">
        <v>110.43</v>
      </c>
      <c r="N30">
        <v>119.48</v>
      </c>
      <c r="O30">
        <v>-9.0500000000000007</v>
      </c>
    </row>
    <row r="31" spans="1:15" x14ac:dyDescent="0.25">
      <c r="A31">
        <v>29</v>
      </c>
      <c r="B31" t="s">
        <v>648</v>
      </c>
      <c r="C31" t="s">
        <v>616</v>
      </c>
      <c r="D31" t="s">
        <v>633</v>
      </c>
      <c r="E31">
        <v>15</v>
      </c>
      <c r="F31">
        <v>67</v>
      </c>
      <c r="G31">
        <v>0.183</v>
      </c>
      <c r="H31">
        <v>-9.2899999999999991</v>
      </c>
      <c r="I31">
        <v>111.12</v>
      </c>
      <c r="J31">
        <v>120.22</v>
      </c>
      <c r="K31">
        <v>-9.1</v>
      </c>
      <c r="L31">
        <v>-9.2899999999999991</v>
      </c>
      <c r="M31">
        <v>111.11</v>
      </c>
      <c r="N31">
        <v>120.21</v>
      </c>
      <c r="O31">
        <v>-9.11</v>
      </c>
    </row>
    <row r="32" spans="1:15" x14ac:dyDescent="0.25">
      <c r="A32">
        <v>30</v>
      </c>
      <c r="B32" t="s">
        <v>650</v>
      </c>
      <c r="C32" t="s">
        <v>616</v>
      </c>
      <c r="D32" t="s">
        <v>633</v>
      </c>
      <c r="E32">
        <v>21</v>
      </c>
      <c r="F32">
        <v>61</v>
      </c>
      <c r="G32">
        <v>0.25600000000000001</v>
      </c>
      <c r="H32">
        <v>-10.24</v>
      </c>
      <c r="I32">
        <v>110.27</v>
      </c>
      <c r="J32">
        <v>120.89</v>
      </c>
      <c r="K32">
        <v>-10.63</v>
      </c>
      <c r="L32">
        <v>-10.119999999999999</v>
      </c>
      <c r="M32">
        <v>110.23</v>
      </c>
      <c r="N32">
        <v>120.71</v>
      </c>
      <c r="O32">
        <v>-10.48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70973-CE8E-475A-835D-7D4BDF5DB1A4}">
  <dimension ref="A1:E34"/>
  <sheetViews>
    <sheetView workbookViewId="0">
      <selection activeCell="J10" sqref="J10"/>
    </sheetView>
  </sheetViews>
  <sheetFormatPr defaultRowHeight="15" x14ac:dyDescent="0.25"/>
  <cols>
    <col min="1" max="1" width="8.7109375" bestFit="1" customWidth="1"/>
    <col min="2" max="2" width="23.85546875" bestFit="1" customWidth="1"/>
    <col min="3" max="3" width="23.85546875" customWidth="1"/>
    <col min="4" max="4" width="12" bestFit="1" customWidth="1"/>
    <col min="5" max="5" width="11.5703125" style="1" bestFit="1" customWidth="1"/>
  </cols>
  <sheetData>
    <row r="1" spans="1:5" x14ac:dyDescent="0.25">
      <c r="A1" t="s">
        <v>651</v>
      </c>
      <c r="B1" t="s">
        <v>601</v>
      </c>
      <c r="C1" t="s">
        <v>740</v>
      </c>
      <c r="D1" t="s">
        <v>652</v>
      </c>
      <c r="E1" s="1" t="s">
        <v>653</v>
      </c>
    </row>
    <row r="2" spans="1:5" x14ac:dyDescent="0.25">
      <c r="A2" t="s">
        <v>98</v>
      </c>
      <c r="B2" t="s">
        <v>644</v>
      </c>
      <c r="C2" t="s">
        <v>736</v>
      </c>
      <c r="D2">
        <f>_xlfn.XLOOKUP(B2,'Team Stats'!$B$3:$B$32,'Team Stats'!$N$3:$N$32)</f>
        <v>120.45</v>
      </c>
      <c r="E2" s="20">
        <f t="shared" ref="E2:E31" si="0">D2/$D$34</f>
        <v>1.0367205946905904</v>
      </c>
    </row>
    <row r="3" spans="1:5" x14ac:dyDescent="0.25">
      <c r="A3" t="s">
        <v>78</v>
      </c>
      <c r="B3" t="s">
        <v>615</v>
      </c>
      <c r="C3" t="s">
        <v>711</v>
      </c>
      <c r="D3">
        <f>_xlfn.XLOOKUP(B3,'Team Stats'!$B$3:$B$32,'Team Stats'!$N$3:$N$32)</f>
        <v>112.7</v>
      </c>
      <c r="E3" s="20">
        <f t="shared" si="0"/>
        <v>0.9700158656839315</v>
      </c>
    </row>
    <row r="4" spans="1:5" x14ac:dyDescent="0.25">
      <c r="A4" t="s">
        <v>118</v>
      </c>
      <c r="B4" t="s">
        <v>642</v>
      </c>
      <c r="C4" t="s">
        <v>726</v>
      </c>
      <c r="D4">
        <f>_xlfn.XLOOKUP(B4,'Team Stats'!$B$3:$B$32,'Team Stats'!$N$3:$N$32)</f>
        <v>117.16</v>
      </c>
      <c r="E4" s="20">
        <f t="shared" si="0"/>
        <v>1.0084033613445378</v>
      </c>
    </row>
    <row r="5" spans="1:5" x14ac:dyDescent="0.25">
      <c r="A5" t="s">
        <v>101</v>
      </c>
      <c r="B5" t="s">
        <v>641</v>
      </c>
      <c r="C5" t="s">
        <v>725</v>
      </c>
      <c r="D5">
        <f>_xlfn.XLOOKUP(B5,'Team Stats'!$B$3:$B$32,'Team Stats'!$N$3:$N$32)</f>
        <v>117.66</v>
      </c>
      <c r="E5" s="20">
        <f t="shared" si="0"/>
        <v>1.0127068922481932</v>
      </c>
    </row>
    <row r="6" spans="1:5" x14ac:dyDescent="0.25">
      <c r="A6" t="s">
        <v>70</v>
      </c>
      <c r="B6" t="s">
        <v>650</v>
      </c>
      <c r="C6" t="s">
        <v>739</v>
      </c>
      <c r="D6">
        <f>_xlfn.XLOOKUP(B6,'Team Stats'!$B$3:$B$32,'Team Stats'!$N$3:$N$32)</f>
        <v>120.71</v>
      </c>
      <c r="E6" s="20">
        <f t="shared" si="0"/>
        <v>1.0389584307604913</v>
      </c>
    </row>
    <row r="7" spans="1:5" x14ac:dyDescent="0.25">
      <c r="A7" t="s">
        <v>48</v>
      </c>
      <c r="B7" t="s">
        <v>628</v>
      </c>
      <c r="C7" t="s">
        <v>712</v>
      </c>
      <c r="D7">
        <f>_xlfn.XLOOKUP(B7,'Team Stats'!$B$3:$B$32,'Team Stats'!$N$3:$N$32)</f>
        <v>113.91</v>
      </c>
      <c r="E7" s="20">
        <f t="shared" si="0"/>
        <v>0.9804304104707775</v>
      </c>
    </row>
    <row r="8" spans="1:5" x14ac:dyDescent="0.25">
      <c r="A8" t="s">
        <v>130</v>
      </c>
      <c r="B8" t="s">
        <v>636</v>
      </c>
      <c r="C8" t="s">
        <v>729</v>
      </c>
      <c r="D8">
        <f>_xlfn.XLOOKUP(B8,'Team Stats'!$B$3:$B$32,'Team Stats'!$N$3:$N$32)</f>
        <v>116.42</v>
      </c>
      <c r="E8" s="20">
        <f t="shared" si="0"/>
        <v>1.0020341356071278</v>
      </c>
    </row>
    <row r="9" spans="1:5" x14ac:dyDescent="0.25">
      <c r="A9" t="s">
        <v>116</v>
      </c>
      <c r="B9" t="s">
        <v>624</v>
      </c>
      <c r="C9" t="s">
        <v>722</v>
      </c>
      <c r="D9">
        <f>_xlfn.XLOOKUP(B9,'Team Stats'!$B$3:$B$32,'Team Stats'!$N$3:$N$32)</f>
        <v>114.2</v>
      </c>
      <c r="E9" s="20">
        <f t="shared" si="0"/>
        <v>0.98292645839489778</v>
      </c>
    </row>
    <row r="10" spans="1:5" x14ac:dyDescent="0.25">
      <c r="A10" t="s">
        <v>68</v>
      </c>
      <c r="B10" t="s">
        <v>649</v>
      </c>
      <c r="C10" t="s">
        <v>737</v>
      </c>
      <c r="D10">
        <f>_xlfn.XLOOKUP(B10,'Team Stats'!$B$3:$B$32,'Team Stats'!$N$3:$N$32)</f>
        <v>119.48</v>
      </c>
      <c r="E10" s="20">
        <f t="shared" si="0"/>
        <v>1.0283717447374989</v>
      </c>
    </row>
    <row r="11" spans="1:5" x14ac:dyDescent="0.25">
      <c r="A11" t="s">
        <v>173</v>
      </c>
      <c r="B11" t="s">
        <v>637</v>
      </c>
      <c r="C11" t="s">
        <v>733</v>
      </c>
      <c r="D11">
        <f>_xlfn.XLOOKUP(B11,'Team Stats'!$B$3:$B$32,'Team Stats'!$N$3:$N$32)</f>
        <v>115.89</v>
      </c>
      <c r="E11" s="20">
        <f t="shared" si="0"/>
        <v>0.99747239284925304</v>
      </c>
    </row>
    <row r="12" spans="1:5" x14ac:dyDescent="0.25">
      <c r="A12" t="s">
        <v>124</v>
      </c>
      <c r="B12" t="s">
        <v>631</v>
      </c>
      <c r="C12" t="s">
        <v>718</v>
      </c>
      <c r="D12">
        <f>_xlfn.XLOOKUP(B12,'Team Stats'!$B$3:$B$32,'Team Stats'!$N$3:$N$32)</f>
        <v>114.17</v>
      </c>
      <c r="E12" s="20">
        <f t="shared" si="0"/>
        <v>0.98266824654067841</v>
      </c>
    </row>
    <row r="13" spans="1:5" x14ac:dyDescent="0.25">
      <c r="A13" t="s">
        <v>127</v>
      </c>
      <c r="B13" t="s">
        <v>630</v>
      </c>
      <c r="C13" t="s">
        <v>734</v>
      </c>
      <c r="D13">
        <f>_xlfn.XLOOKUP(B13,'Team Stats'!$B$3:$B$32,'Team Stats'!$N$3:$N$32)</f>
        <v>119.03</v>
      </c>
      <c r="E13" s="20">
        <f t="shared" si="0"/>
        <v>1.024498566924209</v>
      </c>
    </row>
    <row r="14" spans="1:5" x14ac:dyDescent="0.25">
      <c r="A14" t="s">
        <v>89</v>
      </c>
      <c r="B14" t="s">
        <v>622</v>
      </c>
      <c r="C14" t="s">
        <v>720</v>
      </c>
      <c r="D14">
        <f>_xlfn.XLOOKUP(B14,'Team Stats'!$B$3:$B$32,'Team Stats'!$N$3:$N$32)</f>
        <v>116.59</v>
      </c>
      <c r="E14" s="20">
        <f t="shared" si="0"/>
        <v>1.0034973361143706</v>
      </c>
    </row>
    <row r="15" spans="1:5" x14ac:dyDescent="0.25">
      <c r="A15" t="s">
        <v>151</v>
      </c>
      <c r="B15" t="s">
        <v>638</v>
      </c>
      <c r="C15" t="s">
        <v>723</v>
      </c>
      <c r="D15">
        <f>_xlfn.XLOOKUP(B15,'Team Stats'!$B$3:$B$32,'Team Stats'!$N$3:$N$32)</f>
        <v>116.04</v>
      </c>
      <c r="E15" s="20">
        <f t="shared" si="0"/>
        <v>0.99876345212034967</v>
      </c>
    </row>
    <row r="16" spans="1:5" x14ac:dyDescent="0.25">
      <c r="A16" t="s">
        <v>42</v>
      </c>
      <c r="B16" t="s">
        <v>645</v>
      </c>
      <c r="C16" t="s">
        <v>717</v>
      </c>
      <c r="D16">
        <f>_xlfn.XLOOKUP(B16,'Team Stats'!$B$3:$B$32,'Team Stats'!$N$3:$N$32)</f>
        <v>115.02</v>
      </c>
      <c r="E16" s="20">
        <f t="shared" si="0"/>
        <v>0.98998424907689253</v>
      </c>
    </row>
    <row r="17" spans="1:5" x14ac:dyDescent="0.25">
      <c r="A17" t="s">
        <v>37</v>
      </c>
      <c r="B17" t="s">
        <v>639</v>
      </c>
      <c r="C17" t="s">
        <v>721</v>
      </c>
      <c r="D17">
        <f>_xlfn.XLOOKUP(B17,'Team Stats'!$B$3:$B$32,'Team Stats'!$N$3:$N$32)</f>
        <v>113.57</v>
      </c>
      <c r="E17" s="20">
        <f t="shared" si="0"/>
        <v>0.97750400945629179</v>
      </c>
    </row>
    <row r="18" spans="1:5" x14ac:dyDescent="0.25">
      <c r="A18" t="s">
        <v>54</v>
      </c>
      <c r="B18" t="s">
        <v>629</v>
      </c>
      <c r="C18" t="s">
        <v>730</v>
      </c>
      <c r="D18">
        <f>_xlfn.XLOOKUP(B18,'Team Stats'!$B$3:$B$32,'Team Stats'!$N$3:$N$32)</f>
        <v>116.53</v>
      </c>
      <c r="E18" s="20">
        <f t="shared" si="0"/>
        <v>1.0029809124059319</v>
      </c>
    </row>
    <row r="19" spans="1:5" x14ac:dyDescent="0.25">
      <c r="A19" t="s">
        <v>44</v>
      </c>
      <c r="B19" t="s">
        <v>621</v>
      </c>
      <c r="C19" t="s">
        <v>710</v>
      </c>
      <c r="D19">
        <f>_xlfn.XLOOKUP(B19,'Team Stats'!$B$3:$B$32,'Team Stats'!$N$3:$N$32)</f>
        <v>109.95</v>
      </c>
      <c r="E19" s="20">
        <f t="shared" si="0"/>
        <v>0.94634644571382665</v>
      </c>
    </row>
    <row r="20" spans="1:5" x14ac:dyDescent="0.25">
      <c r="A20" t="s">
        <v>51</v>
      </c>
      <c r="B20" t="s">
        <v>625</v>
      </c>
      <c r="C20" t="s">
        <v>719</v>
      </c>
      <c r="D20">
        <f>_xlfn.XLOOKUP(B20,'Team Stats'!$B$3:$B$32,'Team Stats'!$N$3:$N$32)</f>
        <v>113.75</v>
      </c>
      <c r="E20" s="20">
        <f t="shared" si="0"/>
        <v>0.9790532805816079</v>
      </c>
    </row>
    <row r="21" spans="1:5" x14ac:dyDescent="0.25">
      <c r="A21" t="s">
        <v>35</v>
      </c>
      <c r="B21" t="s">
        <v>627</v>
      </c>
      <c r="C21" t="s">
        <v>716</v>
      </c>
      <c r="D21">
        <f>_xlfn.XLOOKUP(B21,'Team Stats'!$B$3:$B$32,'Team Stats'!$N$3:$N$32)</f>
        <v>114.28</v>
      </c>
      <c r="E21" s="20">
        <f t="shared" si="0"/>
        <v>0.98361502333948259</v>
      </c>
    </row>
    <row r="22" spans="1:5" x14ac:dyDescent="0.25">
      <c r="A22" t="s">
        <v>95</v>
      </c>
      <c r="B22" t="s">
        <v>618</v>
      </c>
      <c r="C22" t="s">
        <v>715</v>
      </c>
      <c r="D22">
        <f>_xlfn.XLOOKUP(B22,'Team Stats'!$B$3:$B$32,'Team Stats'!$N$3:$N$32)</f>
        <v>113.23</v>
      </c>
      <c r="E22" s="20">
        <f t="shared" si="0"/>
        <v>0.9745776084418063</v>
      </c>
    </row>
    <row r="23" spans="1:5" x14ac:dyDescent="0.25">
      <c r="A23" t="s">
        <v>57</v>
      </c>
      <c r="B23" t="s">
        <v>632</v>
      </c>
      <c r="C23" t="s">
        <v>713</v>
      </c>
      <c r="D23">
        <f>_xlfn.XLOOKUP(B23,'Team Stats'!$B$3:$B$32,'Team Stats'!$N$3:$N$32)</f>
        <v>112.4</v>
      </c>
      <c r="E23" s="20">
        <f t="shared" si="0"/>
        <v>0.96743374714173824</v>
      </c>
    </row>
    <row r="24" spans="1:5" x14ac:dyDescent="0.25">
      <c r="A24" t="s">
        <v>74</v>
      </c>
      <c r="B24" t="s">
        <v>620</v>
      </c>
      <c r="C24" t="s">
        <v>714</v>
      </c>
      <c r="D24">
        <f>_xlfn.XLOOKUP(B24,'Team Stats'!$B$3:$B$32,'Team Stats'!$N$3:$N$32)</f>
        <v>115.01</v>
      </c>
      <c r="E24" s="20">
        <f t="shared" si="0"/>
        <v>0.98989817845881956</v>
      </c>
    </row>
    <row r="25" spans="1:5" x14ac:dyDescent="0.25">
      <c r="A25" t="s">
        <v>46</v>
      </c>
      <c r="B25" t="s">
        <v>634</v>
      </c>
      <c r="C25" t="s">
        <v>724</v>
      </c>
      <c r="D25">
        <f>_xlfn.XLOOKUP(B25,'Team Stats'!$B$3:$B$32,'Team Stats'!$N$3:$N$32)</f>
        <v>115.73</v>
      </c>
      <c r="E25" s="20">
        <f t="shared" si="0"/>
        <v>0.99609526296008333</v>
      </c>
    </row>
    <row r="26" spans="1:5" x14ac:dyDescent="0.25">
      <c r="A26" t="s">
        <v>64</v>
      </c>
      <c r="B26" t="s">
        <v>647</v>
      </c>
      <c r="C26" t="s">
        <v>728</v>
      </c>
      <c r="D26">
        <f>_xlfn.XLOOKUP(B26,'Team Stats'!$B$3:$B$32,'Team Stats'!$N$3:$N$32)</f>
        <v>118.16</v>
      </c>
      <c r="E26" s="20">
        <f t="shared" si="0"/>
        <v>1.0170104231518486</v>
      </c>
    </row>
    <row r="27" spans="1:5" x14ac:dyDescent="0.25">
      <c r="A27" t="s">
        <v>82</v>
      </c>
      <c r="B27" t="s">
        <v>635</v>
      </c>
      <c r="C27" t="s">
        <v>727</v>
      </c>
      <c r="D27">
        <f>_xlfn.XLOOKUP(B27,'Team Stats'!$B$3:$B$32,'Team Stats'!$N$3:$N$32)</f>
        <v>115.68</v>
      </c>
      <c r="E27" s="20">
        <f t="shared" si="0"/>
        <v>0.99566490986971778</v>
      </c>
    </row>
    <row r="28" spans="1:5" x14ac:dyDescent="0.25">
      <c r="A28" t="s">
        <v>80</v>
      </c>
      <c r="B28" t="s">
        <v>646</v>
      </c>
      <c r="C28" t="s">
        <v>735</v>
      </c>
      <c r="D28">
        <f>_xlfn.XLOOKUP(B28,'Team Stats'!$B$3:$B$32,'Team Stats'!$N$3:$N$32)</f>
        <v>116.83</v>
      </c>
      <c r="E28" s="20">
        <f t="shared" si="0"/>
        <v>1.0055630309481252</v>
      </c>
    </row>
    <row r="29" spans="1:5" x14ac:dyDescent="0.25">
      <c r="A29" t="s">
        <v>34</v>
      </c>
      <c r="B29" t="s">
        <v>643</v>
      </c>
      <c r="C29" t="s">
        <v>731</v>
      </c>
      <c r="D29">
        <f>_xlfn.XLOOKUP(B29,'Team Stats'!$B$3:$B$32,'Team Stats'!$N$3:$N$32)</f>
        <v>119.57</v>
      </c>
      <c r="E29" s="20">
        <f t="shared" si="0"/>
        <v>1.0291463803001568</v>
      </c>
    </row>
    <row r="30" spans="1:5" x14ac:dyDescent="0.25">
      <c r="A30" t="s">
        <v>40</v>
      </c>
      <c r="B30" t="s">
        <v>640</v>
      </c>
      <c r="C30" t="s">
        <v>732</v>
      </c>
      <c r="D30">
        <f>_xlfn.XLOOKUP(B30,'Team Stats'!$B$3:$B$32,'Team Stats'!$N$3:$N$32)</f>
        <v>121.18</v>
      </c>
      <c r="E30" s="20">
        <f t="shared" si="0"/>
        <v>1.0430037498099274</v>
      </c>
    </row>
    <row r="31" spans="1:5" x14ac:dyDescent="0.25">
      <c r="A31" t="s">
        <v>62</v>
      </c>
      <c r="B31" t="s">
        <v>648</v>
      </c>
      <c r="C31" t="s">
        <v>738</v>
      </c>
      <c r="D31">
        <f>_xlfn.XLOOKUP(B31,'Team Stats'!$B$3:$B$32,'Team Stats'!$N$3:$N$32)</f>
        <v>120.21</v>
      </c>
      <c r="E31" s="20">
        <f t="shared" si="0"/>
        <v>1.0346548998568359</v>
      </c>
    </row>
    <row r="34" spans="2:4" x14ac:dyDescent="0.25">
      <c r="B34" t="s">
        <v>656</v>
      </c>
      <c r="D34">
        <f>AVERAGE(D2:D31)</f>
        <v>116.18366666666667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08B1A-20EC-4C8C-AE75-3311CE2934AF}">
  <dimension ref="A2:K60"/>
  <sheetViews>
    <sheetView workbookViewId="0">
      <selection activeCell="C42" sqref="C42"/>
    </sheetView>
  </sheetViews>
  <sheetFormatPr defaultRowHeight="15" x14ac:dyDescent="0.25"/>
  <cols>
    <col min="1" max="1" width="24.140625" bestFit="1" customWidth="1"/>
    <col min="2" max="2" width="5" bestFit="1" customWidth="1"/>
    <col min="3" max="3" width="13.42578125" bestFit="1" customWidth="1"/>
    <col min="4" max="4" width="8.28515625" bestFit="1" customWidth="1"/>
    <col min="8" max="8" width="5.28515625" bestFit="1" customWidth="1"/>
    <col min="9" max="9" width="24.140625" bestFit="1" customWidth="1"/>
    <col min="10" max="10" width="5" bestFit="1" customWidth="1"/>
    <col min="11" max="11" width="8.28515625" bestFit="1" customWidth="1"/>
  </cols>
  <sheetData>
    <row r="2" spans="1:11" ht="31.5" x14ac:dyDescent="0.5">
      <c r="A2" s="26" t="str">
        <f>Results!E2</f>
        <v>Detroit Pistons</v>
      </c>
      <c r="B2" s="26"/>
      <c r="C2" s="26"/>
      <c r="D2" s="26"/>
      <c r="E2" s="26"/>
      <c r="F2" s="26"/>
      <c r="G2" s="26"/>
      <c r="H2" s="26"/>
      <c r="I2" s="26"/>
      <c r="J2" s="26"/>
      <c r="K2" s="26"/>
    </row>
    <row r="4" spans="1:11" x14ac:dyDescent="0.25">
      <c r="A4" s="1" t="s">
        <v>1</v>
      </c>
      <c r="B4" s="1" t="s">
        <v>7</v>
      </c>
      <c r="C4" s="1" t="s">
        <v>659</v>
      </c>
      <c r="D4" s="1" t="s">
        <v>660</v>
      </c>
      <c r="E4" s="1"/>
      <c r="F4" s="1"/>
      <c r="G4" s="1"/>
      <c r="H4" s="1" t="s">
        <v>661</v>
      </c>
      <c r="I4" s="1" t="s">
        <v>1</v>
      </c>
      <c r="J4" s="1" t="s">
        <v>7</v>
      </c>
      <c r="K4" s="1" t="s">
        <v>660</v>
      </c>
    </row>
    <row r="5" spans="1:11" x14ac:dyDescent="0.25">
      <c r="A5" t="str" cm="1">
        <f t="array" ref="A5">IFERROR(INDEX('Player Stats'!$AG$2:$AG$1006, SMALL(IF('Player Stats'!$AH$2:$AH$1006=_xlfn.XLOOKUP(Results!$E$2, teams, team_id), ROW('Player Stats'!$AH$2:$AH$1006)-ROW('Player Stats'!$AH$2)+1), ROWS('Player Stats'!$AH$2:AH2))), "")</f>
        <v>Bojan Bogdanović</v>
      </c>
      <c r="B5">
        <f>IFERROR(_xlfn.XLOOKUP(A5,'Player Stats'!$B$2:$B$1009,'Player Stats'!$H$2:$H$1009),"")</f>
        <v>33.200000000000003</v>
      </c>
      <c r="C5">
        <f>COUNTIF(B5:B30,"&gt;=0")</f>
        <v>19</v>
      </c>
      <c r="D5" t="str">
        <f>IFERROR(_xlfn.XLOOKUP(A5,'Player Stats'!$B$2:$B$1009,'Player Stats'!$C$2:$C$1009),"")</f>
        <v>PF</v>
      </c>
      <c r="H5" cm="1">
        <f t="array" ref="H5:H23">_xlfn.SEQUENCE(C5)</f>
        <v>1</v>
      </c>
      <c r="I5" t="str" cm="1">
        <f t="array" aca="1" ref="I5:J23" ca="1">_xlfn._xlws.SORT(A5:OFFSET(A5,$C$5-1,1),(2),-1)</f>
        <v>Cade Cunningham</v>
      </c>
      <c r="J5">
        <f ca="1"/>
        <v>34.5</v>
      </c>
      <c r="K5" t="str">
        <f ca="1">IF(_xlfn.XLOOKUP(I5,'Player Stats'!$B$2:$B$1009,'Player Stats'!$C$2:$C$1009)=0,"",_xlfn.XLOOKUP(I5,'Player Stats'!$B$2:$B$1009,'Player Stats'!$C$2:$C$1009))</f>
        <v>PG</v>
      </c>
    </row>
    <row r="6" spans="1:11" x14ac:dyDescent="0.25">
      <c r="A6" t="str" cm="1">
        <f t="array" ref="A6">IFERROR(INDEX('Player Stats'!$AG$2:$AG$1006, SMALL(IF('Player Stats'!$AH$2:$AH$1006=_xlfn.XLOOKUP(Results!$E$2, teams, team_id), ROW('Player Stats'!$AH$2:$AH$1006)-ROW('Player Stats'!$AH$2)+1), ROWS('Player Stats'!$AH$2:AH3))), "")</f>
        <v>Alec Burks</v>
      </c>
      <c r="B6">
        <f>IFERROR(_xlfn.XLOOKUP(A6,'Player Stats'!$B$2:$B$1009,'Player Stats'!$H$2:$H$1009),"")</f>
        <v>20.6</v>
      </c>
      <c r="D6" t="str">
        <f>IFERROR(_xlfn.XLOOKUP(A6,'Player Stats'!$B$2:$B$1009,'Player Stats'!$C$2:$C$1009),"")</f>
        <v>SG</v>
      </c>
      <c r="H6">
        <v>2</v>
      </c>
      <c r="I6" t="str">
        <f ca="1"/>
        <v>Bojan Bogdanović</v>
      </c>
      <c r="J6">
        <f ca="1"/>
        <v>33.200000000000003</v>
      </c>
      <c r="K6" t="str">
        <f ca="1">IF(_xlfn.XLOOKUP(I6,'Player Stats'!$B$2:$B$1009,'Player Stats'!$C$2:$C$1009)=0,"",_xlfn.XLOOKUP(I6,'Player Stats'!$B$2:$B$1009,'Player Stats'!$C$2:$C$1009))</f>
        <v>PF</v>
      </c>
    </row>
    <row r="7" spans="1:11" x14ac:dyDescent="0.25">
      <c r="A7" t="str" cm="1">
        <f t="array" ref="A7">IFERROR(INDEX('Player Stats'!$AG$2:$AG$1006, SMALL(IF('Player Stats'!$AH$2:$AH$1006=_xlfn.XLOOKUP(Results!$E$2, teams, team_id), ROW('Player Stats'!$AH$2:$AH$1006)-ROW('Player Stats'!$AH$2)+1), ROWS('Player Stats'!$AH$2:AH4))), "")</f>
        <v>Malcolm Cazalon</v>
      </c>
      <c r="B7">
        <f>IFERROR(_xlfn.XLOOKUP(A7,'Player Stats'!$B$2:$B$1009,'Player Stats'!$H$2:$H$1009),"")</f>
        <v>3</v>
      </c>
      <c r="D7" t="str">
        <f>IFERROR(_xlfn.XLOOKUP(A7,'Player Stats'!$B$2:$B$1009,'Player Stats'!$C$2:$C$1009),"")</f>
        <v>SG</v>
      </c>
      <c r="H7">
        <v>3</v>
      </c>
      <c r="I7" t="str">
        <f ca="1"/>
        <v>Isaiah Stewart</v>
      </c>
      <c r="J7">
        <f ca="1"/>
        <v>30.6</v>
      </c>
      <c r="K7" t="str">
        <f ca="1">IF(_xlfn.XLOOKUP(I7,'Player Stats'!$B$2:$B$1009,'Player Stats'!$C$2:$C$1009)=0,"",_xlfn.XLOOKUP(I7,'Player Stats'!$B$2:$B$1009,'Player Stats'!$C$2:$C$1009))</f>
        <v>PF</v>
      </c>
    </row>
    <row r="8" spans="1:11" x14ac:dyDescent="0.25">
      <c r="A8" t="str" cm="1">
        <f t="array" ref="A8">IFERROR(INDEX('Player Stats'!$AG$2:$AG$1006, SMALL(IF('Player Stats'!$AH$2:$AH$1006=_xlfn.XLOOKUP(Results!$E$2, teams, team_id), ROW('Player Stats'!$AH$2:$AH$1006)-ROW('Player Stats'!$AH$2)+1), ROWS('Player Stats'!$AH$2:AH5))), "")</f>
        <v>Cade Cunningham</v>
      </c>
      <c r="B8">
        <f>IFERROR(_xlfn.XLOOKUP(A8,'Player Stats'!$B$2:$B$1009,'Player Stats'!$H$2:$H$1009),"")</f>
        <v>34.5</v>
      </c>
      <c r="D8" t="str">
        <f>IFERROR(_xlfn.XLOOKUP(A8,'Player Stats'!$B$2:$B$1009,'Player Stats'!$C$2:$C$1009),"")</f>
        <v>PG</v>
      </c>
      <c r="H8">
        <v>4</v>
      </c>
      <c r="I8" t="str">
        <f ca="1"/>
        <v>Jalen Duren</v>
      </c>
      <c r="J8">
        <f ca="1"/>
        <v>29.9</v>
      </c>
      <c r="K8" t="str">
        <f ca="1">IF(_xlfn.XLOOKUP(I8,'Player Stats'!$B$2:$B$1009,'Player Stats'!$C$2:$C$1009)=0,"",_xlfn.XLOOKUP(I8,'Player Stats'!$B$2:$B$1009,'Player Stats'!$C$2:$C$1009))</f>
        <v>C</v>
      </c>
    </row>
    <row r="9" spans="1:11" x14ac:dyDescent="0.25">
      <c r="A9" t="str" cm="1">
        <f t="array" ref="A9">IFERROR(INDEX('Player Stats'!$AG$2:$AG$1006, SMALL(IF('Player Stats'!$AH$2:$AH$1006=_xlfn.XLOOKUP(Results!$E$2, teams, team_id), ROW('Player Stats'!$AH$2:$AH$1006)-ROW('Player Stats'!$AH$2)+1), ROWS('Player Stats'!$AH$2:AH6))), "")</f>
        <v>Jalen Duren</v>
      </c>
      <c r="B9">
        <f>IFERROR(_xlfn.XLOOKUP(A9,'Player Stats'!$B$2:$B$1009,'Player Stats'!$H$2:$H$1009),"")</f>
        <v>29.9</v>
      </c>
      <c r="D9" t="str">
        <f>IFERROR(_xlfn.XLOOKUP(A9,'Player Stats'!$B$2:$B$1009,'Player Stats'!$C$2:$C$1009),"")</f>
        <v>C</v>
      </c>
      <c r="H9">
        <v>5</v>
      </c>
      <c r="I9" t="str">
        <f ca="1"/>
        <v>Jaden Ivey</v>
      </c>
      <c r="J9">
        <f ca="1"/>
        <v>26.7</v>
      </c>
      <c r="K9" t="str">
        <f ca="1">IF(_xlfn.XLOOKUP(I9,'Player Stats'!$B$2:$B$1009,'Player Stats'!$C$2:$C$1009)=0,"",_xlfn.XLOOKUP(I9,'Player Stats'!$B$2:$B$1009,'Player Stats'!$C$2:$C$1009))</f>
        <v>SG</v>
      </c>
    </row>
    <row r="10" spans="1:11" x14ac:dyDescent="0.25">
      <c r="A10" t="str" cm="1">
        <f t="array" ref="A10">IFERROR(INDEX('Player Stats'!$AG$2:$AG$1006, SMALL(IF('Player Stats'!$AH$2:$AH$1006=_xlfn.XLOOKUP(Results!$E$2, teams, team_id), ROW('Player Stats'!$AH$2:$AH$1006)-ROW('Player Stats'!$AH$2)+1), ROWS('Player Stats'!$AH$2:AH7))), "")</f>
        <v>Danilo Gallinari</v>
      </c>
      <c r="B10">
        <f>IFERROR(_xlfn.XLOOKUP(A10,'Player Stats'!$B$2:$B$1009,'Player Stats'!$H$2:$H$1009),"")</f>
        <v>14.7</v>
      </c>
      <c r="D10" t="str">
        <f>IFERROR(_xlfn.XLOOKUP(A10,'Player Stats'!$B$2:$B$1009,'Player Stats'!$C$2:$C$1009),"")</f>
        <v>PF-SF</v>
      </c>
      <c r="H10">
        <v>6</v>
      </c>
      <c r="I10" t="str">
        <f ca="1"/>
        <v>Killian Hayes</v>
      </c>
      <c r="J10">
        <f ca="1"/>
        <v>23.9</v>
      </c>
      <c r="K10" t="str">
        <f ca="1">IF(_xlfn.XLOOKUP(I10,'Player Stats'!$B$2:$B$1009,'Player Stats'!$C$2:$C$1009)=0,"",_xlfn.XLOOKUP(I10,'Player Stats'!$B$2:$B$1009,'Player Stats'!$C$2:$C$1009))</f>
        <v>PG</v>
      </c>
    </row>
    <row r="11" spans="1:11" x14ac:dyDescent="0.25">
      <c r="A11" t="str" cm="1">
        <f t="array" ref="A11">IFERROR(INDEX('Player Stats'!$AG$2:$AG$1006, SMALL(IF('Player Stats'!$AH$2:$AH$1006=_xlfn.XLOOKUP(Results!$E$2, teams, team_id), ROW('Player Stats'!$AH$2:$AH$1006)-ROW('Player Stats'!$AH$2)+1), ROWS('Player Stats'!$AH$2:AH8))), "")</f>
        <v>Joe Harris</v>
      </c>
      <c r="B11">
        <f>IFERROR(_xlfn.XLOOKUP(A11,'Player Stats'!$B$2:$B$1009,'Player Stats'!$H$2:$H$1009),"")</f>
        <v>10.5</v>
      </c>
      <c r="D11" t="str">
        <f>IFERROR(_xlfn.XLOOKUP(A11,'Player Stats'!$B$2:$B$1009,'Player Stats'!$C$2:$C$1009),"")</f>
        <v>SG</v>
      </c>
      <c r="H11">
        <v>7</v>
      </c>
      <c r="I11" t="str">
        <f ca="1"/>
        <v>Ausar Thompson</v>
      </c>
      <c r="J11">
        <f ca="1"/>
        <v>23.6</v>
      </c>
      <c r="K11" t="str">
        <f ca="1">IF(_xlfn.XLOOKUP(I11,'Player Stats'!$B$2:$B$1009,'Player Stats'!$C$2:$C$1009)=0,"",_xlfn.XLOOKUP(I11,'Player Stats'!$B$2:$B$1009,'Player Stats'!$C$2:$C$1009))</f>
        <v>SF</v>
      </c>
    </row>
    <row r="12" spans="1:11" x14ac:dyDescent="0.25">
      <c r="A12" t="str" cm="1">
        <f t="array" ref="A12">IFERROR(INDEX('Player Stats'!$AG$2:$AG$1006, SMALL(IF('Player Stats'!$AH$2:$AH$1006=_xlfn.XLOOKUP(Results!$E$2, teams, team_id), ROW('Player Stats'!$AH$2:$AH$1006)-ROW('Player Stats'!$AH$2)+1), ROWS('Player Stats'!$AH$2:AH9))), "")</f>
        <v>Killian Hayes</v>
      </c>
      <c r="B12">
        <f>IFERROR(_xlfn.XLOOKUP(A12,'Player Stats'!$B$2:$B$1009,'Player Stats'!$H$2:$H$1009),"")</f>
        <v>23.9</v>
      </c>
      <c r="D12" t="str">
        <f>IFERROR(_xlfn.XLOOKUP(A12,'Player Stats'!$B$2:$B$1009,'Player Stats'!$C$2:$C$1009),"")</f>
        <v>PG</v>
      </c>
      <c r="H12">
        <v>8</v>
      </c>
      <c r="I12" t="str">
        <f ca="1"/>
        <v>Alec Burks</v>
      </c>
      <c r="J12">
        <f ca="1"/>
        <v>20.6</v>
      </c>
      <c r="K12" t="str">
        <f ca="1">IF(_xlfn.XLOOKUP(I12,'Player Stats'!$B$2:$B$1009,'Player Stats'!$C$2:$C$1009)=0,"",_xlfn.XLOOKUP(I12,'Player Stats'!$B$2:$B$1009,'Player Stats'!$C$2:$C$1009))</f>
        <v>SG</v>
      </c>
    </row>
    <row r="13" spans="1:11" x14ac:dyDescent="0.25">
      <c r="A13" t="str" cm="1">
        <f t="array" ref="A13">IFERROR(INDEX('Player Stats'!$AG$2:$AG$1006, SMALL(IF('Player Stats'!$AH$2:$AH$1006=_xlfn.XLOOKUP(Results!$E$2, teams, team_id), ROW('Player Stats'!$AH$2:$AH$1006)-ROW('Player Stats'!$AH$2)+1), ROWS('Player Stats'!$AH$2:AH10))), "")</f>
        <v>Jaden Ivey</v>
      </c>
      <c r="B13">
        <f>IFERROR(_xlfn.XLOOKUP(A13,'Player Stats'!$B$2:$B$1009,'Player Stats'!$H$2:$H$1009),"")</f>
        <v>26.7</v>
      </c>
      <c r="D13" t="str">
        <f>IFERROR(_xlfn.XLOOKUP(A13,'Player Stats'!$B$2:$B$1009,'Player Stats'!$C$2:$C$1009),"")</f>
        <v>SG</v>
      </c>
      <c r="H13">
        <v>9</v>
      </c>
      <c r="I13" t="str">
        <f ca="1"/>
        <v>Isaiah Livers</v>
      </c>
      <c r="J13">
        <f ca="1"/>
        <v>20.399999999999999</v>
      </c>
      <c r="K13" t="str">
        <f ca="1">IF(_xlfn.XLOOKUP(I13,'Player Stats'!$B$2:$B$1009,'Player Stats'!$C$2:$C$1009)=0,"",_xlfn.XLOOKUP(I13,'Player Stats'!$B$2:$B$1009,'Player Stats'!$C$2:$C$1009))</f>
        <v>PF</v>
      </c>
    </row>
    <row r="14" spans="1:11" x14ac:dyDescent="0.25">
      <c r="A14" t="str" cm="1">
        <f t="array" ref="A14">IFERROR(INDEX('Player Stats'!$AG$2:$AG$1006, SMALL(IF('Player Stats'!$AH$2:$AH$1006=_xlfn.XLOOKUP(Results!$E$2, teams, team_id), ROW('Player Stats'!$AH$2:$AH$1006)-ROW('Player Stats'!$AH$2)+1), ROWS('Player Stats'!$AH$2:AH11))), "")</f>
        <v>Kevin Knox</v>
      </c>
      <c r="B14">
        <f>IFERROR(_xlfn.XLOOKUP(A14,'Player Stats'!$B$2:$B$1009,'Player Stats'!$H$2:$H$1009),"")</f>
        <v>18.2</v>
      </c>
      <c r="D14" t="str">
        <f>IFERROR(_xlfn.XLOOKUP(A14,'Player Stats'!$B$2:$B$1009,'Player Stats'!$C$2:$C$1009),"")</f>
        <v>SF</v>
      </c>
      <c r="H14">
        <v>10</v>
      </c>
      <c r="I14" t="str">
        <f ca="1"/>
        <v>Kevin Knox</v>
      </c>
      <c r="J14">
        <f ca="1"/>
        <v>18.2</v>
      </c>
      <c r="K14" t="str">
        <f ca="1">IF(_xlfn.XLOOKUP(I14,'Player Stats'!$B$2:$B$1009,'Player Stats'!$C$2:$C$1009)=0,"",_xlfn.XLOOKUP(I14,'Player Stats'!$B$2:$B$1009,'Player Stats'!$C$2:$C$1009))</f>
        <v>SF</v>
      </c>
    </row>
    <row r="15" spans="1:11" x14ac:dyDescent="0.25">
      <c r="A15" t="str" cm="1">
        <f t="array" ref="A15">IFERROR(INDEX('Player Stats'!$AG$2:$AG$1006, SMALL(IF('Player Stats'!$AH$2:$AH$1006=_xlfn.XLOOKUP(Results!$E$2, teams, team_id), ROW('Player Stats'!$AH$2:$AH$1006)-ROW('Player Stats'!$AH$2)+1), ROWS('Player Stats'!$AH$2:AH12))), "")</f>
        <v>Isaiah Livers</v>
      </c>
      <c r="B15">
        <f>IFERROR(_xlfn.XLOOKUP(A15,'Player Stats'!$B$2:$B$1009,'Player Stats'!$H$2:$H$1009),"")</f>
        <v>20.399999999999999</v>
      </c>
      <c r="D15" t="str">
        <f>IFERROR(_xlfn.XLOOKUP(A15,'Player Stats'!$B$2:$B$1009,'Player Stats'!$C$2:$C$1009),"")</f>
        <v>PF</v>
      </c>
      <c r="H15">
        <v>11</v>
      </c>
      <c r="I15" t="str">
        <f ca="1"/>
        <v>Marcus Sasser</v>
      </c>
      <c r="J15">
        <f ca="1"/>
        <v>15.5</v>
      </c>
      <c r="K15" t="str">
        <f ca="1">IF(_xlfn.XLOOKUP(I15,'Player Stats'!$B$2:$B$1009,'Player Stats'!$C$2:$C$1009)=0,"",_xlfn.XLOOKUP(I15,'Player Stats'!$B$2:$B$1009,'Player Stats'!$C$2:$C$1009))</f>
        <v>PG</v>
      </c>
    </row>
    <row r="16" spans="1:11" x14ac:dyDescent="0.25">
      <c r="A16" t="str" cm="1">
        <f t="array" ref="A16">IFERROR(INDEX('Player Stats'!$AG$2:$AG$1006, SMALL(IF('Player Stats'!$AH$2:$AH$1006=_xlfn.XLOOKUP(Results!$E$2, teams, team_id), ROW('Player Stats'!$AH$2:$AH$1006)-ROW('Player Stats'!$AH$2)+1), ROWS('Player Stats'!$AH$2:AH13))), "")</f>
        <v>Monte Morris</v>
      </c>
      <c r="B16">
        <f>IFERROR(_xlfn.XLOOKUP(A16,'Player Stats'!$B$2:$B$1009,'Player Stats'!$H$2:$H$1009),"")</f>
        <v>11</v>
      </c>
      <c r="D16" t="str">
        <f>IFERROR(_xlfn.XLOOKUP(A16,'Player Stats'!$B$2:$B$1009,'Player Stats'!$C$2:$C$1009),"")</f>
        <v>PG</v>
      </c>
      <c r="H16">
        <v>12</v>
      </c>
      <c r="I16" t="str">
        <f ca="1"/>
        <v>Danilo Gallinari</v>
      </c>
      <c r="J16">
        <f ca="1"/>
        <v>14.7</v>
      </c>
      <c r="K16" t="str">
        <f ca="1">IF(_xlfn.XLOOKUP(I16,'Player Stats'!$B$2:$B$1009,'Player Stats'!$C$2:$C$1009)=0,"",_xlfn.XLOOKUP(I16,'Player Stats'!$B$2:$B$1009,'Player Stats'!$C$2:$C$1009))</f>
        <v>PF-SF</v>
      </c>
    </row>
    <row r="17" spans="1:11" x14ac:dyDescent="0.25">
      <c r="A17" t="str" cm="1">
        <f t="array" ref="A17">IFERROR(INDEX('Player Stats'!$AG$2:$AG$1006, SMALL(IF('Player Stats'!$AH$2:$AH$1006=_xlfn.XLOOKUP(Results!$E$2, teams, team_id), ROW('Player Stats'!$AH$2:$AH$1006)-ROW('Player Stats'!$AH$2)+1), ROWS('Player Stats'!$AH$2:AH14))), "")</f>
        <v>Mike Muscala</v>
      </c>
      <c r="B17">
        <f>IFERROR(_xlfn.XLOOKUP(A17,'Player Stats'!$B$2:$B$1009,'Player Stats'!$H$2:$H$1009),"")</f>
        <v>14</v>
      </c>
      <c r="D17" t="str">
        <f>IFERROR(_xlfn.XLOOKUP(A17,'Player Stats'!$B$2:$B$1009,'Player Stats'!$C$2:$C$1009),"")</f>
        <v>C</v>
      </c>
      <c r="H17">
        <v>13</v>
      </c>
      <c r="I17" t="str">
        <f ca="1"/>
        <v>James Wiseman</v>
      </c>
      <c r="J17">
        <f ca="1"/>
        <v>14.6</v>
      </c>
      <c r="K17" t="str">
        <f ca="1">IF(_xlfn.XLOOKUP(I17,'Player Stats'!$B$2:$B$1009,'Player Stats'!$C$2:$C$1009)=0,"",_xlfn.XLOOKUP(I17,'Player Stats'!$B$2:$B$1009,'Player Stats'!$C$2:$C$1009))</f>
        <v>C</v>
      </c>
    </row>
    <row r="18" spans="1:11" x14ac:dyDescent="0.25">
      <c r="A18" t="str" cm="1">
        <f t="array" ref="A18">IFERROR(INDEX('Player Stats'!$AG$2:$AG$1006, SMALL(IF('Player Stats'!$AH$2:$AH$1006=_xlfn.XLOOKUP(Results!$E$2, teams, team_id), ROW('Player Stats'!$AH$2:$AH$1006)-ROW('Player Stats'!$AH$2)+1), ROWS('Player Stats'!$AH$2:AH15))), "")</f>
        <v>Jared Rhoden</v>
      </c>
      <c r="B18">
        <f>IFERROR(_xlfn.XLOOKUP(A18,'Player Stats'!$B$2:$B$1009,'Player Stats'!$H$2:$H$1009),"")</f>
        <v>6</v>
      </c>
      <c r="D18" t="str">
        <f>IFERROR(_xlfn.XLOOKUP(A18,'Player Stats'!$B$2:$B$1009,'Player Stats'!$C$2:$C$1009),"")</f>
        <v>SG</v>
      </c>
      <c r="H18">
        <v>14</v>
      </c>
      <c r="I18" t="str">
        <f ca="1"/>
        <v>Mike Muscala</v>
      </c>
      <c r="J18">
        <f ca="1"/>
        <v>14</v>
      </c>
      <c r="K18" t="str">
        <f ca="1">IF(_xlfn.XLOOKUP(I18,'Player Stats'!$B$2:$B$1009,'Player Stats'!$C$2:$C$1009)=0,"",_xlfn.XLOOKUP(I18,'Player Stats'!$B$2:$B$1009,'Player Stats'!$C$2:$C$1009))</f>
        <v>C</v>
      </c>
    </row>
    <row r="19" spans="1:11" x14ac:dyDescent="0.25">
      <c r="A19" t="str" cm="1">
        <f t="array" ref="A19">IFERROR(INDEX('Player Stats'!$AG$2:$AG$1006, SMALL(IF('Player Stats'!$AH$2:$AH$1006=_xlfn.XLOOKUP(Results!$E$2, teams, team_id), ROW('Player Stats'!$AH$2:$AH$1006)-ROW('Player Stats'!$AH$2)+1), ROWS('Player Stats'!$AH$2:AH16))), "")</f>
        <v>Marcus Sasser</v>
      </c>
      <c r="B19">
        <f>IFERROR(_xlfn.XLOOKUP(A19,'Player Stats'!$B$2:$B$1009,'Player Stats'!$H$2:$H$1009),"")</f>
        <v>15.5</v>
      </c>
      <c r="D19" t="str">
        <f>IFERROR(_xlfn.XLOOKUP(A19,'Player Stats'!$B$2:$B$1009,'Player Stats'!$C$2:$C$1009),"")</f>
        <v>PG</v>
      </c>
      <c r="H19">
        <v>15</v>
      </c>
      <c r="I19" t="str">
        <f ca="1"/>
        <v>Monte Morris</v>
      </c>
      <c r="J19">
        <f ca="1"/>
        <v>11</v>
      </c>
      <c r="K19" t="str">
        <f ca="1">IF(_xlfn.XLOOKUP(I19,'Player Stats'!$B$2:$B$1009,'Player Stats'!$C$2:$C$1009)=0,"",_xlfn.XLOOKUP(I19,'Player Stats'!$B$2:$B$1009,'Player Stats'!$C$2:$C$1009))</f>
        <v>PG</v>
      </c>
    </row>
    <row r="20" spans="1:11" x14ac:dyDescent="0.25">
      <c r="A20" t="str" cm="1">
        <f t="array" ref="A20">IFERROR(INDEX('Player Stats'!$AG$2:$AG$1006, SMALL(IF('Player Stats'!$AH$2:$AH$1006=_xlfn.XLOOKUP(Results!$E$2, teams, team_id), ROW('Player Stats'!$AH$2:$AH$1006)-ROW('Player Stats'!$AH$2)+1), ROWS('Player Stats'!$AH$2:AH17))), "")</f>
        <v>Isaiah Stewart</v>
      </c>
      <c r="B20">
        <f>IFERROR(_xlfn.XLOOKUP(A20,'Player Stats'!$B$2:$B$1009,'Player Stats'!$H$2:$H$1009),"")</f>
        <v>30.6</v>
      </c>
      <c r="D20" t="str">
        <f>IFERROR(_xlfn.XLOOKUP(A20,'Player Stats'!$B$2:$B$1009,'Player Stats'!$C$2:$C$1009),"")</f>
        <v>PF</v>
      </c>
      <c r="H20">
        <v>16</v>
      </c>
      <c r="I20" t="str">
        <f ca="1"/>
        <v>Joe Harris</v>
      </c>
      <c r="J20">
        <f ca="1"/>
        <v>10.5</v>
      </c>
      <c r="K20" t="str">
        <f ca="1">IF(_xlfn.XLOOKUP(I20,'Player Stats'!$B$2:$B$1009,'Player Stats'!$C$2:$C$1009)=0,"",_xlfn.XLOOKUP(I20,'Player Stats'!$B$2:$B$1009,'Player Stats'!$C$2:$C$1009))</f>
        <v>SG</v>
      </c>
    </row>
    <row r="21" spans="1:11" x14ac:dyDescent="0.25">
      <c r="A21" t="str" cm="1">
        <f t="array" ref="A21">IFERROR(INDEX('Player Stats'!$AG$2:$AG$1006, SMALL(IF('Player Stats'!$AH$2:$AH$1006=_xlfn.XLOOKUP(Results!$E$2, teams, team_id), ROW('Player Stats'!$AH$2:$AH$1006)-ROW('Player Stats'!$AH$2)+1), ROWS('Player Stats'!$AH$2:AH18))), "")</f>
        <v>Ausar Thompson</v>
      </c>
      <c r="B21">
        <f>IFERROR(_xlfn.XLOOKUP(A21,'Player Stats'!$B$2:$B$1009,'Player Stats'!$H$2:$H$1009),"")</f>
        <v>23.6</v>
      </c>
      <c r="D21" t="str">
        <f>IFERROR(_xlfn.XLOOKUP(A21,'Player Stats'!$B$2:$B$1009,'Player Stats'!$C$2:$C$1009),"")</f>
        <v>SF</v>
      </c>
      <c r="H21">
        <v>17</v>
      </c>
      <c r="I21" t="str">
        <f ca="1"/>
        <v>Stanley Umude</v>
      </c>
      <c r="J21">
        <f ca="1"/>
        <v>10.3</v>
      </c>
      <c r="K21" t="str">
        <f ca="1">IF(_xlfn.XLOOKUP(I21,'Player Stats'!$B$2:$B$1009,'Player Stats'!$C$2:$C$1009)=0,"",_xlfn.XLOOKUP(I21,'Player Stats'!$B$2:$B$1009,'Player Stats'!$C$2:$C$1009))</f>
        <v>SG</v>
      </c>
    </row>
    <row r="22" spans="1:11" x14ac:dyDescent="0.25">
      <c r="A22" t="str" cm="1">
        <f t="array" ref="A22">IFERROR(INDEX('Player Stats'!$AG$2:$AG$1006, SMALL(IF('Player Stats'!$AH$2:$AH$1006=_xlfn.XLOOKUP(Results!$E$2, teams, team_id), ROW('Player Stats'!$AH$2:$AH$1006)-ROW('Player Stats'!$AH$2)+1), ROWS('Player Stats'!$AH$2:AH19))), "")</f>
        <v>Stanley Umude</v>
      </c>
      <c r="B22">
        <f>IFERROR(_xlfn.XLOOKUP(A22,'Player Stats'!$B$2:$B$1009,'Player Stats'!$H$2:$H$1009),"")</f>
        <v>10.3</v>
      </c>
      <c r="D22" t="str">
        <f>IFERROR(_xlfn.XLOOKUP(A22,'Player Stats'!$B$2:$B$1009,'Player Stats'!$C$2:$C$1009),"")</f>
        <v>SG</v>
      </c>
      <c r="H22">
        <v>18</v>
      </c>
      <c r="I22" t="str">
        <f ca="1"/>
        <v>Jared Rhoden</v>
      </c>
      <c r="J22">
        <f ca="1"/>
        <v>6</v>
      </c>
      <c r="K22" t="str">
        <f ca="1">IF(_xlfn.XLOOKUP(I22,'Player Stats'!$B$2:$B$1009,'Player Stats'!$C$2:$C$1009)=0,"",_xlfn.XLOOKUP(I22,'Player Stats'!$B$2:$B$1009,'Player Stats'!$C$2:$C$1009))</f>
        <v>SG</v>
      </c>
    </row>
    <row r="23" spans="1:11" x14ac:dyDescent="0.25">
      <c r="A23" t="str" cm="1">
        <f t="array" ref="A23">IFERROR(INDEX('Player Stats'!$AG$2:$AG$1006, SMALL(IF('Player Stats'!$AH$2:$AH$1006=_xlfn.XLOOKUP(Results!$E$2, teams, team_id), ROW('Player Stats'!$AH$2:$AH$1006)-ROW('Player Stats'!$AH$2)+1), ROWS('Player Stats'!$AH$2:AH20))), "")</f>
        <v>James Wiseman</v>
      </c>
      <c r="B23">
        <f>IFERROR(_xlfn.XLOOKUP(A23,'Player Stats'!$B$2:$B$1009,'Player Stats'!$H$2:$H$1009),"")</f>
        <v>14.6</v>
      </c>
      <c r="D23" t="str">
        <f>IFERROR(_xlfn.XLOOKUP(A23,'Player Stats'!$B$2:$B$1009,'Player Stats'!$C$2:$C$1009),"")</f>
        <v>C</v>
      </c>
      <c r="H23">
        <v>19</v>
      </c>
      <c r="I23" t="str">
        <f ca="1"/>
        <v>Malcolm Cazalon</v>
      </c>
      <c r="J23">
        <f ca="1"/>
        <v>3</v>
      </c>
      <c r="K23" t="str">
        <f ca="1">IF(_xlfn.XLOOKUP(I23,'Player Stats'!$B$2:$B$1009,'Player Stats'!$C$2:$C$1009)=0,"",_xlfn.XLOOKUP(I23,'Player Stats'!$B$2:$B$1009,'Player Stats'!$C$2:$C$1009))</f>
        <v>SG</v>
      </c>
    </row>
    <row r="24" spans="1:11" x14ac:dyDescent="0.25">
      <c r="A24" t="str" cm="1">
        <f t="array" ref="A24">IFERROR(INDEX('Player Stats'!$AG$2:$AG$1006, SMALL(IF('Player Stats'!$AH$2:$AH$1006=_xlfn.XLOOKUP(Results!$E$2, teams, team_id), ROW('Player Stats'!$AH$2:$AH$1006)-ROW('Player Stats'!$AH$2)+1), ROWS('Player Stats'!$AH$2:AH21))), "")</f>
        <v/>
      </c>
      <c r="B24" t="str">
        <f>IFERROR(_xlfn.XLOOKUP(A24,'Player Stats'!$B$2:$B$1009,'Player Stats'!$H$2:$H$1009),"")</f>
        <v/>
      </c>
      <c r="D24" t="str">
        <f>IFERROR(_xlfn.XLOOKUP(A24,'Player Stats'!$B$2:$B$1009,'Player Stats'!$C$2:$C$1009),"")</f>
        <v/>
      </c>
      <c r="K24" t="str">
        <f>IF(_xlfn.XLOOKUP(I24,'Player Stats'!$B$2:$B$1009,'Player Stats'!$C$2:$C$1009)=0,"",_xlfn.XLOOKUP(I24,'Player Stats'!$B$2:$B$1009,'Player Stats'!$C$2:$C$1009))</f>
        <v/>
      </c>
    </row>
    <row r="25" spans="1:11" x14ac:dyDescent="0.25">
      <c r="A25" t="str" cm="1">
        <f t="array" ref="A25">IFERROR(INDEX('Player Stats'!$AG$2:$AG$1006, SMALL(IF('Player Stats'!$AH$2:$AH$1006=_xlfn.XLOOKUP(Results!$E$2, teams, team_id), ROW('Player Stats'!$AH$2:$AH$1006)-ROW('Player Stats'!$AH$2)+1), ROWS('Player Stats'!$AH$2:AH22))), "")</f>
        <v/>
      </c>
      <c r="B25" t="str">
        <f>IFERROR(_xlfn.XLOOKUP(A25,'Player Stats'!$B$2:$B$1009,'Player Stats'!$H$2:$H$1009),"")</f>
        <v/>
      </c>
      <c r="D25" t="str">
        <f>IFERROR(_xlfn.XLOOKUP(A25,'Player Stats'!$B$2:$B$1009,'Player Stats'!$C$2:$C$1009),"")</f>
        <v/>
      </c>
      <c r="K25" t="str">
        <f>IF(_xlfn.XLOOKUP(I25,'Player Stats'!$B$2:$B$1009,'Player Stats'!$C$2:$C$1009)=0,"",_xlfn.XLOOKUP(I25,'Player Stats'!$B$2:$B$1009,'Player Stats'!$C$2:$C$1009))</f>
        <v/>
      </c>
    </row>
    <row r="26" spans="1:11" x14ac:dyDescent="0.25">
      <c r="A26" t="str" cm="1">
        <f t="array" ref="A26">IFERROR(INDEX('Player Stats'!$AG$2:$AG$1006, SMALL(IF('Player Stats'!$AH$2:$AH$1006=_xlfn.XLOOKUP(Results!$E$2, teams, team_id), ROW('Player Stats'!$AH$2:$AH$1006)-ROW('Player Stats'!$AH$2)+1), ROWS('Player Stats'!$AH$2:AH23))), "")</f>
        <v/>
      </c>
      <c r="B26" t="str">
        <f>IFERROR(_xlfn.XLOOKUP(A26,'Player Stats'!$B$2:$B$1009,'Player Stats'!$H$2:$H$1009),"")</f>
        <v/>
      </c>
      <c r="D26" t="str">
        <f>IFERROR(_xlfn.XLOOKUP(A26,'Player Stats'!$B$2:$B$1009,'Player Stats'!$C$2:$C$1009),"")</f>
        <v/>
      </c>
      <c r="K26" t="str">
        <f>IF(_xlfn.XLOOKUP(I26,'Player Stats'!$B$2:$B$1009,'Player Stats'!$C$2:$C$1009)=0,"",_xlfn.XLOOKUP(I26,'Player Stats'!$B$2:$B$1009,'Player Stats'!$C$2:$C$1009))</f>
        <v/>
      </c>
    </row>
    <row r="27" spans="1:11" x14ac:dyDescent="0.25">
      <c r="A27" t="str" cm="1">
        <f t="array" ref="A27">IFERROR(INDEX('Player Stats'!$AG$2:$AG$1006, SMALL(IF('Player Stats'!$AH$2:$AH$1006=_xlfn.XLOOKUP(Results!$E$2, teams, team_id), ROW('Player Stats'!$AH$2:$AH$1006)-ROW('Player Stats'!$AH$2)+1), ROWS('Player Stats'!$AH$2:AH24))), "")</f>
        <v/>
      </c>
      <c r="B27" t="str">
        <f>IFERROR(_xlfn.XLOOKUP(A27,'Player Stats'!$B$2:$B$1009,'Player Stats'!$H$2:$H$1009),"")</f>
        <v/>
      </c>
      <c r="D27" t="str">
        <f>IFERROR(_xlfn.XLOOKUP(A27,'Player Stats'!$B$2:$B$1009,'Player Stats'!$C$2:$C$1009),"")</f>
        <v/>
      </c>
      <c r="K27" t="str">
        <f>IF(_xlfn.XLOOKUP(I27,'Player Stats'!$B$2:$B$1009,'Player Stats'!$C$2:$C$1009)=0,"",_xlfn.XLOOKUP(I27,'Player Stats'!$B$2:$B$1009,'Player Stats'!$C$2:$C$1009))</f>
        <v/>
      </c>
    </row>
    <row r="28" spans="1:11" x14ac:dyDescent="0.25">
      <c r="A28" t="str" cm="1">
        <f t="array" ref="A28">IFERROR(INDEX('Player Stats'!$AG$2:$AG$1006, SMALL(IF('Player Stats'!$AH$2:$AH$1006=_xlfn.XLOOKUP(Results!$E$2, teams, team_id), ROW('Player Stats'!$AH$2:$AH$1006)-ROW('Player Stats'!$AH$2)+1), ROWS('Player Stats'!$AH$2:AH25))), "")</f>
        <v/>
      </c>
      <c r="B28" t="str">
        <f>IFERROR(_xlfn.XLOOKUP(A28,'Player Stats'!$B$2:$B$1009,'Player Stats'!$H$2:$H$1009),"")</f>
        <v/>
      </c>
      <c r="D28" t="str">
        <f>IFERROR(_xlfn.XLOOKUP(A28,'Player Stats'!$B$2:$B$1009,'Player Stats'!$C$2:$C$1009),"")</f>
        <v/>
      </c>
      <c r="K28" t="str">
        <f>IF(_xlfn.XLOOKUP(I28,'Player Stats'!$B$2:$B$1009,'Player Stats'!$C$2:$C$1009)=0,"",_xlfn.XLOOKUP(I28,'Player Stats'!$B$2:$B$1009,'Player Stats'!$C$2:$C$1009))</f>
        <v/>
      </c>
    </row>
    <row r="29" spans="1:11" x14ac:dyDescent="0.25">
      <c r="A29" t="str" cm="1">
        <f t="array" ref="A29">IFERROR(INDEX('Player Stats'!$AG$2:$AG$1006, SMALL(IF('Player Stats'!$AH$2:$AH$1006=_xlfn.XLOOKUP(Results!$E$2, teams, team_id), ROW('Player Stats'!$AH$2:$AH$1006)-ROW('Player Stats'!$AH$2)+1), ROWS('Player Stats'!$AH$2:AH26))), "")</f>
        <v/>
      </c>
      <c r="B29" t="str">
        <f>IFERROR(_xlfn.XLOOKUP(A29,'Player Stats'!$B$2:$B$1009,'Player Stats'!$H$2:$H$1009),"")</f>
        <v/>
      </c>
      <c r="D29" t="str">
        <f>IFERROR(_xlfn.XLOOKUP(A29,'Player Stats'!$B$2:$B$1009,'Player Stats'!$C$2:$C$1009),"")</f>
        <v/>
      </c>
      <c r="K29" t="str">
        <f>IF(_xlfn.XLOOKUP(I29,'Player Stats'!$B$2:$B$1009,'Player Stats'!$C$2:$C$1009)=0,"",_xlfn.XLOOKUP(I29,'Player Stats'!$B$2:$B$1009,'Player Stats'!$C$2:$C$1009))</f>
        <v/>
      </c>
    </row>
    <row r="30" spans="1:11" x14ac:dyDescent="0.25">
      <c r="A30" t="str" cm="1">
        <f t="array" ref="A30">IFERROR(INDEX('Player Stats'!$AG$2:$AG$1006, SMALL(IF('Player Stats'!$AH$2:$AH$1006=_xlfn.XLOOKUP(Results!$E$2, teams, team_id), ROW('Player Stats'!$AH$2:$AH$1006)-ROW('Player Stats'!$AH$2)+1), ROWS('Player Stats'!$AH$2:AH27))), "")</f>
        <v/>
      </c>
      <c r="B30" t="str">
        <f>IFERROR(_xlfn.XLOOKUP(A30,'Player Stats'!$B$2:$B$1009,'Player Stats'!$H$2:$H$1009),"")</f>
        <v/>
      </c>
      <c r="D30" t="str">
        <f>IFERROR(_xlfn.XLOOKUP(A30,'Player Stats'!$B$2:$B$1009,'Player Stats'!$C$2:$C$1009),"")</f>
        <v/>
      </c>
      <c r="K30" t="str">
        <f>IF(_xlfn.XLOOKUP(I30,'Player Stats'!$B$2:$B$1009,'Player Stats'!$C$2:$C$1009)=0,"",_xlfn.XLOOKUP(I30,'Player Stats'!$B$2:$B$1009,'Player Stats'!$C$2:$C$1009))</f>
        <v/>
      </c>
    </row>
    <row r="31" spans="1:11" x14ac:dyDescent="0.25">
      <c r="A31" t="str" cm="1">
        <f t="array" ref="A31">IFERROR(INDEX('Player Stats'!$AG$2:$AG$1006, SMALL(IF('Player Stats'!$AH$2:$AH$1006=_xlfn.XLOOKUP(Results!$E$2, teams, team_id), ROW('Player Stats'!$AH$2:$AH$1006)-ROW('Player Stats'!$AH$2)+1), ROWS('Player Stats'!$AH$2:AH28))), "")</f>
        <v/>
      </c>
      <c r="B31" t="str">
        <f>IFERROR(_xlfn.XLOOKUP(A31,'Player Stats'!$B$2:$B$1009,'Player Stats'!$H$2:$H$1009),"")</f>
        <v/>
      </c>
      <c r="D31" t="str">
        <f>IFERROR(_xlfn.XLOOKUP(A31,'Player Stats'!$B$2:$B$1009,'Player Stats'!$C$2:$C$1009),"")</f>
        <v/>
      </c>
    </row>
    <row r="32" spans="1:11" ht="31.5" x14ac:dyDescent="0.5">
      <c r="A32" s="26" t="str">
        <f>Results!E5</f>
        <v>Denver Nuggets</v>
      </c>
      <c r="B32" s="26"/>
      <c r="C32" s="26"/>
      <c r="D32" s="26"/>
      <c r="E32" s="26"/>
      <c r="F32" s="26"/>
      <c r="G32" s="26"/>
      <c r="H32" s="26"/>
      <c r="I32" s="26"/>
      <c r="J32" s="26"/>
      <c r="K32" s="26"/>
    </row>
    <row r="34" spans="1:11" x14ac:dyDescent="0.25">
      <c r="A34" s="1" t="s">
        <v>1</v>
      </c>
      <c r="B34" s="1" t="s">
        <v>7</v>
      </c>
      <c r="C34" s="1" t="s">
        <v>659</v>
      </c>
      <c r="D34" s="1" t="s">
        <v>660</v>
      </c>
      <c r="E34" s="1"/>
      <c r="F34" s="1"/>
      <c r="G34" s="1"/>
      <c r="H34" s="1" t="s">
        <v>661</v>
      </c>
      <c r="I34" s="1" t="s">
        <v>1</v>
      </c>
      <c r="J34" s="1" t="s">
        <v>7</v>
      </c>
      <c r="K34" s="1" t="s">
        <v>660</v>
      </c>
    </row>
    <row r="35" spans="1:11" x14ac:dyDescent="0.25">
      <c r="A35" t="str" cm="1">
        <f t="array" ref="A35">IFERROR(INDEX('Player Stats'!$AG$2:$AG$1006, SMALL(IF('Player Stats'!$AH$2:$AH$1006=_xlfn.XLOOKUP(Results!$E$5, teams, team_id), ROW('Player Stats'!$AH$2:$AH$1006)-ROW('Player Stats'!$AH$2)+1), ROWS('Player Stats'!$AH$2:AH2))), "")</f>
        <v>Christian Braun</v>
      </c>
      <c r="B35">
        <f>IFERROR(_xlfn.XLOOKUP(A35,'Player Stats'!$B$2:$B$1009,'Player Stats'!$H$2:$H$1009),"")</f>
        <v>18.899999999999999</v>
      </c>
      <c r="C35">
        <f>COUNTIF(B35:B60,"&gt;=0")</f>
        <v>17</v>
      </c>
      <c r="D35" t="str">
        <f>IFERROR(_xlfn.XLOOKUP(A35,'Player Stats'!$B$2:$B$1009,'Player Stats'!$C$2:$C$1009),"")</f>
        <v>SG</v>
      </c>
      <c r="H35" cm="1">
        <f t="array" ref="H35:H51">_xlfn.SEQUENCE(C35)</f>
        <v>1</v>
      </c>
      <c r="I35" t="str" cm="1">
        <f t="array" aca="1" ref="I35:J51" ca="1">_xlfn._xlws.SORT(A35:OFFSET(A35,$C$35-1,1),(2),-1)</f>
        <v>Nikola Jokić</v>
      </c>
      <c r="J35">
        <f ca="1"/>
        <v>33.700000000000003</v>
      </c>
      <c r="K35" t="str">
        <f ca="1">IF(_xlfn.XLOOKUP(I35,'Player Stats'!$B$2:$B$1009,'Player Stats'!$C$2:$C$1009)=0,"",_xlfn.XLOOKUP(I35,'Player Stats'!$B$2:$B$1009,'Player Stats'!$C$2:$C$1009))</f>
        <v>C</v>
      </c>
    </row>
    <row r="36" spans="1:11" x14ac:dyDescent="0.25">
      <c r="A36" t="str" cm="1">
        <f t="array" ref="A36">IFERROR(INDEX('Player Stats'!$AG$2:$AG$1006, SMALL(IF('Player Stats'!$AH$2:$AH$1006=_xlfn.XLOOKUP(Results!$E$5, teams, team_id), ROW('Player Stats'!$AH$2:$AH$1006)-ROW('Player Stats'!$AH$2)+1), ROWS('Player Stats'!$AH$2:AH3))), "")</f>
        <v>Kentavious Caldwell-Pope</v>
      </c>
      <c r="B36">
        <f>IFERROR(_xlfn.XLOOKUP(A36,'Player Stats'!$B$2:$B$1009,'Player Stats'!$H$2:$H$1009),"")</f>
        <v>32.299999999999997</v>
      </c>
      <c r="D36" t="str">
        <f>IFERROR(_xlfn.XLOOKUP(A36,'Player Stats'!$B$2:$B$1009,'Player Stats'!$C$2:$C$1009),"")</f>
        <v>SG</v>
      </c>
      <c r="H36">
        <v>2</v>
      </c>
      <c r="I36" t="str">
        <f ca="1"/>
        <v>Kentavious Caldwell-Pope</v>
      </c>
      <c r="J36">
        <f ca="1"/>
        <v>32.299999999999997</v>
      </c>
      <c r="K36" t="str">
        <f ca="1">IF(_xlfn.XLOOKUP(I36,'Player Stats'!$B$2:$B$1009,'Player Stats'!$C$2:$C$1009)=0,"",_xlfn.XLOOKUP(I36,'Player Stats'!$B$2:$B$1009,'Player Stats'!$C$2:$C$1009))</f>
        <v>SG</v>
      </c>
    </row>
    <row r="37" spans="1:11" x14ac:dyDescent="0.25">
      <c r="A37" t="str" cm="1">
        <f t="array" ref="A37">IFERROR(INDEX('Player Stats'!$AG$2:$AG$1006, SMALL(IF('Player Stats'!$AH$2:$AH$1006=_xlfn.XLOOKUP(Results!$E$5, teams, team_id), ROW('Player Stats'!$AH$2:$AH$1006)-ROW('Player Stats'!$AH$2)+1), ROWS('Player Stats'!$AH$2:AH4))), "")</f>
        <v>Collin Gillespie</v>
      </c>
      <c r="B37">
        <f>IFERROR(_xlfn.XLOOKUP(A37,'Player Stats'!$B$2:$B$1009,'Player Stats'!$H$2:$H$1009),"")</f>
        <v>6.9</v>
      </c>
      <c r="D37" t="str">
        <f>IFERROR(_xlfn.XLOOKUP(A37,'Player Stats'!$B$2:$B$1009,'Player Stats'!$C$2:$C$1009),"")</f>
        <v>PG</v>
      </c>
      <c r="H37">
        <v>3</v>
      </c>
      <c r="I37" t="str">
        <f ca="1"/>
        <v>Aaron Gordon</v>
      </c>
      <c r="J37">
        <f ca="1"/>
        <v>31.9</v>
      </c>
      <c r="K37" t="str">
        <f ca="1">IF(_xlfn.XLOOKUP(I37,'Player Stats'!$B$2:$B$1009,'Player Stats'!$C$2:$C$1009)=0,"",_xlfn.XLOOKUP(I37,'Player Stats'!$B$2:$B$1009,'Player Stats'!$C$2:$C$1009))</f>
        <v>PF</v>
      </c>
    </row>
    <row r="38" spans="1:11" x14ac:dyDescent="0.25">
      <c r="A38" t="str" cm="1">
        <f t="array" ref="A38">IFERROR(INDEX('Player Stats'!$AG$2:$AG$1006, SMALL(IF('Player Stats'!$AH$2:$AH$1006=_xlfn.XLOOKUP(Results!$E$5, teams, team_id), ROW('Player Stats'!$AH$2:$AH$1006)-ROW('Player Stats'!$AH$2)+1), ROWS('Player Stats'!$AH$2:AH5))), "")</f>
        <v>Aaron Gordon</v>
      </c>
      <c r="B38">
        <f>IFERROR(_xlfn.XLOOKUP(A38,'Player Stats'!$B$2:$B$1009,'Player Stats'!$H$2:$H$1009),"")</f>
        <v>31.9</v>
      </c>
      <c r="D38" t="str">
        <f>IFERROR(_xlfn.XLOOKUP(A38,'Player Stats'!$B$2:$B$1009,'Player Stats'!$C$2:$C$1009),"")</f>
        <v>PF</v>
      </c>
      <c r="H38">
        <v>4</v>
      </c>
      <c r="I38" t="str">
        <f ca="1"/>
        <v>Jamal Murray</v>
      </c>
      <c r="J38">
        <f ca="1"/>
        <v>31.6</v>
      </c>
      <c r="K38" t="str">
        <f ca="1">IF(_xlfn.XLOOKUP(I38,'Player Stats'!$B$2:$B$1009,'Player Stats'!$C$2:$C$1009)=0,"",_xlfn.XLOOKUP(I38,'Player Stats'!$B$2:$B$1009,'Player Stats'!$C$2:$C$1009))</f>
        <v>PG</v>
      </c>
    </row>
    <row r="39" spans="1:11" x14ac:dyDescent="0.25">
      <c r="A39" t="str" cm="1">
        <f t="array" ref="A39">IFERROR(INDEX('Player Stats'!$AG$2:$AG$1006, SMALL(IF('Player Stats'!$AH$2:$AH$1006=_xlfn.XLOOKUP(Results!$E$5, teams, team_id), ROW('Player Stats'!$AH$2:$AH$1006)-ROW('Player Stats'!$AH$2)+1), ROWS('Player Stats'!$AH$2:AH6))), "")</f>
        <v>Justin Holiday</v>
      </c>
      <c r="B39">
        <f>IFERROR(_xlfn.XLOOKUP(A39,'Player Stats'!$B$2:$B$1009,'Player Stats'!$H$2:$H$1009),"")</f>
        <v>13</v>
      </c>
      <c r="D39" t="str">
        <f>IFERROR(_xlfn.XLOOKUP(A39,'Player Stats'!$B$2:$B$1009,'Player Stats'!$C$2:$C$1009),"")</f>
        <v>SG</v>
      </c>
      <c r="H39">
        <v>5</v>
      </c>
      <c r="I39" t="str">
        <f ca="1"/>
        <v>Michael Porter Jr.</v>
      </c>
      <c r="J39">
        <f ca="1"/>
        <v>31.4</v>
      </c>
      <c r="K39" t="str">
        <f ca="1">IF(_xlfn.XLOOKUP(I39,'Player Stats'!$B$2:$B$1009,'Player Stats'!$C$2:$C$1009)=0,"",_xlfn.XLOOKUP(I39,'Player Stats'!$B$2:$B$1009,'Player Stats'!$C$2:$C$1009))</f>
        <v>SF</v>
      </c>
    </row>
    <row r="40" spans="1:11" x14ac:dyDescent="0.25">
      <c r="A40" t="str" cm="1">
        <f t="array" ref="A40">IFERROR(INDEX('Player Stats'!$AG$2:$AG$1006, SMALL(IF('Player Stats'!$AH$2:$AH$1006=_xlfn.XLOOKUP(Results!$E$5, teams, team_id), ROW('Player Stats'!$AH$2:$AH$1006)-ROW('Player Stats'!$AH$2)+1), ROWS('Player Stats'!$AH$2:AH7))), "")</f>
        <v>Jay Huff</v>
      </c>
      <c r="B40">
        <f>IFERROR(_xlfn.XLOOKUP(A40,'Player Stats'!$B$2:$B$1009,'Player Stats'!$H$2:$H$1009),"")</f>
        <v>2.8</v>
      </c>
      <c r="D40" t="str">
        <f>IFERROR(_xlfn.XLOOKUP(A40,'Player Stats'!$B$2:$B$1009,'Player Stats'!$C$2:$C$1009),"")</f>
        <v>C</v>
      </c>
      <c r="H40">
        <v>6</v>
      </c>
      <c r="I40" t="str">
        <f ca="1"/>
        <v>Reggie Jackson</v>
      </c>
      <c r="J40">
        <f ca="1"/>
        <v>23</v>
      </c>
      <c r="K40" t="str">
        <f ca="1">IF(_xlfn.XLOOKUP(I40,'Player Stats'!$B$2:$B$1009,'Player Stats'!$C$2:$C$1009)=0,"",_xlfn.XLOOKUP(I40,'Player Stats'!$B$2:$B$1009,'Player Stats'!$C$2:$C$1009))</f>
        <v>PG</v>
      </c>
    </row>
    <row r="41" spans="1:11" x14ac:dyDescent="0.25">
      <c r="A41" t="str" cm="1">
        <f t="array" ref="A41">IFERROR(INDEX('Player Stats'!$AG$2:$AG$1006, SMALL(IF('Player Stats'!$AH$2:$AH$1006=_xlfn.XLOOKUP(Results!$E$5, teams, team_id), ROW('Player Stats'!$AH$2:$AH$1006)-ROW('Player Stats'!$AH$2)+1), ROWS('Player Stats'!$AH$2:AH8))), "")</f>
        <v>Reggie Jackson</v>
      </c>
      <c r="B41">
        <f>IFERROR(_xlfn.XLOOKUP(A41,'Player Stats'!$B$2:$B$1009,'Player Stats'!$H$2:$H$1009),"")</f>
        <v>23</v>
      </c>
      <c r="D41" t="str">
        <f>IFERROR(_xlfn.XLOOKUP(A41,'Player Stats'!$B$2:$B$1009,'Player Stats'!$C$2:$C$1009),"")</f>
        <v>PG</v>
      </c>
      <c r="H41">
        <v>7</v>
      </c>
      <c r="I41" t="str">
        <f ca="1"/>
        <v>Christian Braun</v>
      </c>
      <c r="J41">
        <f ca="1"/>
        <v>18.899999999999999</v>
      </c>
      <c r="K41" t="str">
        <f ca="1">IF(_xlfn.XLOOKUP(I41,'Player Stats'!$B$2:$B$1009,'Player Stats'!$C$2:$C$1009)=0,"",_xlfn.XLOOKUP(I41,'Player Stats'!$B$2:$B$1009,'Player Stats'!$C$2:$C$1009))</f>
        <v>SG</v>
      </c>
    </row>
    <row r="42" spans="1:11" x14ac:dyDescent="0.25">
      <c r="A42" t="str" cm="1">
        <f t="array" ref="A42">IFERROR(INDEX('Player Stats'!$AG$2:$AG$1006, SMALL(IF('Player Stats'!$AH$2:$AH$1006=_xlfn.XLOOKUP(Results!$E$5, teams, team_id), ROW('Player Stats'!$AH$2:$AH$1006)-ROW('Player Stats'!$AH$2)+1), ROWS('Player Stats'!$AH$2:AH9))), "")</f>
        <v>Nikola Jokić</v>
      </c>
      <c r="B42">
        <f>IFERROR(_xlfn.XLOOKUP(A42,'Player Stats'!$B$2:$B$1009,'Player Stats'!$H$2:$H$1009),"")</f>
        <v>33.700000000000003</v>
      </c>
      <c r="D42" t="str">
        <f>IFERROR(_xlfn.XLOOKUP(A42,'Player Stats'!$B$2:$B$1009,'Player Stats'!$C$2:$C$1009),"")</f>
        <v>C</v>
      </c>
      <c r="H42">
        <v>8</v>
      </c>
      <c r="I42" t="str">
        <f ca="1"/>
        <v>Peyton Watson</v>
      </c>
      <c r="J42">
        <f ca="1"/>
        <v>17.7</v>
      </c>
      <c r="K42" t="str">
        <f ca="1">IF(_xlfn.XLOOKUP(I42,'Player Stats'!$B$2:$B$1009,'Player Stats'!$C$2:$C$1009)=0,"",_xlfn.XLOOKUP(I42,'Player Stats'!$B$2:$B$1009,'Player Stats'!$C$2:$C$1009))</f>
        <v>SF</v>
      </c>
    </row>
    <row r="43" spans="1:11" x14ac:dyDescent="0.25">
      <c r="A43" t="str" cm="1">
        <f t="array" ref="A43">IFERROR(INDEX('Player Stats'!$AG$2:$AG$1006, SMALL(IF('Player Stats'!$AH$2:$AH$1006=_xlfn.XLOOKUP(Results!$E$5, teams, team_id), ROW('Player Stats'!$AH$2:$AH$1006)-ROW('Player Stats'!$AH$2)+1), ROWS('Player Stats'!$AH$2:AH10))), "")</f>
        <v>DeAndre Jordan</v>
      </c>
      <c r="B43">
        <f>IFERROR(_xlfn.XLOOKUP(A43,'Player Stats'!$B$2:$B$1009,'Player Stats'!$H$2:$H$1009),"")</f>
        <v>12.2</v>
      </c>
      <c r="D43" t="str">
        <f>IFERROR(_xlfn.XLOOKUP(A43,'Player Stats'!$B$2:$B$1009,'Player Stats'!$C$2:$C$1009),"")</f>
        <v>C</v>
      </c>
      <c r="H43">
        <v>9</v>
      </c>
      <c r="I43" t="str">
        <f ca="1"/>
        <v>Julian Strawther</v>
      </c>
      <c r="J43">
        <f ca="1"/>
        <v>13.9</v>
      </c>
      <c r="K43" t="str">
        <f ca="1">IF(_xlfn.XLOOKUP(I43,'Player Stats'!$B$2:$B$1009,'Player Stats'!$C$2:$C$1009)=0,"",_xlfn.XLOOKUP(I43,'Player Stats'!$B$2:$B$1009,'Player Stats'!$C$2:$C$1009))</f>
        <v>SF</v>
      </c>
    </row>
    <row r="44" spans="1:11" x14ac:dyDescent="0.25">
      <c r="A44" t="str" cm="1">
        <f t="array" ref="A44">IFERROR(INDEX('Player Stats'!$AG$2:$AG$1006, SMALL(IF('Player Stats'!$AH$2:$AH$1006=_xlfn.XLOOKUP(Results!$E$5, teams, team_id), ROW('Player Stats'!$AH$2:$AH$1006)-ROW('Player Stats'!$AH$2)+1), ROWS('Player Stats'!$AH$2:AH11))), "")</f>
        <v>Braxton Key</v>
      </c>
      <c r="B44">
        <f>IFERROR(_xlfn.XLOOKUP(A44,'Player Stats'!$B$2:$B$1009,'Player Stats'!$H$2:$H$1009),"")</f>
        <v>3.4</v>
      </c>
      <c r="D44" t="str">
        <f>IFERROR(_xlfn.XLOOKUP(A44,'Player Stats'!$B$2:$B$1009,'Player Stats'!$C$2:$C$1009),"")</f>
        <v>SF</v>
      </c>
      <c r="H44">
        <v>10</v>
      </c>
      <c r="I44" t="str">
        <f ca="1"/>
        <v>Justin Holiday</v>
      </c>
      <c r="J44">
        <f ca="1"/>
        <v>13</v>
      </c>
      <c r="K44" t="str">
        <f ca="1">IF(_xlfn.XLOOKUP(I44,'Player Stats'!$B$2:$B$1009,'Player Stats'!$C$2:$C$1009)=0,"",_xlfn.XLOOKUP(I44,'Player Stats'!$B$2:$B$1009,'Player Stats'!$C$2:$C$1009))</f>
        <v>SG</v>
      </c>
    </row>
    <row r="45" spans="1:11" x14ac:dyDescent="0.25">
      <c r="A45" t="str" cm="1">
        <f t="array" ref="A45">IFERROR(INDEX('Player Stats'!$AG$2:$AG$1006, SMALL(IF('Player Stats'!$AH$2:$AH$1006=_xlfn.XLOOKUP(Results!$E$5, teams, team_id), ROW('Player Stats'!$AH$2:$AH$1006)-ROW('Player Stats'!$AH$2)+1), ROWS('Player Stats'!$AH$2:AH12))), "")</f>
        <v>Jamal Murray</v>
      </c>
      <c r="B45">
        <f>IFERROR(_xlfn.XLOOKUP(A45,'Player Stats'!$B$2:$B$1009,'Player Stats'!$H$2:$H$1009),"")</f>
        <v>31.6</v>
      </c>
      <c r="D45" t="str">
        <f>IFERROR(_xlfn.XLOOKUP(A45,'Player Stats'!$B$2:$B$1009,'Player Stats'!$C$2:$C$1009),"")</f>
        <v>PG</v>
      </c>
      <c r="H45">
        <v>11</v>
      </c>
      <c r="I45" t="str">
        <f ca="1"/>
        <v>DeAndre Jordan</v>
      </c>
      <c r="J45">
        <f ca="1"/>
        <v>12.2</v>
      </c>
      <c r="K45" t="str">
        <f ca="1">IF(_xlfn.XLOOKUP(I45,'Player Stats'!$B$2:$B$1009,'Player Stats'!$C$2:$C$1009)=0,"",_xlfn.XLOOKUP(I45,'Player Stats'!$B$2:$B$1009,'Player Stats'!$C$2:$C$1009))</f>
        <v>C</v>
      </c>
    </row>
    <row r="46" spans="1:11" x14ac:dyDescent="0.25">
      <c r="A46" t="str" cm="1">
        <f t="array" ref="A46">IFERROR(INDEX('Player Stats'!$AG$2:$AG$1006, SMALL(IF('Player Stats'!$AH$2:$AH$1006=_xlfn.XLOOKUP(Results!$E$5, teams, team_id), ROW('Player Stats'!$AH$2:$AH$1006)-ROW('Player Stats'!$AH$2)+1), ROWS('Player Stats'!$AH$2:AH13))), "")</f>
        <v>Zeke Nnaji</v>
      </c>
      <c r="B46">
        <f>IFERROR(_xlfn.XLOOKUP(A46,'Player Stats'!$B$2:$B$1009,'Player Stats'!$H$2:$H$1009),"")</f>
        <v>9.4</v>
      </c>
      <c r="D46" t="str">
        <f>IFERROR(_xlfn.XLOOKUP(A46,'Player Stats'!$B$2:$B$1009,'Player Stats'!$C$2:$C$1009),"")</f>
        <v>PF</v>
      </c>
      <c r="H46">
        <v>12</v>
      </c>
      <c r="I46" t="str">
        <f ca="1"/>
        <v>Zeke Nnaji</v>
      </c>
      <c r="J46">
        <f ca="1"/>
        <v>9.4</v>
      </c>
      <c r="K46" t="str">
        <f ca="1">IF(_xlfn.XLOOKUP(I46,'Player Stats'!$B$2:$B$1009,'Player Stats'!$C$2:$C$1009)=0,"",_xlfn.XLOOKUP(I46,'Player Stats'!$B$2:$B$1009,'Player Stats'!$C$2:$C$1009))</f>
        <v>PF</v>
      </c>
    </row>
    <row r="47" spans="1:11" x14ac:dyDescent="0.25">
      <c r="A47" t="str" cm="1">
        <f t="array" ref="A47">IFERROR(INDEX('Player Stats'!$AG$2:$AG$1006, SMALL(IF('Player Stats'!$AH$2:$AH$1006=_xlfn.XLOOKUP(Results!$E$5, teams, team_id), ROW('Player Stats'!$AH$2:$AH$1006)-ROW('Player Stats'!$AH$2)+1), ROWS('Player Stats'!$AH$2:AH14))), "")</f>
        <v>Jalen Pickett</v>
      </c>
      <c r="B47">
        <f>IFERROR(_xlfn.XLOOKUP(A47,'Player Stats'!$B$2:$B$1009,'Player Stats'!$H$2:$H$1009),"")</f>
        <v>6.1</v>
      </c>
      <c r="D47" t="str">
        <f>IFERROR(_xlfn.XLOOKUP(A47,'Player Stats'!$B$2:$B$1009,'Player Stats'!$C$2:$C$1009),"")</f>
        <v>SG</v>
      </c>
      <c r="H47">
        <v>13</v>
      </c>
      <c r="I47" t="str">
        <f ca="1"/>
        <v>Collin Gillespie</v>
      </c>
      <c r="J47">
        <f ca="1"/>
        <v>6.9</v>
      </c>
      <c r="K47" t="str">
        <f ca="1">IF(_xlfn.XLOOKUP(I47,'Player Stats'!$B$2:$B$1009,'Player Stats'!$C$2:$C$1009)=0,"",_xlfn.XLOOKUP(I47,'Player Stats'!$B$2:$B$1009,'Player Stats'!$C$2:$C$1009))</f>
        <v>PG</v>
      </c>
    </row>
    <row r="48" spans="1:11" x14ac:dyDescent="0.25">
      <c r="A48" t="str" cm="1">
        <f t="array" ref="A48">IFERROR(INDEX('Player Stats'!$AG$2:$AG$1006, SMALL(IF('Player Stats'!$AH$2:$AH$1006=_xlfn.XLOOKUP(Results!$E$5, teams, team_id), ROW('Player Stats'!$AH$2:$AH$1006)-ROW('Player Stats'!$AH$2)+1), ROWS('Player Stats'!$AH$2:AH15))), "")</f>
        <v>Michael Porter Jr.</v>
      </c>
      <c r="B48">
        <f>IFERROR(_xlfn.XLOOKUP(A48,'Player Stats'!$B$2:$B$1009,'Player Stats'!$H$2:$H$1009),"")</f>
        <v>31.4</v>
      </c>
      <c r="D48" t="str">
        <f>IFERROR(_xlfn.XLOOKUP(A48,'Player Stats'!$B$2:$B$1009,'Player Stats'!$C$2:$C$1009),"")</f>
        <v>SF</v>
      </c>
      <c r="H48">
        <v>14</v>
      </c>
      <c r="I48" t="str">
        <f ca="1"/>
        <v>Jalen Pickett</v>
      </c>
      <c r="J48">
        <f ca="1"/>
        <v>6.1</v>
      </c>
      <c r="K48" t="str">
        <f ca="1">IF(_xlfn.XLOOKUP(I48,'Player Stats'!$B$2:$B$1009,'Player Stats'!$C$2:$C$1009)=0,"",_xlfn.XLOOKUP(I48,'Player Stats'!$B$2:$B$1009,'Player Stats'!$C$2:$C$1009))</f>
        <v>SG</v>
      </c>
    </row>
    <row r="49" spans="1:11" x14ac:dyDescent="0.25">
      <c r="A49" t="str" cm="1">
        <f t="array" ref="A49">IFERROR(INDEX('Player Stats'!$AG$2:$AG$1006, SMALL(IF('Player Stats'!$AH$2:$AH$1006=_xlfn.XLOOKUP(Results!$E$5, teams, team_id), ROW('Player Stats'!$AH$2:$AH$1006)-ROW('Player Stats'!$AH$2)+1), ROWS('Player Stats'!$AH$2:AH16))), "")</f>
        <v>Julian Strawther</v>
      </c>
      <c r="B49">
        <f>IFERROR(_xlfn.XLOOKUP(A49,'Player Stats'!$B$2:$B$1009,'Player Stats'!$H$2:$H$1009),"")</f>
        <v>13.9</v>
      </c>
      <c r="D49" t="str">
        <f>IFERROR(_xlfn.XLOOKUP(A49,'Player Stats'!$B$2:$B$1009,'Player Stats'!$C$2:$C$1009),"")</f>
        <v>SF</v>
      </c>
      <c r="H49">
        <v>15</v>
      </c>
      <c r="I49" t="str">
        <f ca="1"/>
        <v>Braxton Key</v>
      </c>
      <c r="J49">
        <f ca="1"/>
        <v>3.4</v>
      </c>
      <c r="K49" t="str">
        <f ca="1">IF(_xlfn.XLOOKUP(I49,'Player Stats'!$B$2:$B$1009,'Player Stats'!$C$2:$C$1009)=0,"",_xlfn.XLOOKUP(I49,'Player Stats'!$B$2:$B$1009,'Player Stats'!$C$2:$C$1009))</f>
        <v>SF</v>
      </c>
    </row>
    <row r="50" spans="1:11" x14ac:dyDescent="0.25">
      <c r="A50" t="str" cm="1">
        <f t="array" ref="A50">IFERROR(INDEX('Player Stats'!$AG$2:$AG$1006, SMALL(IF('Player Stats'!$AH$2:$AH$1006=_xlfn.XLOOKUP(Results!$E$5, teams, team_id), ROW('Player Stats'!$AH$2:$AH$1006)-ROW('Player Stats'!$AH$2)+1), ROWS('Player Stats'!$AH$2:AH17))), "")</f>
        <v>Hunter Tyson</v>
      </c>
      <c r="B50">
        <f>IFERROR(_xlfn.XLOOKUP(A50,'Player Stats'!$B$2:$B$1009,'Player Stats'!$H$2:$H$1009),"")</f>
        <v>3</v>
      </c>
      <c r="D50" t="str">
        <f>IFERROR(_xlfn.XLOOKUP(A50,'Player Stats'!$B$2:$B$1009,'Player Stats'!$C$2:$C$1009),"")</f>
        <v>PF</v>
      </c>
      <c r="H50">
        <v>16</v>
      </c>
      <c r="I50" t="str">
        <f ca="1"/>
        <v>Hunter Tyson</v>
      </c>
      <c r="J50">
        <f ca="1"/>
        <v>3</v>
      </c>
      <c r="K50" t="str">
        <f ca="1">IF(_xlfn.XLOOKUP(I50,'Player Stats'!$B$2:$B$1009,'Player Stats'!$C$2:$C$1009)=0,"",_xlfn.XLOOKUP(I50,'Player Stats'!$B$2:$B$1009,'Player Stats'!$C$2:$C$1009))</f>
        <v>PF</v>
      </c>
    </row>
    <row r="51" spans="1:11" x14ac:dyDescent="0.25">
      <c r="A51" t="str" cm="1">
        <f t="array" ref="A51">IFERROR(INDEX('Player Stats'!$AG$2:$AG$1006, SMALL(IF('Player Stats'!$AH$2:$AH$1006=_xlfn.XLOOKUP(Results!$E$5, teams, team_id), ROW('Player Stats'!$AH$2:$AH$1006)-ROW('Player Stats'!$AH$2)+1), ROWS('Player Stats'!$AH$2:AH18))), "")</f>
        <v>Peyton Watson</v>
      </c>
      <c r="B51">
        <f>IFERROR(_xlfn.XLOOKUP(A51,'Player Stats'!$B$2:$B$1009,'Player Stats'!$H$2:$H$1009),"")</f>
        <v>17.7</v>
      </c>
      <c r="D51" t="str">
        <f>IFERROR(_xlfn.XLOOKUP(A51,'Player Stats'!$B$2:$B$1009,'Player Stats'!$C$2:$C$1009),"")</f>
        <v>SF</v>
      </c>
      <c r="H51">
        <v>17</v>
      </c>
      <c r="I51" t="str">
        <f ca="1"/>
        <v>Jay Huff</v>
      </c>
      <c r="J51">
        <f ca="1"/>
        <v>2.8</v>
      </c>
      <c r="K51" t="str">
        <f ca="1">IF(_xlfn.XLOOKUP(I51,'Player Stats'!$B$2:$B$1009,'Player Stats'!$C$2:$C$1009)=0,"",_xlfn.XLOOKUP(I51,'Player Stats'!$B$2:$B$1009,'Player Stats'!$C$2:$C$1009))</f>
        <v>C</v>
      </c>
    </row>
    <row r="52" spans="1:11" x14ac:dyDescent="0.25">
      <c r="A52" t="str" cm="1">
        <f t="array" ref="A52">IFERROR(INDEX('Player Stats'!$AG$2:$AG$1006, SMALL(IF('Player Stats'!$AH$2:$AH$1006=_xlfn.XLOOKUP(Results!$E$5, teams, team_id), ROW('Player Stats'!$AH$2:$AH$1006)-ROW('Player Stats'!$AH$2)+1), ROWS('Player Stats'!$AH$2:AH19))), "")</f>
        <v/>
      </c>
      <c r="B52" t="str">
        <f>IFERROR(_xlfn.XLOOKUP(A52,'Player Stats'!$B$2:$B$1009,'Player Stats'!$H$2:$H$1009),"")</f>
        <v/>
      </c>
      <c r="D52" t="str">
        <f>IFERROR(_xlfn.XLOOKUP(A52,'Player Stats'!$B$2:$B$1009,'Player Stats'!$C$2:$C$1009),"")</f>
        <v/>
      </c>
      <c r="K52" t="str">
        <f>IF(_xlfn.XLOOKUP(I52,'Player Stats'!$B$2:$B$1009,'Player Stats'!$C$2:$C$1009)=0,"",_xlfn.XLOOKUP(I52,'Player Stats'!$B$2:$B$1009,'Player Stats'!$C$2:$C$1009))</f>
        <v/>
      </c>
    </row>
    <row r="53" spans="1:11" x14ac:dyDescent="0.25">
      <c r="A53" t="str" cm="1">
        <f t="array" ref="A53">IFERROR(INDEX('Player Stats'!$AG$2:$AG$1006, SMALL(IF('Player Stats'!$AH$2:$AH$1006=_xlfn.XLOOKUP(Results!$E$5, teams, team_id), ROW('Player Stats'!$AH$2:$AH$1006)-ROW('Player Stats'!$AH$2)+1), ROWS('Player Stats'!$AH$2:AH20))), "")</f>
        <v/>
      </c>
      <c r="B53" t="str">
        <f>IFERROR(_xlfn.XLOOKUP(A53,'Player Stats'!$B$2:$B$1009,'Player Stats'!$H$2:$H$1009),"")</f>
        <v/>
      </c>
      <c r="D53" t="str">
        <f>IFERROR(_xlfn.XLOOKUP(A53,'Player Stats'!$B$2:$B$1009,'Player Stats'!$C$2:$C$1009),"")</f>
        <v/>
      </c>
      <c r="K53" t="str">
        <f>IF(_xlfn.XLOOKUP(I53,'Player Stats'!$B$2:$B$1009,'Player Stats'!$C$2:$C$1009)=0,"",_xlfn.XLOOKUP(I53,'Player Stats'!$B$2:$B$1009,'Player Stats'!$C$2:$C$1009))</f>
        <v/>
      </c>
    </row>
    <row r="54" spans="1:11" x14ac:dyDescent="0.25">
      <c r="A54" t="str" cm="1">
        <f t="array" ref="A54">IFERROR(INDEX('Player Stats'!$AG$2:$AG$1006, SMALL(IF('Player Stats'!$AH$2:$AH$1006=_xlfn.XLOOKUP(Results!$E$5, teams, team_id), ROW('Player Stats'!$AH$2:$AH$1006)-ROW('Player Stats'!$AH$2)+1), ROWS('Player Stats'!$AH$2:AH21))), "")</f>
        <v/>
      </c>
      <c r="B54" t="str">
        <f>IFERROR(_xlfn.XLOOKUP(A54,'Player Stats'!$B$2:$B$1009,'Player Stats'!$H$2:$H$1009),"")</f>
        <v/>
      </c>
      <c r="D54" t="str">
        <f>IFERROR(_xlfn.XLOOKUP(A54,'Player Stats'!$B$2:$B$1009,'Player Stats'!$C$2:$C$1009),"")</f>
        <v/>
      </c>
      <c r="K54" t="str">
        <f>IF(_xlfn.XLOOKUP(I54,'Player Stats'!$B$2:$B$1009,'Player Stats'!$C$2:$C$1009)=0,"",_xlfn.XLOOKUP(I54,'Player Stats'!$B$2:$B$1009,'Player Stats'!$C$2:$C$1009))</f>
        <v/>
      </c>
    </row>
    <row r="55" spans="1:11" x14ac:dyDescent="0.25">
      <c r="A55" t="str" cm="1">
        <f t="array" ref="A55">IFERROR(INDEX('Player Stats'!$AG$2:$AG$1006, SMALL(IF('Player Stats'!$AH$2:$AH$1006=_xlfn.XLOOKUP(Results!$E$5, teams, team_id), ROW('Player Stats'!$AH$2:$AH$1006)-ROW('Player Stats'!$AH$2)+1), ROWS('Player Stats'!$AH$2:AH22))), "")</f>
        <v/>
      </c>
      <c r="B55" t="str">
        <f>IFERROR(_xlfn.XLOOKUP(A55,'Player Stats'!$B$2:$B$1009,'Player Stats'!$H$2:$H$1009),"")</f>
        <v/>
      </c>
      <c r="D55" t="str">
        <f>IFERROR(_xlfn.XLOOKUP(A55,'Player Stats'!$B$2:$B$1009,'Player Stats'!$C$2:$C$1009),"")</f>
        <v/>
      </c>
      <c r="K55" t="str">
        <f>IF(_xlfn.XLOOKUP(I55,'Player Stats'!$B$2:$B$1009,'Player Stats'!$C$2:$C$1009)=0,"",_xlfn.XLOOKUP(I55,'Player Stats'!$B$2:$B$1009,'Player Stats'!$C$2:$C$1009))</f>
        <v/>
      </c>
    </row>
    <row r="56" spans="1:11" x14ac:dyDescent="0.25">
      <c r="A56" t="str" cm="1">
        <f t="array" ref="A56">IFERROR(INDEX('Player Stats'!$AG$2:$AG$1006, SMALL(IF('Player Stats'!$AH$2:$AH$1006=_xlfn.XLOOKUP(Results!$E$5, teams, team_id), ROW('Player Stats'!$AH$2:$AH$1006)-ROW('Player Stats'!$AH$2)+1), ROWS('Player Stats'!$AH$2:AH23))), "")</f>
        <v/>
      </c>
      <c r="B56" t="str">
        <f>IFERROR(_xlfn.XLOOKUP(A56,'Player Stats'!$B$2:$B$1009,'Player Stats'!$H$2:$H$1009),"")</f>
        <v/>
      </c>
      <c r="D56" t="str">
        <f>IFERROR(_xlfn.XLOOKUP(A56,'Player Stats'!$B$2:$B$1009,'Player Stats'!$C$2:$C$1009),"")</f>
        <v/>
      </c>
      <c r="K56" t="str">
        <f>IF(_xlfn.XLOOKUP(I56,'Player Stats'!$B$2:$B$1009,'Player Stats'!$C$2:$C$1009)=0,"",_xlfn.XLOOKUP(I56,'Player Stats'!$B$2:$B$1009,'Player Stats'!$C$2:$C$1009))</f>
        <v/>
      </c>
    </row>
    <row r="57" spans="1:11" x14ac:dyDescent="0.25">
      <c r="A57" t="str" cm="1">
        <f t="array" ref="A57">IFERROR(INDEX('Player Stats'!$AG$2:$AG$1006, SMALL(IF('Player Stats'!$AH$2:$AH$1006=_xlfn.XLOOKUP(Results!$E$5, teams, team_id), ROW('Player Stats'!$AH$2:$AH$1006)-ROW('Player Stats'!$AH$2)+1), ROWS('Player Stats'!$AH$2:AH24))), "")</f>
        <v/>
      </c>
      <c r="B57" t="str">
        <f>IFERROR(_xlfn.XLOOKUP(A57,'Player Stats'!$B$2:$B$1009,'Player Stats'!$H$2:$H$1009),"")</f>
        <v/>
      </c>
      <c r="D57" t="str">
        <f>IFERROR(_xlfn.XLOOKUP(A57,'Player Stats'!$B$2:$B$1009,'Player Stats'!$C$2:$C$1009),"")</f>
        <v/>
      </c>
      <c r="K57" t="str">
        <f>IF(_xlfn.XLOOKUP(I57,'Player Stats'!$B$2:$B$1009,'Player Stats'!$C$2:$C$1009)=0,"",_xlfn.XLOOKUP(I57,'Player Stats'!$B$2:$B$1009,'Player Stats'!$C$2:$C$1009))</f>
        <v/>
      </c>
    </row>
    <row r="58" spans="1:11" x14ac:dyDescent="0.25">
      <c r="A58" t="str" cm="1">
        <f t="array" ref="A58">IFERROR(INDEX('Player Stats'!$AG$2:$AG$1006, SMALL(IF('Player Stats'!$AH$2:$AH$1006=_xlfn.XLOOKUP(Results!$E$5, teams, team_id), ROW('Player Stats'!$AH$2:$AH$1006)-ROW('Player Stats'!$AH$2)+1), ROWS('Player Stats'!$AH$2:AH25))), "")</f>
        <v/>
      </c>
      <c r="B58" t="str">
        <f>IFERROR(_xlfn.XLOOKUP(A58,'Player Stats'!$B$2:$B$1009,'Player Stats'!$H$2:$H$1009),"")</f>
        <v/>
      </c>
      <c r="D58" t="str">
        <f>IFERROR(_xlfn.XLOOKUP(A58,'Player Stats'!$B$2:$B$1009,'Player Stats'!$C$2:$C$1009),"")</f>
        <v/>
      </c>
      <c r="K58" t="str">
        <f>IF(_xlfn.XLOOKUP(I58,'Player Stats'!$B$2:$B$1009,'Player Stats'!$C$2:$C$1009)=0,"",_xlfn.XLOOKUP(I58,'Player Stats'!$B$2:$B$1009,'Player Stats'!$C$2:$C$1009))</f>
        <v/>
      </c>
    </row>
    <row r="59" spans="1:11" x14ac:dyDescent="0.25">
      <c r="A59" t="str" cm="1">
        <f t="array" ref="A59">IFERROR(INDEX('Player Stats'!$AG$2:$AG$1006, SMALL(IF('Player Stats'!$AH$2:$AH$1006=_xlfn.XLOOKUP(Results!$E$5, teams, team_id), ROW('Player Stats'!$AH$2:$AH$1006)-ROW('Player Stats'!$AH$2)+1), ROWS('Player Stats'!$AH$2:AH26))), "")</f>
        <v/>
      </c>
      <c r="B59" t="str">
        <f>IFERROR(_xlfn.XLOOKUP(A59,'Player Stats'!$B$2:$B$1009,'Player Stats'!$H$2:$H$1009),"")</f>
        <v/>
      </c>
      <c r="D59" t="str">
        <f>IFERROR(_xlfn.XLOOKUP(A59,'Player Stats'!$B$2:$B$1009,'Player Stats'!$C$2:$C$1009),"")</f>
        <v/>
      </c>
      <c r="K59" t="str">
        <f>IF(_xlfn.XLOOKUP(I59,'Player Stats'!$B$2:$B$1009,'Player Stats'!$C$2:$C$1009)=0,"",_xlfn.XLOOKUP(I59,'Player Stats'!$B$2:$B$1009,'Player Stats'!$C$2:$C$1009))</f>
        <v/>
      </c>
    </row>
    <row r="60" spans="1:11" x14ac:dyDescent="0.25">
      <c r="A60" t="str" cm="1">
        <f t="array" ref="A60">IFERROR(INDEX('Player Stats'!$AG$2:$AG$1006, SMALL(IF('Player Stats'!$AH$2:$AH$1006=_xlfn.XLOOKUP(Results!$E$5, teams, team_id), ROW('Player Stats'!$AH$2:$AH$1006)-ROW('Player Stats'!$AH$2)+1), ROWS('Player Stats'!$AH$2:AH27))), "")</f>
        <v/>
      </c>
      <c r="B60" t="str">
        <f>IFERROR(_xlfn.XLOOKUP(A60,'Player Stats'!$B$2:$B$1009,'Player Stats'!$H$2:$H$1009),"")</f>
        <v/>
      </c>
      <c r="D60" t="str">
        <f>IFERROR(_xlfn.XLOOKUP(A60,'Player Stats'!$B$2:$B$1009,'Player Stats'!$C$2:$C$1009),"")</f>
        <v/>
      </c>
      <c r="K60" t="str">
        <f>IF(_xlfn.XLOOKUP(I60,'Player Stats'!$B$2:$B$1009,'Player Stats'!$C$2:$C$1009)=0,"",_xlfn.XLOOKUP(I60,'Player Stats'!$B$2:$B$1009,'Player Stats'!$C$2:$C$1009))</f>
        <v/>
      </c>
    </row>
  </sheetData>
  <mergeCells count="2">
    <mergeCell ref="A2:K2"/>
    <mergeCell ref="A32:K3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FDA03-D510-4F0F-9772-D7C1FA4F8D1B}">
  <dimension ref="A1:D1002"/>
  <sheetViews>
    <sheetView workbookViewId="0">
      <selection activeCell="J18" sqref="J18"/>
    </sheetView>
  </sheetViews>
  <sheetFormatPr defaultRowHeight="15" x14ac:dyDescent="0.25"/>
  <cols>
    <col min="1" max="1" width="5.7109375" style="1" bestFit="1" customWidth="1"/>
    <col min="2" max="2" width="15.85546875" bestFit="1" customWidth="1"/>
    <col min="3" max="3" width="16.7109375" bestFit="1" customWidth="1"/>
    <col min="4" max="4" width="6.5703125" bestFit="1" customWidth="1"/>
  </cols>
  <sheetData>
    <row r="1" spans="1:4" x14ac:dyDescent="0.25">
      <c r="B1" s="1" t="str">
        <f>Results!E2</f>
        <v>Detroit Pistons</v>
      </c>
      <c r="C1" s="1" t="str">
        <f>Results!E5</f>
        <v>Denver Nuggets</v>
      </c>
      <c r="D1" s="1"/>
    </row>
    <row r="2" spans="1:4" x14ac:dyDescent="0.25">
      <c r="A2" s="1" t="s">
        <v>677</v>
      </c>
      <c r="B2">
        <f ca="1">SUM(Results!N12:Q25)</f>
        <v>133</v>
      </c>
      <c r="C2">
        <f ca="1">SUM(Results!N30:Q43)</f>
        <v>115</v>
      </c>
    </row>
    <row r="3" spans="1:4" x14ac:dyDescent="0.25">
      <c r="A3" s="1" cm="1">
        <f t="array" ref="A3:A1002">_xlfn.SEQUENCE(1000)</f>
        <v>1</v>
      </c>
      <c r="B3">
        <f t="dataTable" ref="B3:C1002" dt2D="0" dtr="0" r1="Q1" ca="1"/>
        <v>140</v>
      </c>
      <c r="C3">
        <v>131</v>
      </c>
    </row>
    <row r="4" spans="1:4" x14ac:dyDescent="0.25">
      <c r="A4" s="1">
        <v>2</v>
      </c>
      <c r="B4">
        <v>120</v>
      </c>
      <c r="C4">
        <v>130</v>
      </c>
    </row>
    <row r="5" spans="1:4" x14ac:dyDescent="0.25">
      <c r="A5" s="1">
        <v>3</v>
      </c>
      <c r="B5">
        <v>117</v>
      </c>
      <c r="C5">
        <v>134</v>
      </c>
    </row>
    <row r="6" spans="1:4" x14ac:dyDescent="0.25">
      <c r="A6" s="1">
        <v>4</v>
      </c>
      <c r="B6">
        <v>134</v>
      </c>
      <c r="C6">
        <v>136</v>
      </c>
    </row>
    <row r="7" spans="1:4" x14ac:dyDescent="0.25">
      <c r="A7" s="1">
        <v>5</v>
      </c>
      <c r="B7">
        <v>134</v>
      </c>
      <c r="C7">
        <v>122</v>
      </c>
    </row>
    <row r="8" spans="1:4" x14ac:dyDescent="0.25">
      <c r="A8" s="1">
        <v>6</v>
      </c>
      <c r="B8">
        <v>122</v>
      </c>
      <c r="C8">
        <v>138</v>
      </c>
    </row>
    <row r="9" spans="1:4" x14ac:dyDescent="0.25">
      <c r="A9" s="1">
        <v>7</v>
      </c>
      <c r="B9">
        <v>81</v>
      </c>
      <c r="C9">
        <v>112</v>
      </c>
    </row>
    <row r="10" spans="1:4" x14ac:dyDescent="0.25">
      <c r="A10" s="1">
        <v>8</v>
      </c>
      <c r="B10">
        <v>98</v>
      </c>
      <c r="C10">
        <v>127</v>
      </c>
    </row>
    <row r="11" spans="1:4" x14ac:dyDescent="0.25">
      <c r="A11" s="1">
        <v>9</v>
      </c>
      <c r="B11">
        <v>99</v>
      </c>
      <c r="C11">
        <v>115</v>
      </c>
    </row>
    <row r="12" spans="1:4" x14ac:dyDescent="0.25">
      <c r="A12" s="1">
        <v>10</v>
      </c>
      <c r="B12">
        <v>99</v>
      </c>
      <c r="C12">
        <v>107</v>
      </c>
    </row>
    <row r="13" spans="1:4" x14ac:dyDescent="0.25">
      <c r="A13" s="1">
        <v>11</v>
      </c>
      <c r="B13">
        <v>97</v>
      </c>
      <c r="C13">
        <v>98</v>
      </c>
    </row>
    <row r="14" spans="1:4" x14ac:dyDescent="0.25">
      <c r="A14" s="1">
        <v>12</v>
      </c>
      <c r="B14">
        <v>77</v>
      </c>
      <c r="C14">
        <v>98</v>
      </c>
    </row>
    <row r="15" spans="1:4" x14ac:dyDescent="0.25">
      <c r="A15" s="1">
        <v>13</v>
      </c>
      <c r="B15">
        <v>122</v>
      </c>
      <c r="C15">
        <v>114</v>
      </c>
    </row>
    <row r="16" spans="1:4" x14ac:dyDescent="0.25">
      <c r="A16" s="1">
        <v>14</v>
      </c>
      <c r="B16">
        <v>97</v>
      </c>
      <c r="C16">
        <v>101</v>
      </c>
    </row>
    <row r="17" spans="1:3" x14ac:dyDescent="0.25">
      <c r="A17" s="1">
        <v>15</v>
      </c>
      <c r="B17">
        <v>97</v>
      </c>
      <c r="C17">
        <v>125</v>
      </c>
    </row>
    <row r="18" spans="1:3" x14ac:dyDescent="0.25">
      <c r="A18" s="1">
        <v>16</v>
      </c>
      <c r="B18">
        <v>88</v>
      </c>
      <c r="C18">
        <v>122</v>
      </c>
    </row>
    <row r="19" spans="1:3" x14ac:dyDescent="0.25">
      <c r="A19" s="1">
        <v>17</v>
      </c>
      <c r="B19">
        <v>104</v>
      </c>
      <c r="C19">
        <v>85</v>
      </c>
    </row>
    <row r="20" spans="1:3" x14ac:dyDescent="0.25">
      <c r="A20" s="1">
        <v>18</v>
      </c>
      <c r="B20">
        <v>92</v>
      </c>
      <c r="C20">
        <v>113</v>
      </c>
    </row>
    <row r="21" spans="1:3" x14ac:dyDescent="0.25">
      <c r="A21" s="1">
        <v>19</v>
      </c>
      <c r="B21">
        <v>86</v>
      </c>
      <c r="C21">
        <v>141</v>
      </c>
    </row>
    <row r="22" spans="1:3" x14ac:dyDescent="0.25">
      <c r="A22" s="1">
        <v>20</v>
      </c>
      <c r="B22">
        <v>137</v>
      </c>
      <c r="C22">
        <v>115</v>
      </c>
    </row>
    <row r="23" spans="1:3" x14ac:dyDescent="0.25">
      <c r="A23" s="1">
        <v>21</v>
      </c>
      <c r="B23">
        <v>114</v>
      </c>
      <c r="C23">
        <v>127</v>
      </c>
    </row>
    <row r="24" spans="1:3" x14ac:dyDescent="0.25">
      <c r="A24" s="1">
        <v>22</v>
      </c>
      <c r="B24">
        <v>133</v>
      </c>
      <c r="C24">
        <v>104</v>
      </c>
    </row>
    <row r="25" spans="1:3" x14ac:dyDescent="0.25">
      <c r="A25" s="1">
        <v>23</v>
      </c>
      <c r="B25">
        <v>128</v>
      </c>
      <c r="C25">
        <v>104</v>
      </c>
    </row>
    <row r="26" spans="1:3" x14ac:dyDescent="0.25">
      <c r="A26" s="1">
        <v>24</v>
      </c>
      <c r="B26">
        <v>131</v>
      </c>
      <c r="C26">
        <v>121</v>
      </c>
    </row>
    <row r="27" spans="1:3" x14ac:dyDescent="0.25">
      <c r="A27" s="1">
        <v>25</v>
      </c>
      <c r="B27">
        <v>100</v>
      </c>
      <c r="C27">
        <v>138</v>
      </c>
    </row>
    <row r="28" spans="1:3" x14ac:dyDescent="0.25">
      <c r="A28" s="1">
        <v>26</v>
      </c>
      <c r="B28">
        <v>81</v>
      </c>
      <c r="C28">
        <v>119</v>
      </c>
    </row>
    <row r="29" spans="1:3" x14ac:dyDescent="0.25">
      <c r="A29" s="1">
        <v>27</v>
      </c>
      <c r="B29">
        <v>84</v>
      </c>
      <c r="C29">
        <v>126</v>
      </c>
    </row>
    <row r="30" spans="1:3" x14ac:dyDescent="0.25">
      <c r="A30" s="1">
        <v>28</v>
      </c>
      <c r="B30">
        <v>108</v>
      </c>
      <c r="C30">
        <v>119</v>
      </c>
    </row>
    <row r="31" spans="1:3" x14ac:dyDescent="0.25">
      <c r="A31" s="1">
        <v>29</v>
      </c>
      <c r="B31">
        <v>125</v>
      </c>
      <c r="C31">
        <v>113</v>
      </c>
    </row>
    <row r="32" spans="1:3" x14ac:dyDescent="0.25">
      <c r="A32" s="1">
        <v>30</v>
      </c>
      <c r="B32">
        <v>143</v>
      </c>
      <c r="C32">
        <v>113</v>
      </c>
    </row>
    <row r="33" spans="1:3" x14ac:dyDescent="0.25">
      <c r="A33" s="1">
        <v>31</v>
      </c>
      <c r="B33">
        <v>102</v>
      </c>
      <c r="C33">
        <v>142</v>
      </c>
    </row>
    <row r="34" spans="1:3" x14ac:dyDescent="0.25">
      <c r="A34" s="1">
        <v>32</v>
      </c>
      <c r="B34">
        <v>96</v>
      </c>
      <c r="C34">
        <v>118</v>
      </c>
    </row>
    <row r="35" spans="1:3" x14ac:dyDescent="0.25">
      <c r="A35" s="1">
        <v>33</v>
      </c>
      <c r="B35">
        <v>99</v>
      </c>
      <c r="C35">
        <v>101</v>
      </c>
    </row>
    <row r="36" spans="1:3" x14ac:dyDescent="0.25">
      <c r="A36" s="1">
        <v>34</v>
      </c>
      <c r="B36">
        <v>102</v>
      </c>
      <c r="C36">
        <v>101</v>
      </c>
    </row>
    <row r="37" spans="1:3" x14ac:dyDescent="0.25">
      <c r="A37" s="1">
        <v>35</v>
      </c>
      <c r="B37">
        <v>120</v>
      </c>
      <c r="C37">
        <v>140</v>
      </c>
    </row>
    <row r="38" spans="1:3" x14ac:dyDescent="0.25">
      <c r="A38" s="1">
        <v>36</v>
      </c>
      <c r="B38">
        <v>80</v>
      </c>
      <c r="C38">
        <v>139</v>
      </c>
    </row>
    <row r="39" spans="1:3" x14ac:dyDescent="0.25">
      <c r="A39" s="1">
        <v>37</v>
      </c>
      <c r="B39">
        <v>115</v>
      </c>
      <c r="C39">
        <v>98</v>
      </c>
    </row>
    <row r="40" spans="1:3" x14ac:dyDescent="0.25">
      <c r="A40" s="1">
        <v>38</v>
      </c>
      <c r="B40">
        <v>120</v>
      </c>
      <c r="C40">
        <v>114</v>
      </c>
    </row>
    <row r="41" spans="1:3" x14ac:dyDescent="0.25">
      <c r="A41" s="1">
        <v>39</v>
      </c>
      <c r="B41">
        <v>128</v>
      </c>
      <c r="C41">
        <v>131</v>
      </c>
    </row>
    <row r="42" spans="1:3" x14ac:dyDescent="0.25">
      <c r="A42" s="1">
        <v>40</v>
      </c>
      <c r="B42">
        <v>112</v>
      </c>
      <c r="C42">
        <v>113</v>
      </c>
    </row>
    <row r="43" spans="1:3" x14ac:dyDescent="0.25">
      <c r="A43" s="1">
        <v>41</v>
      </c>
      <c r="B43">
        <v>121</v>
      </c>
      <c r="C43">
        <v>130</v>
      </c>
    </row>
    <row r="44" spans="1:3" x14ac:dyDescent="0.25">
      <c r="A44" s="1">
        <v>42</v>
      </c>
      <c r="B44">
        <v>115</v>
      </c>
      <c r="C44">
        <v>113</v>
      </c>
    </row>
    <row r="45" spans="1:3" x14ac:dyDescent="0.25">
      <c r="A45" s="1">
        <v>43</v>
      </c>
      <c r="B45">
        <v>144</v>
      </c>
      <c r="C45">
        <v>128</v>
      </c>
    </row>
    <row r="46" spans="1:3" x14ac:dyDescent="0.25">
      <c r="A46" s="1">
        <v>44</v>
      </c>
      <c r="B46">
        <v>111</v>
      </c>
      <c r="C46">
        <v>100</v>
      </c>
    </row>
    <row r="47" spans="1:3" x14ac:dyDescent="0.25">
      <c r="A47" s="1">
        <v>45</v>
      </c>
      <c r="B47">
        <v>123</v>
      </c>
      <c r="C47">
        <v>104</v>
      </c>
    </row>
    <row r="48" spans="1:3" x14ac:dyDescent="0.25">
      <c r="A48" s="1">
        <v>46</v>
      </c>
      <c r="B48">
        <v>115</v>
      </c>
      <c r="C48">
        <v>119</v>
      </c>
    </row>
    <row r="49" spans="1:3" x14ac:dyDescent="0.25">
      <c r="A49" s="1">
        <v>47</v>
      </c>
      <c r="B49">
        <v>113</v>
      </c>
      <c r="C49">
        <v>109</v>
      </c>
    </row>
    <row r="50" spans="1:3" x14ac:dyDescent="0.25">
      <c r="A50" s="1">
        <v>48</v>
      </c>
      <c r="B50">
        <v>109</v>
      </c>
      <c r="C50">
        <v>123</v>
      </c>
    </row>
    <row r="51" spans="1:3" x14ac:dyDescent="0.25">
      <c r="A51" s="1">
        <v>49</v>
      </c>
      <c r="B51">
        <v>127</v>
      </c>
      <c r="C51">
        <v>125</v>
      </c>
    </row>
    <row r="52" spans="1:3" x14ac:dyDescent="0.25">
      <c r="A52" s="1">
        <v>50</v>
      </c>
      <c r="B52">
        <v>118</v>
      </c>
      <c r="C52">
        <v>125</v>
      </c>
    </row>
    <row r="53" spans="1:3" x14ac:dyDescent="0.25">
      <c r="A53" s="1">
        <v>51</v>
      </c>
      <c r="B53">
        <v>101</v>
      </c>
      <c r="C53">
        <v>100</v>
      </c>
    </row>
    <row r="54" spans="1:3" x14ac:dyDescent="0.25">
      <c r="A54" s="1">
        <v>52</v>
      </c>
      <c r="B54">
        <v>105</v>
      </c>
      <c r="C54">
        <v>129</v>
      </c>
    </row>
    <row r="55" spans="1:3" x14ac:dyDescent="0.25">
      <c r="A55" s="1">
        <v>53</v>
      </c>
      <c r="B55">
        <v>110</v>
      </c>
      <c r="C55">
        <v>113</v>
      </c>
    </row>
    <row r="56" spans="1:3" x14ac:dyDescent="0.25">
      <c r="A56" s="1">
        <v>54</v>
      </c>
      <c r="B56">
        <v>126</v>
      </c>
      <c r="C56">
        <v>135</v>
      </c>
    </row>
    <row r="57" spans="1:3" x14ac:dyDescent="0.25">
      <c r="A57" s="1">
        <v>55</v>
      </c>
      <c r="B57">
        <v>120</v>
      </c>
      <c r="C57">
        <v>100</v>
      </c>
    </row>
    <row r="58" spans="1:3" x14ac:dyDescent="0.25">
      <c r="A58" s="1">
        <v>56</v>
      </c>
      <c r="B58">
        <v>96</v>
      </c>
      <c r="C58">
        <v>129</v>
      </c>
    </row>
    <row r="59" spans="1:3" x14ac:dyDescent="0.25">
      <c r="A59" s="1">
        <v>57</v>
      </c>
      <c r="B59">
        <v>103</v>
      </c>
      <c r="C59">
        <v>95</v>
      </c>
    </row>
    <row r="60" spans="1:3" x14ac:dyDescent="0.25">
      <c r="A60" s="1">
        <v>58</v>
      </c>
      <c r="B60">
        <v>108</v>
      </c>
      <c r="C60">
        <v>123</v>
      </c>
    </row>
    <row r="61" spans="1:3" x14ac:dyDescent="0.25">
      <c r="A61" s="1">
        <v>59</v>
      </c>
      <c r="B61">
        <v>106</v>
      </c>
      <c r="C61">
        <v>108</v>
      </c>
    </row>
    <row r="62" spans="1:3" x14ac:dyDescent="0.25">
      <c r="A62" s="1">
        <v>60</v>
      </c>
      <c r="B62">
        <v>124</v>
      </c>
      <c r="C62">
        <v>126</v>
      </c>
    </row>
    <row r="63" spans="1:3" x14ac:dyDescent="0.25">
      <c r="A63" s="1">
        <v>61</v>
      </c>
      <c r="B63">
        <v>111</v>
      </c>
      <c r="C63">
        <v>126</v>
      </c>
    </row>
    <row r="64" spans="1:3" x14ac:dyDescent="0.25">
      <c r="A64" s="1">
        <v>62</v>
      </c>
      <c r="B64">
        <v>141</v>
      </c>
      <c r="C64">
        <v>131</v>
      </c>
    </row>
    <row r="65" spans="1:3" x14ac:dyDescent="0.25">
      <c r="A65" s="1">
        <v>63</v>
      </c>
      <c r="B65">
        <v>123</v>
      </c>
      <c r="C65">
        <v>115</v>
      </c>
    </row>
    <row r="66" spans="1:3" x14ac:dyDescent="0.25">
      <c r="A66" s="1">
        <v>64</v>
      </c>
      <c r="B66">
        <v>125</v>
      </c>
      <c r="C66">
        <v>108</v>
      </c>
    </row>
    <row r="67" spans="1:3" x14ac:dyDescent="0.25">
      <c r="A67" s="1">
        <v>65</v>
      </c>
      <c r="B67">
        <v>124</v>
      </c>
      <c r="C67">
        <v>114</v>
      </c>
    </row>
    <row r="68" spans="1:3" x14ac:dyDescent="0.25">
      <c r="A68" s="1">
        <v>66</v>
      </c>
      <c r="B68">
        <v>93</v>
      </c>
      <c r="C68">
        <v>89</v>
      </c>
    </row>
    <row r="69" spans="1:3" x14ac:dyDescent="0.25">
      <c r="A69" s="1">
        <v>67</v>
      </c>
      <c r="B69">
        <v>92</v>
      </c>
      <c r="C69">
        <v>164</v>
      </c>
    </row>
    <row r="70" spans="1:3" x14ac:dyDescent="0.25">
      <c r="A70" s="1">
        <v>68</v>
      </c>
      <c r="B70">
        <v>111</v>
      </c>
      <c r="C70">
        <v>122</v>
      </c>
    </row>
    <row r="71" spans="1:3" x14ac:dyDescent="0.25">
      <c r="A71" s="1">
        <v>69</v>
      </c>
      <c r="B71">
        <v>98</v>
      </c>
      <c r="C71">
        <v>102</v>
      </c>
    </row>
    <row r="72" spans="1:3" x14ac:dyDescent="0.25">
      <c r="A72" s="1">
        <v>70</v>
      </c>
      <c r="B72">
        <v>106</v>
      </c>
      <c r="C72">
        <v>131</v>
      </c>
    </row>
    <row r="73" spans="1:3" x14ac:dyDescent="0.25">
      <c r="A73" s="1">
        <v>71</v>
      </c>
      <c r="B73">
        <v>100</v>
      </c>
      <c r="C73">
        <v>116</v>
      </c>
    </row>
    <row r="74" spans="1:3" x14ac:dyDescent="0.25">
      <c r="A74" s="1">
        <v>72</v>
      </c>
      <c r="B74">
        <v>104</v>
      </c>
      <c r="C74">
        <v>130</v>
      </c>
    </row>
    <row r="75" spans="1:3" x14ac:dyDescent="0.25">
      <c r="A75" s="1">
        <v>73</v>
      </c>
      <c r="B75">
        <v>116</v>
      </c>
      <c r="C75">
        <v>78</v>
      </c>
    </row>
    <row r="76" spans="1:3" x14ac:dyDescent="0.25">
      <c r="A76" s="1">
        <v>74</v>
      </c>
      <c r="B76">
        <v>99</v>
      </c>
      <c r="C76">
        <v>115</v>
      </c>
    </row>
    <row r="77" spans="1:3" x14ac:dyDescent="0.25">
      <c r="A77" s="1">
        <v>75</v>
      </c>
      <c r="B77">
        <v>108</v>
      </c>
      <c r="C77">
        <v>136</v>
      </c>
    </row>
    <row r="78" spans="1:3" x14ac:dyDescent="0.25">
      <c r="A78" s="1">
        <v>76</v>
      </c>
      <c r="B78">
        <v>108</v>
      </c>
      <c r="C78">
        <v>105</v>
      </c>
    </row>
    <row r="79" spans="1:3" x14ac:dyDescent="0.25">
      <c r="A79" s="1">
        <v>77</v>
      </c>
      <c r="B79">
        <v>115</v>
      </c>
      <c r="C79">
        <v>117</v>
      </c>
    </row>
    <row r="80" spans="1:3" x14ac:dyDescent="0.25">
      <c r="A80" s="1">
        <v>78</v>
      </c>
      <c r="B80">
        <v>111</v>
      </c>
      <c r="C80">
        <v>138</v>
      </c>
    </row>
    <row r="81" spans="1:3" x14ac:dyDescent="0.25">
      <c r="A81" s="1">
        <v>79</v>
      </c>
      <c r="B81">
        <v>106</v>
      </c>
      <c r="C81">
        <v>94</v>
      </c>
    </row>
    <row r="82" spans="1:3" x14ac:dyDescent="0.25">
      <c r="A82" s="1">
        <v>80</v>
      </c>
      <c r="B82">
        <v>110</v>
      </c>
      <c r="C82">
        <v>114</v>
      </c>
    </row>
    <row r="83" spans="1:3" x14ac:dyDescent="0.25">
      <c r="A83" s="1">
        <v>81</v>
      </c>
      <c r="B83">
        <v>142</v>
      </c>
      <c r="C83">
        <v>164</v>
      </c>
    </row>
    <row r="84" spans="1:3" x14ac:dyDescent="0.25">
      <c r="A84" s="1">
        <v>82</v>
      </c>
      <c r="B84">
        <v>117</v>
      </c>
      <c r="C84">
        <v>104</v>
      </c>
    </row>
    <row r="85" spans="1:3" x14ac:dyDescent="0.25">
      <c r="A85" s="1">
        <v>83</v>
      </c>
      <c r="B85">
        <v>130</v>
      </c>
      <c r="C85">
        <v>121</v>
      </c>
    </row>
    <row r="86" spans="1:3" x14ac:dyDescent="0.25">
      <c r="A86" s="1">
        <v>84</v>
      </c>
      <c r="B86">
        <v>102</v>
      </c>
      <c r="C86">
        <v>137</v>
      </c>
    </row>
    <row r="87" spans="1:3" x14ac:dyDescent="0.25">
      <c r="A87" s="1">
        <v>85</v>
      </c>
      <c r="B87">
        <v>108</v>
      </c>
      <c r="C87">
        <v>124</v>
      </c>
    </row>
    <row r="88" spans="1:3" x14ac:dyDescent="0.25">
      <c r="A88" s="1">
        <v>86</v>
      </c>
      <c r="B88">
        <v>97</v>
      </c>
      <c r="C88">
        <v>140</v>
      </c>
    </row>
    <row r="89" spans="1:3" x14ac:dyDescent="0.25">
      <c r="A89" s="1">
        <v>87</v>
      </c>
      <c r="B89">
        <v>117</v>
      </c>
      <c r="C89">
        <v>108</v>
      </c>
    </row>
    <row r="90" spans="1:3" x14ac:dyDescent="0.25">
      <c r="A90" s="1">
        <v>88</v>
      </c>
      <c r="B90">
        <v>107</v>
      </c>
      <c r="C90">
        <v>102</v>
      </c>
    </row>
    <row r="91" spans="1:3" x14ac:dyDescent="0.25">
      <c r="A91" s="1">
        <v>89</v>
      </c>
      <c r="B91">
        <v>109</v>
      </c>
      <c r="C91">
        <v>98</v>
      </c>
    </row>
    <row r="92" spans="1:3" x14ac:dyDescent="0.25">
      <c r="A92" s="1">
        <v>90</v>
      </c>
      <c r="B92">
        <v>118</v>
      </c>
      <c r="C92">
        <v>103</v>
      </c>
    </row>
    <row r="93" spans="1:3" x14ac:dyDescent="0.25">
      <c r="A93" s="1">
        <v>91</v>
      </c>
      <c r="B93">
        <v>106</v>
      </c>
      <c r="C93">
        <v>84</v>
      </c>
    </row>
    <row r="94" spans="1:3" x14ac:dyDescent="0.25">
      <c r="A94" s="1">
        <v>92</v>
      </c>
      <c r="B94">
        <v>81</v>
      </c>
      <c r="C94">
        <v>122</v>
      </c>
    </row>
    <row r="95" spans="1:3" x14ac:dyDescent="0.25">
      <c r="A95" s="1">
        <v>93</v>
      </c>
      <c r="B95">
        <v>118</v>
      </c>
      <c r="C95">
        <v>121</v>
      </c>
    </row>
    <row r="96" spans="1:3" x14ac:dyDescent="0.25">
      <c r="A96" s="1">
        <v>94</v>
      </c>
      <c r="B96">
        <v>133</v>
      </c>
      <c r="C96">
        <v>122</v>
      </c>
    </row>
    <row r="97" spans="1:3" x14ac:dyDescent="0.25">
      <c r="A97" s="1">
        <v>95</v>
      </c>
      <c r="B97">
        <v>140</v>
      </c>
      <c r="C97">
        <v>104</v>
      </c>
    </row>
    <row r="98" spans="1:3" x14ac:dyDescent="0.25">
      <c r="A98" s="1">
        <v>96</v>
      </c>
      <c r="B98">
        <v>112</v>
      </c>
      <c r="C98">
        <v>130</v>
      </c>
    </row>
    <row r="99" spans="1:3" x14ac:dyDescent="0.25">
      <c r="A99" s="1">
        <v>97</v>
      </c>
      <c r="B99">
        <v>104</v>
      </c>
      <c r="C99">
        <v>121</v>
      </c>
    </row>
    <row r="100" spans="1:3" x14ac:dyDescent="0.25">
      <c r="A100" s="1">
        <v>98</v>
      </c>
      <c r="B100">
        <v>121</v>
      </c>
      <c r="C100">
        <v>128</v>
      </c>
    </row>
    <row r="101" spans="1:3" x14ac:dyDescent="0.25">
      <c r="A101" s="1">
        <v>99</v>
      </c>
      <c r="B101">
        <v>93</v>
      </c>
      <c r="C101">
        <v>149</v>
      </c>
    </row>
    <row r="102" spans="1:3" x14ac:dyDescent="0.25">
      <c r="A102" s="1">
        <v>100</v>
      </c>
      <c r="B102">
        <v>92</v>
      </c>
      <c r="C102">
        <v>107</v>
      </c>
    </row>
    <row r="103" spans="1:3" x14ac:dyDescent="0.25">
      <c r="A103" s="1">
        <v>101</v>
      </c>
      <c r="B103">
        <v>97</v>
      </c>
      <c r="C103">
        <v>120</v>
      </c>
    </row>
    <row r="104" spans="1:3" x14ac:dyDescent="0.25">
      <c r="A104" s="1">
        <v>102</v>
      </c>
      <c r="B104">
        <v>110</v>
      </c>
      <c r="C104">
        <v>106</v>
      </c>
    </row>
    <row r="105" spans="1:3" x14ac:dyDescent="0.25">
      <c r="A105" s="1">
        <v>103</v>
      </c>
      <c r="B105">
        <v>88</v>
      </c>
      <c r="C105">
        <v>137</v>
      </c>
    </row>
    <row r="106" spans="1:3" x14ac:dyDescent="0.25">
      <c r="A106" s="1">
        <v>104</v>
      </c>
      <c r="B106">
        <v>113</v>
      </c>
      <c r="C106">
        <v>119</v>
      </c>
    </row>
    <row r="107" spans="1:3" x14ac:dyDescent="0.25">
      <c r="A107" s="1">
        <v>105</v>
      </c>
      <c r="B107">
        <v>108</v>
      </c>
      <c r="C107">
        <v>140</v>
      </c>
    </row>
    <row r="108" spans="1:3" x14ac:dyDescent="0.25">
      <c r="A108" s="1">
        <v>106</v>
      </c>
      <c r="B108">
        <v>114</v>
      </c>
      <c r="C108">
        <v>107</v>
      </c>
    </row>
    <row r="109" spans="1:3" x14ac:dyDescent="0.25">
      <c r="A109" s="1">
        <v>107</v>
      </c>
      <c r="B109">
        <v>124</v>
      </c>
      <c r="C109">
        <v>137</v>
      </c>
    </row>
    <row r="110" spans="1:3" x14ac:dyDescent="0.25">
      <c r="A110" s="1">
        <v>108</v>
      </c>
      <c r="B110">
        <v>106</v>
      </c>
      <c r="C110">
        <v>103</v>
      </c>
    </row>
    <row r="111" spans="1:3" x14ac:dyDescent="0.25">
      <c r="A111" s="1">
        <v>109</v>
      </c>
      <c r="B111">
        <v>107</v>
      </c>
      <c r="C111">
        <v>109</v>
      </c>
    </row>
    <row r="112" spans="1:3" x14ac:dyDescent="0.25">
      <c r="A112" s="1">
        <v>110</v>
      </c>
      <c r="B112">
        <v>94</v>
      </c>
      <c r="C112">
        <v>120</v>
      </c>
    </row>
    <row r="113" spans="1:3" x14ac:dyDescent="0.25">
      <c r="A113" s="1">
        <v>111</v>
      </c>
      <c r="B113">
        <v>118</v>
      </c>
      <c r="C113">
        <v>145</v>
      </c>
    </row>
    <row r="114" spans="1:3" x14ac:dyDescent="0.25">
      <c r="A114" s="1">
        <v>112</v>
      </c>
      <c r="B114">
        <v>108</v>
      </c>
      <c r="C114">
        <v>98</v>
      </c>
    </row>
    <row r="115" spans="1:3" x14ac:dyDescent="0.25">
      <c r="A115" s="1">
        <v>113</v>
      </c>
      <c r="B115">
        <v>96</v>
      </c>
      <c r="C115">
        <v>109</v>
      </c>
    </row>
    <row r="116" spans="1:3" x14ac:dyDescent="0.25">
      <c r="A116" s="1">
        <v>114</v>
      </c>
      <c r="B116">
        <v>118</v>
      </c>
      <c r="C116">
        <v>129</v>
      </c>
    </row>
    <row r="117" spans="1:3" x14ac:dyDescent="0.25">
      <c r="A117" s="1">
        <v>115</v>
      </c>
      <c r="B117">
        <v>106</v>
      </c>
      <c r="C117">
        <v>125</v>
      </c>
    </row>
    <row r="118" spans="1:3" x14ac:dyDescent="0.25">
      <c r="A118" s="1">
        <v>116</v>
      </c>
      <c r="B118">
        <v>84</v>
      </c>
      <c r="C118">
        <v>117</v>
      </c>
    </row>
    <row r="119" spans="1:3" x14ac:dyDescent="0.25">
      <c r="A119" s="1">
        <v>117</v>
      </c>
      <c r="B119">
        <v>144</v>
      </c>
      <c r="C119">
        <v>138</v>
      </c>
    </row>
    <row r="120" spans="1:3" x14ac:dyDescent="0.25">
      <c r="A120" s="1">
        <v>118</v>
      </c>
      <c r="B120">
        <v>117</v>
      </c>
      <c r="C120">
        <v>120</v>
      </c>
    </row>
    <row r="121" spans="1:3" x14ac:dyDescent="0.25">
      <c r="A121" s="1">
        <v>119</v>
      </c>
      <c r="B121">
        <v>93</v>
      </c>
      <c r="C121">
        <v>143</v>
      </c>
    </row>
    <row r="122" spans="1:3" x14ac:dyDescent="0.25">
      <c r="A122" s="1">
        <v>120</v>
      </c>
      <c r="B122">
        <v>128</v>
      </c>
      <c r="C122">
        <v>114</v>
      </c>
    </row>
    <row r="123" spans="1:3" x14ac:dyDescent="0.25">
      <c r="A123" s="1">
        <v>121</v>
      </c>
      <c r="B123">
        <v>119</v>
      </c>
      <c r="C123">
        <v>94</v>
      </c>
    </row>
    <row r="124" spans="1:3" x14ac:dyDescent="0.25">
      <c r="A124" s="1">
        <v>122</v>
      </c>
      <c r="B124">
        <v>117</v>
      </c>
      <c r="C124">
        <v>112</v>
      </c>
    </row>
    <row r="125" spans="1:3" x14ac:dyDescent="0.25">
      <c r="A125" s="1">
        <v>123</v>
      </c>
      <c r="B125">
        <v>100</v>
      </c>
      <c r="C125">
        <v>117</v>
      </c>
    </row>
    <row r="126" spans="1:3" x14ac:dyDescent="0.25">
      <c r="A126" s="1">
        <v>124</v>
      </c>
      <c r="B126">
        <v>125</v>
      </c>
      <c r="C126">
        <v>115</v>
      </c>
    </row>
    <row r="127" spans="1:3" x14ac:dyDescent="0.25">
      <c r="A127" s="1">
        <v>125</v>
      </c>
      <c r="B127">
        <v>122</v>
      </c>
      <c r="C127">
        <v>126</v>
      </c>
    </row>
    <row r="128" spans="1:3" x14ac:dyDescent="0.25">
      <c r="A128" s="1">
        <v>126</v>
      </c>
      <c r="B128">
        <v>107</v>
      </c>
      <c r="C128">
        <v>93</v>
      </c>
    </row>
    <row r="129" spans="1:3" x14ac:dyDescent="0.25">
      <c r="A129" s="1">
        <v>127</v>
      </c>
      <c r="B129">
        <v>96</v>
      </c>
      <c r="C129">
        <v>106</v>
      </c>
    </row>
    <row r="130" spans="1:3" x14ac:dyDescent="0.25">
      <c r="A130" s="1">
        <v>128</v>
      </c>
      <c r="B130">
        <v>129</v>
      </c>
      <c r="C130">
        <v>137</v>
      </c>
    </row>
    <row r="131" spans="1:3" x14ac:dyDescent="0.25">
      <c r="A131" s="1">
        <v>129</v>
      </c>
      <c r="B131">
        <v>118</v>
      </c>
      <c r="C131">
        <v>97</v>
      </c>
    </row>
    <row r="132" spans="1:3" x14ac:dyDescent="0.25">
      <c r="A132" s="1">
        <v>130</v>
      </c>
      <c r="B132">
        <v>132</v>
      </c>
      <c r="C132">
        <v>121</v>
      </c>
    </row>
    <row r="133" spans="1:3" x14ac:dyDescent="0.25">
      <c r="A133" s="1">
        <v>131</v>
      </c>
      <c r="B133">
        <v>118</v>
      </c>
      <c r="C133">
        <v>111</v>
      </c>
    </row>
    <row r="134" spans="1:3" x14ac:dyDescent="0.25">
      <c r="A134" s="1">
        <v>132</v>
      </c>
      <c r="B134">
        <v>105</v>
      </c>
      <c r="C134">
        <v>119</v>
      </c>
    </row>
    <row r="135" spans="1:3" x14ac:dyDescent="0.25">
      <c r="A135" s="1">
        <v>133</v>
      </c>
      <c r="B135">
        <v>108</v>
      </c>
      <c r="C135">
        <v>105</v>
      </c>
    </row>
    <row r="136" spans="1:3" x14ac:dyDescent="0.25">
      <c r="A136" s="1">
        <v>134</v>
      </c>
      <c r="B136">
        <v>141</v>
      </c>
      <c r="C136">
        <v>136</v>
      </c>
    </row>
    <row r="137" spans="1:3" x14ac:dyDescent="0.25">
      <c r="A137" s="1">
        <v>135</v>
      </c>
      <c r="B137">
        <v>127</v>
      </c>
      <c r="C137">
        <v>109</v>
      </c>
    </row>
    <row r="138" spans="1:3" x14ac:dyDescent="0.25">
      <c r="A138" s="1">
        <v>136</v>
      </c>
      <c r="B138">
        <v>101</v>
      </c>
      <c r="C138">
        <v>119</v>
      </c>
    </row>
    <row r="139" spans="1:3" x14ac:dyDescent="0.25">
      <c r="A139" s="1">
        <v>137</v>
      </c>
      <c r="B139">
        <v>90</v>
      </c>
      <c r="C139">
        <v>123</v>
      </c>
    </row>
    <row r="140" spans="1:3" x14ac:dyDescent="0.25">
      <c r="A140" s="1">
        <v>138</v>
      </c>
      <c r="B140">
        <v>112</v>
      </c>
      <c r="C140">
        <v>127</v>
      </c>
    </row>
    <row r="141" spans="1:3" x14ac:dyDescent="0.25">
      <c r="A141" s="1">
        <v>139</v>
      </c>
      <c r="B141">
        <v>124</v>
      </c>
      <c r="C141">
        <v>128</v>
      </c>
    </row>
    <row r="142" spans="1:3" x14ac:dyDescent="0.25">
      <c r="A142" s="1">
        <v>140</v>
      </c>
      <c r="B142">
        <v>131</v>
      </c>
      <c r="C142">
        <v>109</v>
      </c>
    </row>
    <row r="143" spans="1:3" x14ac:dyDescent="0.25">
      <c r="A143" s="1">
        <v>141</v>
      </c>
      <c r="B143">
        <v>131</v>
      </c>
      <c r="C143">
        <v>132</v>
      </c>
    </row>
    <row r="144" spans="1:3" x14ac:dyDescent="0.25">
      <c r="A144" s="1">
        <v>142</v>
      </c>
      <c r="B144">
        <v>129</v>
      </c>
      <c r="C144">
        <v>104</v>
      </c>
    </row>
    <row r="145" spans="1:3" x14ac:dyDescent="0.25">
      <c r="A145" s="1">
        <v>143</v>
      </c>
      <c r="B145">
        <v>96</v>
      </c>
      <c r="C145">
        <v>142</v>
      </c>
    </row>
    <row r="146" spans="1:3" x14ac:dyDescent="0.25">
      <c r="A146" s="1">
        <v>144</v>
      </c>
      <c r="B146">
        <v>98</v>
      </c>
      <c r="C146">
        <v>131</v>
      </c>
    </row>
    <row r="147" spans="1:3" x14ac:dyDescent="0.25">
      <c r="A147" s="1">
        <v>145</v>
      </c>
      <c r="B147">
        <v>97</v>
      </c>
      <c r="C147">
        <v>103</v>
      </c>
    </row>
    <row r="148" spans="1:3" x14ac:dyDescent="0.25">
      <c r="A148" s="1">
        <v>146</v>
      </c>
      <c r="B148">
        <v>141</v>
      </c>
      <c r="C148">
        <v>76</v>
      </c>
    </row>
    <row r="149" spans="1:3" x14ac:dyDescent="0.25">
      <c r="A149" s="1">
        <v>147</v>
      </c>
      <c r="B149">
        <v>143</v>
      </c>
      <c r="C149">
        <v>142</v>
      </c>
    </row>
    <row r="150" spans="1:3" x14ac:dyDescent="0.25">
      <c r="A150" s="1">
        <v>148</v>
      </c>
      <c r="B150">
        <v>110</v>
      </c>
      <c r="C150">
        <v>152</v>
      </c>
    </row>
    <row r="151" spans="1:3" x14ac:dyDescent="0.25">
      <c r="A151" s="1">
        <v>149</v>
      </c>
      <c r="B151">
        <v>124</v>
      </c>
      <c r="C151">
        <v>132</v>
      </c>
    </row>
    <row r="152" spans="1:3" x14ac:dyDescent="0.25">
      <c r="A152" s="1">
        <v>150</v>
      </c>
      <c r="B152">
        <v>104</v>
      </c>
      <c r="C152">
        <v>107</v>
      </c>
    </row>
    <row r="153" spans="1:3" x14ac:dyDescent="0.25">
      <c r="A153" s="1">
        <v>151</v>
      </c>
      <c r="B153">
        <v>94</v>
      </c>
      <c r="C153">
        <v>120</v>
      </c>
    </row>
    <row r="154" spans="1:3" x14ac:dyDescent="0.25">
      <c r="A154" s="1">
        <v>152</v>
      </c>
      <c r="B154">
        <v>123</v>
      </c>
      <c r="C154">
        <v>154</v>
      </c>
    </row>
    <row r="155" spans="1:3" x14ac:dyDescent="0.25">
      <c r="A155" s="1">
        <v>153</v>
      </c>
      <c r="B155">
        <v>136</v>
      </c>
      <c r="C155">
        <v>114</v>
      </c>
    </row>
    <row r="156" spans="1:3" x14ac:dyDescent="0.25">
      <c r="A156" s="1">
        <v>154</v>
      </c>
      <c r="B156">
        <v>122</v>
      </c>
      <c r="C156">
        <v>146</v>
      </c>
    </row>
    <row r="157" spans="1:3" x14ac:dyDescent="0.25">
      <c r="A157" s="1">
        <v>155</v>
      </c>
      <c r="B157">
        <v>111</v>
      </c>
      <c r="C157">
        <v>112</v>
      </c>
    </row>
    <row r="158" spans="1:3" x14ac:dyDescent="0.25">
      <c r="A158" s="1">
        <v>156</v>
      </c>
      <c r="B158">
        <v>118</v>
      </c>
      <c r="C158">
        <v>139</v>
      </c>
    </row>
    <row r="159" spans="1:3" x14ac:dyDescent="0.25">
      <c r="A159" s="1">
        <v>157</v>
      </c>
      <c r="B159">
        <v>113</v>
      </c>
      <c r="C159">
        <v>104</v>
      </c>
    </row>
    <row r="160" spans="1:3" x14ac:dyDescent="0.25">
      <c r="A160" s="1">
        <v>158</v>
      </c>
      <c r="B160">
        <v>91</v>
      </c>
      <c r="C160">
        <v>111</v>
      </c>
    </row>
    <row r="161" spans="1:3" x14ac:dyDescent="0.25">
      <c r="A161" s="1">
        <v>159</v>
      </c>
      <c r="B161">
        <v>95</v>
      </c>
      <c r="C161">
        <v>104</v>
      </c>
    </row>
    <row r="162" spans="1:3" x14ac:dyDescent="0.25">
      <c r="A162" s="1">
        <v>160</v>
      </c>
      <c r="B162">
        <v>76</v>
      </c>
      <c r="C162">
        <v>113</v>
      </c>
    </row>
    <row r="163" spans="1:3" x14ac:dyDescent="0.25">
      <c r="A163" s="1">
        <v>161</v>
      </c>
      <c r="B163">
        <v>125</v>
      </c>
      <c r="C163">
        <v>109</v>
      </c>
    </row>
    <row r="164" spans="1:3" x14ac:dyDescent="0.25">
      <c r="A164" s="1">
        <v>162</v>
      </c>
      <c r="B164">
        <v>104</v>
      </c>
      <c r="C164">
        <v>101</v>
      </c>
    </row>
    <row r="165" spans="1:3" x14ac:dyDescent="0.25">
      <c r="A165" s="1">
        <v>163</v>
      </c>
      <c r="B165">
        <v>91</v>
      </c>
      <c r="C165">
        <v>136</v>
      </c>
    </row>
    <row r="166" spans="1:3" x14ac:dyDescent="0.25">
      <c r="A166" s="1">
        <v>164</v>
      </c>
      <c r="B166">
        <v>133</v>
      </c>
      <c r="C166">
        <v>127</v>
      </c>
    </row>
    <row r="167" spans="1:3" x14ac:dyDescent="0.25">
      <c r="A167" s="1">
        <v>165</v>
      </c>
      <c r="B167">
        <v>105</v>
      </c>
      <c r="C167">
        <v>151</v>
      </c>
    </row>
    <row r="168" spans="1:3" x14ac:dyDescent="0.25">
      <c r="A168" s="1">
        <v>166</v>
      </c>
      <c r="B168">
        <v>104</v>
      </c>
      <c r="C168">
        <v>117</v>
      </c>
    </row>
    <row r="169" spans="1:3" x14ac:dyDescent="0.25">
      <c r="A169" s="1">
        <v>167</v>
      </c>
      <c r="B169">
        <v>103</v>
      </c>
      <c r="C169">
        <v>124</v>
      </c>
    </row>
    <row r="170" spans="1:3" x14ac:dyDescent="0.25">
      <c r="A170" s="1">
        <v>168</v>
      </c>
      <c r="B170">
        <v>99</v>
      </c>
      <c r="C170">
        <v>143</v>
      </c>
    </row>
    <row r="171" spans="1:3" x14ac:dyDescent="0.25">
      <c r="A171" s="1">
        <v>169</v>
      </c>
      <c r="B171">
        <v>103</v>
      </c>
      <c r="C171">
        <v>87</v>
      </c>
    </row>
    <row r="172" spans="1:3" x14ac:dyDescent="0.25">
      <c r="A172" s="1">
        <v>170</v>
      </c>
      <c r="B172">
        <v>116</v>
      </c>
      <c r="C172">
        <v>130</v>
      </c>
    </row>
    <row r="173" spans="1:3" x14ac:dyDescent="0.25">
      <c r="A173" s="1">
        <v>171</v>
      </c>
      <c r="B173">
        <v>96</v>
      </c>
      <c r="C173">
        <v>138</v>
      </c>
    </row>
    <row r="174" spans="1:3" x14ac:dyDescent="0.25">
      <c r="A174" s="1">
        <v>172</v>
      </c>
      <c r="B174">
        <v>136</v>
      </c>
      <c r="C174">
        <v>114</v>
      </c>
    </row>
    <row r="175" spans="1:3" x14ac:dyDescent="0.25">
      <c r="A175" s="1">
        <v>173</v>
      </c>
      <c r="B175">
        <v>96</v>
      </c>
      <c r="C175">
        <v>123</v>
      </c>
    </row>
    <row r="176" spans="1:3" x14ac:dyDescent="0.25">
      <c r="A176" s="1">
        <v>174</v>
      </c>
      <c r="B176">
        <v>121</v>
      </c>
      <c r="C176">
        <v>139</v>
      </c>
    </row>
    <row r="177" spans="1:3" x14ac:dyDescent="0.25">
      <c r="A177" s="1">
        <v>175</v>
      </c>
      <c r="B177">
        <v>98</v>
      </c>
      <c r="C177">
        <v>127</v>
      </c>
    </row>
    <row r="178" spans="1:3" x14ac:dyDescent="0.25">
      <c r="A178" s="1">
        <v>176</v>
      </c>
      <c r="B178">
        <v>135</v>
      </c>
      <c r="C178">
        <v>119</v>
      </c>
    </row>
    <row r="179" spans="1:3" x14ac:dyDescent="0.25">
      <c r="A179" s="1">
        <v>177</v>
      </c>
      <c r="B179">
        <v>101</v>
      </c>
      <c r="C179">
        <v>110</v>
      </c>
    </row>
    <row r="180" spans="1:3" x14ac:dyDescent="0.25">
      <c r="A180" s="1">
        <v>178</v>
      </c>
      <c r="B180">
        <v>97</v>
      </c>
      <c r="C180">
        <v>106</v>
      </c>
    </row>
    <row r="181" spans="1:3" x14ac:dyDescent="0.25">
      <c r="A181" s="1">
        <v>179</v>
      </c>
      <c r="B181">
        <v>135</v>
      </c>
      <c r="C181">
        <v>137</v>
      </c>
    </row>
    <row r="182" spans="1:3" x14ac:dyDescent="0.25">
      <c r="A182" s="1">
        <v>180</v>
      </c>
      <c r="B182">
        <v>131</v>
      </c>
      <c r="C182">
        <v>121</v>
      </c>
    </row>
    <row r="183" spans="1:3" x14ac:dyDescent="0.25">
      <c r="A183" s="1">
        <v>181</v>
      </c>
      <c r="B183">
        <v>110</v>
      </c>
      <c r="C183">
        <v>114</v>
      </c>
    </row>
    <row r="184" spans="1:3" x14ac:dyDescent="0.25">
      <c r="A184" s="1">
        <v>182</v>
      </c>
      <c r="B184">
        <v>110</v>
      </c>
      <c r="C184">
        <v>130</v>
      </c>
    </row>
    <row r="185" spans="1:3" x14ac:dyDescent="0.25">
      <c r="A185" s="1">
        <v>183</v>
      </c>
      <c r="B185">
        <v>103</v>
      </c>
      <c r="C185">
        <v>101</v>
      </c>
    </row>
    <row r="186" spans="1:3" x14ac:dyDescent="0.25">
      <c r="A186" s="1">
        <v>184</v>
      </c>
      <c r="B186">
        <v>92</v>
      </c>
      <c r="C186">
        <v>144</v>
      </c>
    </row>
    <row r="187" spans="1:3" x14ac:dyDescent="0.25">
      <c r="A187" s="1">
        <v>185</v>
      </c>
      <c r="B187">
        <v>135</v>
      </c>
      <c r="C187">
        <v>127</v>
      </c>
    </row>
    <row r="188" spans="1:3" x14ac:dyDescent="0.25">
      <c r="A188" s="1">
        <v>186</v>
      </c>
      <c r="B188">
        <v>109</v>
      </c>
      <c r="C188">
        <v>131</v>
      </c>
    </row>
    <row r="189" spans="1:3" x14ac:dyDescent="0.25">
      <c r="A189" s="1">
        <v>187</v>
      </c>
      <c r="B189">
        <v>101</v>
      </c>
      <c r="C189">
        <v>139</v>
      </c>
    </row>
    <row r="190" spans="1:3" x14ac:dyDescent="0.25">
      <c r="A190" s="1">
        <v>188</v>
      </c>
      <c r="B190">
        <v>98</v>
      </c>
      <c r="C190">
        <v>116</v>
      </c>
    </row>
    <row r="191" spans="1:3" x14ac:dyDescent="0.25">
      <c r="A191" s="1">
        <v>189</v>
      </c>
      <c r="B191">
        <v>113</v>
      </c>
      <c r="C191">
        <v>127</v>
      </c>
    </row>
    <row r="192" spans="1:3" x14ac:dyDescent="0.25">
      <c r="A192" s="1">
        <v>190</v>
      </c>
      <c r="B192">
        <v>108</v>
      </c>
      <c r="C192">
        <v>120</v>
      </c>
    </row>
    <row r="193" spans="1:3" x14ac:dyDescent="0.25">
      <c r="A193" s="1">
        <v>191</v>
      </c>
      <c r="B193">
        <v>117</v>
      </c>
      <c r="C193">
        <v>123</v>
      </c>
    </row>
    <row r="194" spans="1:3" x14ac:dyDescent="0.25">
      <c r="A194" s="1">
        <v>192</v>
      </c>
      <c r="B194">
        <v>96</v>
      </c>
      <c r="C194">
        <v>137</v>
      </c>
    </row>
    <row r="195" spans="1:3" x14ac:dyDescent="0.25">
      <c r="A195" s="1">
        <v>193</v>
      </c>
      <c r="B195">
        <v>100</v>
      </c>
      <c r="C195">
        <v>106</v>
      </c>
    </row>
    <row r="196" spans="1:3" x14ac:dyDescent="0.25">
      <c r="A196" s="1">
        <v>194</v>
      </c>
      <c r="B196">
        <v>102</v>
      </c>
      <c r="C196">
        <v>113</v>
      </c>
    </row>
    <row r="197" spans="1:3" x14ac:dyDescent="0.25">
      <c r="A197" s="1">
        <v>195</v>
      </c>
      <c r="B197">
        <v>123</v>
      </c>
      <c r="C197">
        <v>117</v>
      </c>
    </row>
    <row r="198" spans="1:3" x14ac:dyDescent="0.25">
      <c r="A198" s="1">
        <v>196</v>
      </c>
      <c r="B198">
        <v>115</v>
      </c>
      <c r="C198">
        <v>105</v>
      </c>
    </row>
    <row r="199" spans="1:3" x14ac:dyDescent="0.25">
      <c r="A199" s="1">
        <v>197</v>
      </c>
      <c r="B199">
        <v>114</v>
      </c>
      <c r="C199">
        <v>131</v>
      </c>
    </row>
    <row r="200" spans="1:3" x14ac:dyDescent="0.25">
      <c r="A200" s="1">
        <v>198</v>
      </c>
      <c r="B200">
        <v>113</v>
      </c>
      <c r="C200">
        <v>162</v>
      </c>
    </row>
    <row r="201" spans="1:3" x14ac:dyDescent="0.25">
      <c r="A201" s="1">
        <v>199</v>
      </c>
      <c r="B201">
        <v>109</v>
      </c>
      <c r="C201">
        <v>112</v>
      </c>
    </row>
    <row r="202" spans="1:3" x14ac:dyDescent="0.25">
      <c r="A202" s="1">
        <v>200</v>
      </c>
      <c r="B202">
        <v>105</v>
      </c>
      <c r="C202">
        <v>112</v>
      </c>
    </row>
    <row r="203" spans="1:3" x14ac:dyDescent="0.25">
      <c r="A203" s="1">
        <v>201</v>
      </c>
      <c r="B203">
        <v>130</v>
      </c>
      <c r="C203">
        <v>129</v>
      </c>
    </row>
    <row r="204" spans="1:3" x14ac:dyDescent="0.25">
      <c r="A204" s="1">
        <v>202</v>
      </c>
      <c r="B204">
        <v>126</v>
      </c>
      <c r="C204">
        <v>100</v>
      </c>
    </row>
    <row r="205" spans="1:3" x14ac:dyDescent="0.25">
      <c r="A205" s="1">
        <v>203</v>
      </c>
      <c r="B205">
        <v>109</v>
      </c>
      <c r="C205">
        <v>105</v>
      </c>
    </row>
    <row r="206" spans="1:3" x14ac:dyDescent="0.25">
      <c r="A206" s="1">
        <v>204</v>
      </c>
      <c r="B206">
        <v>104</v>
      </c>
      <c r="C206">
        <v>132</v>
      </c>
    </row>
    <row r="207" spans="1:3" x14ac:dyDescent="0.25">
      <c r="A207" s="1">
        <v>205</v>
      </c>
      <c r="B207">
        <v>113</v>
      </c>
      <c r="C207">
        <v>107</v>
      </c>
    </row>
    <row r="208" spans="1:3" x14ac:dyDescent="0.25">
      <c r="A208" s="1">
        <v>206</v>
      </c>
      <c r="B208">
        <v>95</v>
      </c>
      <c r="C208">
        <v>102</v>
      </c>
    </row>
    <row r="209" spans="1:3" x14ac:dyDescent="0.25">
      <c r="A209" s="1">
        <v>207</v>
      </c>
      <c r="B209">
        <v>120</v>
      </c>
      <c r="C209">
        <v>119</v>
      </c>
    </row>
    <row r="210" spans="1:3" x14ac:dyDescent="0.25">
      <c r="A210" s="1">
        <v>208</v>
      </c>
      <c r="B210">
        <v>127</v>
      </c>
      <c r="C210">
        <v>139</v>
      </c>
    </row>
    <row r="211" spans="1:3" x14ac:dyDescent="0.25">
      <c r="A211" s="1">
        <v>209</v>
      </c>
      <c r="B211">
        <v>98</v>
      </c>
      <c r="C211">
        <v>106</v>
      </c>
    </row>
    <row r="212" spans="1:3" x14ac:dyDescent="0.25">
      <c r="A212" s="1">
        <v>210</v>
      </c>
      <c r="B212">
        <v>135</v>
      </c>
      <c r="C212">
        <v>145</v>
      </c>
    </row>
    <row r="213" spans="1:3" x14ac:dyDescent="0.25">
      <c r="A213" s="1">
        <v>211</v>
      </c>
      <c r="B213">
        <v>97</v>
      </c>
      <c r="C213">
        <v>131</v>
      </c>
    </row>
    <row r="214" spans="1:3" x14ac:dyDescent="0.25">
      <c r="A214" s="1">
        <v>212</v>
      </c>
      <c r="B214">
        <v>109</v>
      </c>
      <c r="C214">
        <v>136</v>
      </c>
    </row>
    <row r="215" spans="1:3" x14ac:dyDescent="0.25">
      <c r="A215" s="1">
        <v>213</v>
      </c>
      <c r="B215">
        <v>103</v>
      </c>
      <c r="C215">
        <v>109</v>
      </c>
    </row>
    <row r="216" spans="1:3" x14ac:dyDescent="0.25">
      <c r="A216" s="1">
        <v>214</v>
      </c>
      <c r="B216">
        <v>96</v>
      </c>
      <c r="C216">
        <v>125</v>
      </c>
    </row>
    <row r="217" spans="1:3" x14ac:dyDescent="0.25">
      <c r="A217" s="1">
        <v>215</v>
      </c>
      <c r="B217">
        <v>96</v>
      </c>
      <c r="C217">
        <v>166</v>
      </c>
    </row>
    <row r="218" spans="1:3" x14ac:dyDescent="0.25">
      <c r="A218" s="1">
        <v>216</v>
      </c>
      <c r="B218">
        <v>117</v>
      </c>
      <c r="C218">
        <v>111</v>
      </c>
    </row>
    <row r="219" spans="1:3" x14ac:dyDescent="0.25">
      <c r="A219" s="1">
        <v>217</v>
      </c>
      <c r="B219">
        <v>85</v>
      </c>
      <c r="C219">
        <v>142</v>
      </c>
    </row>
    <row r="220" spans="1:3" x14ac:dyDescent="0.25">
      <c r="A220" s="1">
        <v>218</v>
      </c>
      <c r="B220">
        <v>160</v>
      </c>
      <c r="C220">
        <v>120</v>
      </c>
    </row>
    <row r="221" spans="1:3" x14ac:dyDescent="0.25">
      <c r="A221" s="1">
        <v>219</v>
      </c>
      <c r="B221">
        <v>108</v>
      </c>
      <c r="C221">
        <v>137</v>
      </c>
    </row>
    <row r="222" spans="1:3" x14ac:dyDescent="0.25">
      <c r="A222" s="1">
        <v>220</v>
      </c>
      <c r="B222">
        <v>109</v>
      </c>
      <c r="C222">
        <v>117</v>
      </c>
    </row>
    <row r="223" spans="1:3" x14ac:dyDescent="0.25">
      <c r="A223" s="1">
        <v>221</v>
      </c>
      <c r="B223">
        <v>99</v>
      </c>
      <c r="C223">
        <v>126</v>
      </c>
    </row>
    <row r="224" spans="1:3" x14ac:dyDescent="0.25">
      <c r="A224" s="1">
        <v>222</v>
      </c>
      <c r="B224">
        <v>102</v>
      </c>
      <c r="C224">
        <v>94</v>
      </c>
    </row>
    <row r="225" spans="1:3" x14ac:dyDescent="0.25">
      <c r="A225" s="1">
        <v>223</v>
      </c>
      <c r="B225">
        <v>102</v>
      </c>
      <c r="C225">
        <v>122</v>
      </c>
    </row>
    <row r="226" spans="1:3" x14ac:dyDescent="0.25">
      <c r="A226" s="1">
        <v>224</v>
      </c>
      <c r="B226">
        <v>100</v>
      </c>
      <c r="C226">
        <v>129</v>
      </c>
    </row>
    <row r="227" spans="1:3" x14ac:dyDescent="0.25">
      <c r="A227" s="1">
        <v>225</v>
      </c>
      <c r="B227">
        <v>109</v>
      </c>
      <c r="C227">
        <v>119</v>
      </c>
    </row>
    <row r="228" spans="1:3" x14ac:dyDescent="0.25">
      <c r="A228" s="1">
        <v>226</v>
      </c>
      <c r="B228">
        <v>115</v>
      </c>
      <c r="C228">
        <v>117</v>
      </c>
    </row>
    <row r="229" spans="1:3" x14ac:dyDescent="0.25">
      <c r="A229" s="1">
        <v>227</v>
      </c>
      <c r="B229">
        <v>111</v>
      </c>
      <c r="C229">
        <v>125</v>
      </c>
    </row>
    <row r="230" spans="1:3" x14ac:dyDescent="0.25">
      <c r="A230" s="1">
        <v>228</v>
      </c>
      <c r="B230">
        <v>107</v>
      </c>
      <c r="C230">
        <v>127</v>
      </c>
    </row>
    <row r="231" spans="1:3" x14ac:dyDescent="0.25">
      <c r="A231" s="1">
        <v>229</v>
      </c>
      <c r="B231">
        <v>140</v>
      </c>
      <c r="C231">
        <v>100</v>
      </c>
    </row>
    <row r="232" spans="1:3" x14ac:dyDescent="0.25">
      <c r="A232" s="1">
        <v>230</v>
      </c>
      <c r="B232">
        <v>97</v>
      </c>
      <c r="C232">
        <v>108</v>
      </c>
    </row>
    <row r="233" spans="1:3" x14ac:dyDescent="0.25">
      <c r="A233" s="1">
        <v>231</v>
      </c>
      <c r="B233">
        <v>92</v>
      </c>
      <c r="C233">
        <v>114</v>
      </c>
    </row>
    <row r="234" spans="1:3" x14ac:dyDescent="0.25">
      <c r="A234" s="1">
        <v>232</v>
      </c>
      <c r="B234">
        <v>101</v>
      </c>
      <c r="C234">
        <v>125</v>
      </c>
    </row>
    <row r="235" spans="1:3" x14ac:dyDescent="0.25">
      <c r="A235" s="1">
        <v>233</v>
      </c>
      <c r="B235">
        <v>99</v>
      </c>
      <c r="C235">
        <v>117</v>
      </c>
    </row>
    <row r="236" spans="1:3" x14ac:dyDescent="0.25">
      <c r="A236" s="1">
        <v>234</v>
      </c>
      <c r="B236">
        <v>90</v>
      </c>
      <c r="C236">
        <v>117</v>
      </c>
    </row>
    <row r="237" spans="1:3" x14ac:dyDescent="0.25">
      <c r="A237" s="1">
        <v>235</v>
      </c>
      <c r="B237">
        <v>109</v>
      </c>
      <c r="C237">
        <v>125</v>
      </c>
    </row>
    <row r="238" spans="1:3" x14ac:dyDescent="0.25">
      <c r="A238" s="1">
        <v>236</v>
      </c>
      <c r="B238">
        <v>124</v>
      </c>
      <c r="C238">
        <v>116</v>
      </c>
    </row>
    <row r="239" spans="1:3" x14ac:dyDescent="0.25">
      <c r="A239" s="1">
        <v>237</v>
      </c>
      <c r="B239">
        <v>133</v>
      </c>
      <c r="C239">
        <v>119</v>
      </c>
    </row>
    <row r="240" spans="1:3" x14ac:dyDescent="0.25">
      <c r="A240" s="1">
        <v>238</v>
      </c>
      <c r="B240">
        <v>120</v>
      </c>
      <c r="C240">
        <v>101</v>
      </c>
    </row>
    <row r="241" spans="1:3" x14ac:dyDescent="0.25">
      <c r="A241" s="1">
        <v>239</v>
      </c>
      <c r="B241">
        <v>92</v>
      </c>
      <c r="C241">
        <v>101</v>
      </c>
    </row>
    <row r="242" spans="1:3" x14ac:dyDescent="0.25">
      <c r="A242" s="1">
        <v>240</v>
      </c>
      <c r="B242">
        <v>110</v>
      </c>
      <c r="C242">
        <v>134</v>
      </c>
    </row>
    <row r="243" spans="1:3" x14ac:dyDescent="0.25">
      <c r="A243" s="1">
        <v>241</v>
      </c>
      <c r="B243">
        <v>131</v>
      </c>
      <c r="C243">
        <v>133</v>
      </c>
    </row>
    <row r="244" spans="1:3" x14ac:dyDescent="0.25">
      <c r="A244" s="1">
        <v>242</v>
      </c>
      <c r="B244">
        <v>96</v>
      </c>
      <c r="C244">
        <v>101</v>
      </c>
    </row>
    <row r="245" spans="1:3" x14ac:dyDescent="0.25">
      <c r="A245" s="1">
        <v>243</v>
      </c>
      <c r="B245">
        <v>99</v>
      </c>
      <c r="C245">
        <v>109</v>
      </c>
    </row>
    <row r="246" spans="1:3" x14ac:dyDescent="0.25">
      <c r="A246" s="1">
        <v>244</v>
      </c>
      <c r="B246">
        <v>105</v>
      </c>
      <c r="C246">
        <v>115</v>
      </c>
    </row>
    <row r="247" spans="1:3" x14ac:dyDescent="0.25">
      <c r="A247" s="1">
        <v>245</v>
      </c>
      <c r="B247">
        <v>108</v>
      </c>
      <c r="C247">
        <v>151</v>
      </c>
    </row>
    <row r="248" spans="1:3" x14ac:dyDescent="0.25">
      <c r="A248" s="1">
        <v>246</v>
      </c>
      <c r="B248">
        <v>132</v>
      </c>
      <c r="C248">
        <v>119</v>
      </c>
    </row>
    <row r="249" spans="1:3" x14ac:dyDescent="0.25">
      <c r="A249" s="1">
        <v>247</v>
      </c>
      <c r="B249">
        <v>105</v>
      </c>
      <c r="C249">
        <v>115</v>
      </c>
    </row>
    <row r="250" spans="1:3" x14ac:dyDescent="0.25">
      <c r="A250" s="1">
        <v>248</v>
      </c>
      <c r="B250">
        <v>102</v>
      </c>
      <c r="C250">
        <v>136</v>
      </c>
    </row>
    <row r="251" spans="1:3" x14ac:dyDescent="0.25">
      <c r="A251" s="1">
        <v>249</v>
      </c>
      <c r="B251">
        <v>108</v>
      </c>
      <c r="C251">
        <v>110</v>
      </c>
    </row>
    <row r="252" spans="1:3" x14ac:dyDescent="0.25">
      <c r="A252" s="1">
        <v>250</v>
      </c>
      <c r="B252">
        <v>141</v>
      </c>
      <c r="C252">
        <v>124</v>
      </c>
    </row>
    <row r="253" spans="1:3" x14ac:dyDescent="0.25">
      <c r="A253" s="1">
        <v>251</v>
      </c>
      <c r="B253">
        <v>126</v>
      </c>
      <c r="C253">
        <v>135</v>
      </c>
    </row>
    <row r="254" spans="1:3" x14ac:dyDescent="0.25">
      <c r="A254" s="1">
        <v>252</v>
      </c>
      <c r="B254">
        <v>111</v>
      </c>
      <c r="C254">
        <v>134</v>
      </c>
    </row>
    <row r="255" spans="1:3" x14ac:dyDescent="0.25">
      <c r="A255" s="1">
        <v>253</v>
      </c>
      <c r="B255">
        <v>102</v>
      </c>
      <c r="C255">
        <v>118</v>
      </c>
    </row>
    <row r="256" spans="1:3" x14ac:dyDescent="0.25">
      <c r="A256" s="1">
        <v>254</v>
      </c>
      <c r="B256">
        <v>111</v>
      </c>
      <c r="C256">
        <v>121</v>
      </c>
    </row>
    <row r="257" spans="1:3" x14ac:dyDescent="0.25">
      <c r="A257" s="1">
        <v>255</v>
      </c>
      <c r="B257">
        <v>140</v>
      </c>
      <c r="C257">
        <v>98</v>
      </c>
    </row>
    <row r="258" spans="1:3" x14ac:dyDescent="0.25">
      <c r="A258" s="1">
        <v>256</v>
      </c>
      <c r="B258">
        <v>114</v>
      </c>
      <c r="C258">
        <v>126</v>
      </c>
    </row>
    <row r="259" spans="1:3" x14ac:dyDescent="0.25">
      <c r="A259" s="1">
        <v>257</v>
      </c>
      <c r="B259">
        <v>106</v>
      </c>
      <c r="C259">
        <v>171</v>
      </c>
    </row>
    <row r="260" spans="1:3" x14ac:dyDescent="0.25">
      <c r="A260" s="1">
        <v>258</v>
      </c>
      <c r="B260">
        <v>111</v>
      </c>
      <c r="C260">
        <v>110</v>
      </c>
    </row>
    <row r="261" spans="1:3" x14ac:dyDescent="0.25">
      <c r="A261" s="1">
        <v>259</v>
      </c>
      <c r="B261">
        <v>115</v>
      </c>
      <c r="C261">
        <v>117</v>
      </c>
    </row>
    <row r="262" spans="1:3" x14ac:dyDescent="0.25">
      <c r="A262" s="1">
        <v>260</v>
      </c>
      <c r="B262">
        <v>114</v>
      </c>
      <c r="C262">
        <v>101</v>
      </c>
    </row>
    <row r="263" spans="1:3" x14ac:dyDescent="0.25">
      <c r="A263" s="1">
        <v>261</v>
      </c>
      <c r="B263">
        <v>114</v>
      </c>
      <c r="C263">
        <v>120</v>
      </c>
    </row>
    <row r="264" spans="1:3" x14ac:dyDescent="0.25">
      <c r="A264" s="1">
        <v>262</v>
      </c>
      <c r="B264">
        <v>101</v>
      </c>
      <c r="C264">
        <v>113</v>
      </c>
    </row>
    <row r="265" spans="1:3" x14ac:dyDescent="0.25">
      <c r="A265" s="1">
        <v>263</v>
      </c>
      <c r="B265">
        <v>89</v>
      </c>
      <c r="C265">
        <v>127</v>
      </c>
    </row>
    <row r="266" spans="1:3" x14ac:dyDescent="0.25">
      <c r="A266" s="1">
        <v>264</v>
      </c>
      <c r="B266">
        <v>100</v>
      </c>
      <c r="C266">
        <v>115</v>
      </c>
    </row>
    <row r="267" spans="1:3" x14ac:dyDescent="0.25">
      <c r="A267" s="1">
        <v>265</v>
      </c>
      <c r="B267">
        <v>93</v>
      </c>
      <c r="C267">
        <v>133</v>
      </c>
    </row>
    <row r="268" spans="1:3" x14ac:dyDescent="0.25">
      <c r="A268" s="1">
        <v>266</v>
      </c>
      <c r="B268">
        <v>118</v>
      </c>
      <c r="C268">
        <v>100</v>
      </c>
    </row>
    <row r="269" spans="1:3" x14ac:dyDescent="0.25">
      <c r="A269" s="1">
        <v>267</v>
      </c>
      <c r="B269">
        <v>128</v>
      </c>
      <c r="C269">
        <v>115</v>
      </c>
    </row>
    <row r="270" spans="1:3" x14ac:dyDescent="0.25">
      <c r="A270" s="1">
        <v>268</v>
      </c>
      <c r="B270">
        <v>105</v>
      </c>
      <c r="C270">
        <v>83</v>
      </c>
    </row>
    <row r="271" spans="1:3" x14ac:dyDescent="0.25">
      <c r="A271" s="1">
        <v>269</v>
      </c>
      <c r="B271">
        <v>99</v>
      </c>
      <c r="C271">
        <v>119</v>
      </c>
    </row>
    <row r="272" spans="1:3" x14ac:dyDescent="0.25">
      <c r="A272" s="1">
        <v>270</v>
      </c>
      <c r="B272">
        <v>123</v>
      </c>
      <c r="C272">
        <v>147</v>
      </c>
    </row>
    <row r="273" spans="1:3" x14ac:dyDescent="0.25">
      <c r="A273" s="1">
        <v>271</v>
      </c>
      <c r="B273">
        <v>96</v>
      </c>
      <c r="C273">
        <v>111</v>
      </c>
    </row>
    <row r="274" spans="1:3" x14ac:dyDescent="0.25">
      <c r="A274" s="1">
        <v>272</v>
      </c>
      <c r="B274">
        <v>130</v>
      </c>
      <c r="C274">
        <v>123</v>
      </c>
    </row>
    <row r="275" spans="1:3" x14ac:dyDescent="0.25">
      <c r="A275" s="1">
        <v>273</v>
      </c>
      <c r="B275">
        <v>105</v>
      </c>
      <c r="C275">
        <v>135</v>
      </c>
    </row>
    <row r="276" spans="1:3" x14ac:dyDescent="0.25">
      <c r="A276" s="1">
        <v>274</v>
      </c>
      <c r="B276">
        <v>136</v>
      </c>
      <c r="C276">
        <v>134</v>
      </c>
    </row>
    <row r="277" spans="1:3" x14ac:dyDescent="0.25">
      <c r="A277" s="1">
        <v>275</v>
      </c>
      <c r="B277">
        <v>97</v>
      </c>
      <c r="C277">
        <v>111</v>
      </c>
    </row>
    <row r="278" spans="1:3" x14ac:dyDescent="0.25">
      <c r="A278" s="1">
        <v>276</v>
      </c>
      <c r="B278">
        <v>107</v>
      </c>
      <c r="C278">
        <v>121</v>
      </c>
    </row>
    <row r="279" spans="1:3" x14ac:dyDescent="0.25">
      <c r="A279" s="1">
        <v>277</v>
      </c>
      <c r="B279">
        <v>135</v>
      </c>
      <c r="C279">
        <v>113</v>
      </c>
    </row>
    <row r="280" spans="1:3" x14ac:dyDescent="0.25">
      <c r="A280" s="1">
        <v>278</v>
      </c>
      <c r="B280">
        <v>118</v>
      </c>
      <c r="C280">
        <v>143</v>
      </c>
    </row>
    <row r="281" spans="1:3" x14ac:dyDescent="0.25">
      <c r="A281" s="1">
        <v>279</v>
      </c>
      <c r="B281">
        <v>117</v>
      </c>
      <c r="C281">
        <v>107</v>
      </c>
    </row>
    <row r="282" spans="1:3" x14ac:dyDescent="0.25">
      <c r="A282" s="1">
        <v>280</v>
      </c>
      <c r="B282">
        <v>142</v>
      </c>
      <c r="C282">
        <v>128</v>
      </c>
    </row>
    <row r="283" spans="1:3" x14ac:dyDescent="0.25">
      <c r="A283" s="1">
        <v>281</v>
      </c>
      <c r="B283">
        <v>104</v>
      </c>
      <c r="C283">
        <v>126</v>
      </c>
    </row>
    <row r="284" spans="1:3" x14ac:dyDescent="0.25">
      <c r="A284" s="1">
        <v>282</v>
      </c>
      <c r="B284">
        <v>135</v>
      </c>
      <c r="C284">
        <v>108</v>
      </c>
    </row>
    <row r="285" spans="1:3" x14ac:dyDescent="0.25">
      <c r="A285" s="1">
        <v>283</v>
      </c>
      <c r="B285">
        <v>124</v>
      </c>
      <c r="C285">
        <v>127</v>
      </c>
    </row>
    <row r="286" spans="1:3" x14ac:dyDescent="0.25">
      <c r="A286" s="1">
        <v>284</v>
      </c>
      <c r="B286">
        <v>97</v>
      </c>
      <c r="C286">
        <v>109</v>
      </c>
    </row>
    <row r="287" spans="1:3" x14ac:dyDescent="0.25">
      <c r="A287" s="1">
        <v>285</v>
      </c>
      <c r="B287">
        <v>124</v>
      </c>
      <c r="C287">
        <v>107</v>
      </c>
    </row>
    <row r="288" spans="1:3" x14ac:dyDescent="0.25">
      <c r="A288" s="1">
        <v>286</v>
      </c>
      <c r="B288">
        <v>106</v>
      </c>
      <c r="C288">
        <v>125</v>
      </c>
    </row>
    <row r="289" spans="1:3" x14ac:dyDescent="0.25">
      <c r="A289" s="1">
        <v>287</v>
      </c>
      <c r="B289">
        <v>93</v>
      </c>
      <c r="C289">
        <v>105</v>
      </c>
    </row>
    <row r="290" spans="1:3" x14ac:dyDescent="0.25">
      <c r="A290" s="1">
        <v>288</v>
      </c>
      <c r="B290">
        <v>86</v>
      </c>
      <c r="C290">
        <v>113</v>
      </c>
    </row>
    <row r="291" spans="1:3" x14ac:dyDescent="0.25">
      <c r="A291" s="1">
        <v>289</v>
      </c>
      <c r="B291">
        <v>106</v>
      </c>
      <c r="C291">
        <v>135</v>
      </c>
    </row>
    <row r="292" spans="1:3" x14ac:dyDescent="0.25">
      <c r="A292" s="1">
        <v>290</v>
      </c>
      <c r="B292">
        <v>113</v>
      </c>
      <c r="C292">
        <v>129</v>
      </c>
    </row>
    <row r="293" spans="1:3" x14ac:dyDescent="0.25">
      <c r="A293" s="1">
        <v>291</v>
      </c>
      <c r="B293">
        <v>104</v>
      </c>
      <c r="C293">
        <v>139</v>
      </c>
    </row>
    <row r="294" spans="1:3" x14ac:dyDescent="0.25">
      <c r="A294" s="1">
        <v>292</v>
      </c>
      <c r="B294">
        <v>113</v>
      </c>
      <c r="C294">
        <v>137</v>
      </c>
    </row>
    <row r="295" spans="1:3" x14ac:dyDescent="0.25">
      <c r="A295" s="1">
        <v>293</v>
      </c>
      <c r="B295">
        <v>131</v>
      </c>
      <c r="C295">
        <v>108</v>
      </c>
    </row>
    <row r="296" spans="1:3" x14ac:dyDescent="0.25">
      <c r="A296" s="1">
        <v>294</v>
      </c>
      <c r="B296">
        <v>108</v>
      </c>
      <c r="C296">
        <v>131</v>
      </c>
    </row>
    <row r="297" spans="1:3" x14ac:dyDescent="0.25">
      <c r="A297" s="1">
        <v>295</v>
      </c>
      <c r="B297">
        <v>100</v>
      </c>
      <c r="C297">
        <v>132</v>
      </c>
    </row>
    <row r="298" spans="1:3" x14ac:dyDescent="0.25">
      <c r="A298" s="1">
        <v>296</v>
      </c>
      <c r="B298">
        <v>120</v>
      </c>
      <c r="C298">
        <v>119</v>
      </c>
    </row>
    <row r="299" spans="1:3" x14ac:dyDescent="0.25">
      <c r="A299" s="1">
        <v>297</v>
      </c>
      <c r="B299">
        <v>117</v>
      </c>
      <c r="C299">
        <v>104</v>
      </c>
    </row>
    <row r="300" spans="1:3" x14ac:dyDescent="0.25">
      <c r="A300" s="1">
        <v>298</v>
      </c>
      <c r="B300">
        <v>91</v>
      </c>
      <c r="C300">
        <v>149</v>
      </c>
    </row>
    <row r="301" spans="1:3" x14ac:dyDescent="0.25">
      <c r="A301" s="1">
        <v>299</v>
      </c>
      <c r="B301">
        <v>93</v>
      </c>
      <c r="C301">
        <v>125</v>
      </c>
    </row>
    <row r="302" spans="1:3" x14ac:dyDescent="0.25">
      <c r="A302" s="1">
        <v>300</v>
      </c>
      <c r="B302">
        <v>109</v>
      </c>
      <c r="C302">
        <v>108</v>
      </c>
    </row>
    <row r="303" spans="1:3" x14ac:dyDescent="0.25">
      <c r="A303" s="1">
        <v>301</v>
      </c>
      <c r="B303">
        <v>111</v>
      </c>
      <c r="C303">
        <v>137</v>
      </c>
    </row>
    <row r="304" spans="1:3" x14ac:dyDescent="0.25">
      <c r="A304" s="1">
        <v>302</v>
      </c>
      <c r="B304">
        <v>126</v>
      </c>
      <c r="C304">
        <v>136</v>
      </c>
    </row>
    <row r="305" spans="1:3" x14ac:dyDescent="0.25">
      <c r="A305" s="1">
        <v>303</v>
      </c>
      <c r="B305">
        <v>120</v>
      </c>
      <c r="C305">
        <v>118</v>
      </c>
    </row>
    <row r="306" spans="1:3" x14ac:dyDescent="0.25">
      <c r="A306" s="1">
        <v>304</v>
      </c>
      <c r="B306">
        <v>101</v>
      </c>
      <c r="C306">
        <v>132</v>
      </c>
    </row>
    <row r="307" spans="1:3" x14ac:dyDescent="0.25">
      <c r="A307" s="1">
        <v>305</v>
      </c>
      <c r="B307">
        <v>90</v>
      </c>
      <c r="C307">
        <v>111</v>
      </c>
    </row>
    <row r="308" spans="1:3" x14ac:dyDescent="0.25">
      <c r="A308" s="1">
        <v>306</v>
      </c>
      <c r="B308">
        <v>121</v>
      </c>
      <c r="C308">
        <v>112</v>
      </c>
    </row>
    <row r="309" spans="1:3" x14ac:dyDescent="0.25">
      <c r="A309" s="1">
        <v>307</v>
      </c>
      <c r="B309">
        <v>109</v>
      </c>
      <c r="C309">
        <v>146</v>
      </c>
    </row>
    <row r="310" spans="1:3" x14ac:dyDescent="0.25">
      <c r="A310" s="1">
        <v>308</v>
      </c>
      <c r="B310">
        <v>96</v>
      </c>
      <c r="C310">
        <v>134</v>
      </c>
    </row>
    <row r="311" spans="1:3" x14ac:dyDescent="0.25">
      <c r="A311" s="1">
        <v>309</v>
      </c>
      <c r="B311">
        <v>113</v>
      </c>
      <c r="C311">
        <v>131</v>
      </c>
    </row>
    <row r="312" spans="1:3" x14ac:dyDescent="0.25">
      <c r="A312" s="1">
        <v>310</v>
      </c>
      <c r="B312">
        <v>120</v>
      </c>
      <c r="C312">
        <v>97</v>
      </c>
    </row>
    <row r="313" spans="1:3" x14ac:dyDescent="0.25">
      <c r="A313" s="1">
        <v>311</v>
      </c>
      <c r="B313">
        <v>87</v>
      </c>
      <c r="C313">
        <v>119</v>
      </c>
    </row>
    <row r="314" spans="1:3" x14ac:dyDescent="0.25">
      <c r="A314" s="1">
        <v>312</v>
      </c>
      <c r="B314">
        <v>128</v>
      </c>
      <c r="C314">
        <v>84</v>
      </c>
    </row>
    <row r="315" spans="1:3" x14ac:dyDescent="0.25">
      <c r="A315" s="1">
        <v>313</v>
      </c>
      <c r="B315">
        <v>121</v>
      </c>
      <c r="C315">
        <v>125</v>
      </c>
    </row>
    <row r="316" spans="1:3" x14ac:dyDescent="0.25">
      <c r="A316" s="1">
        <v>314</v>
      </c>
      <c r="B316">
        <v>102</v>
      </c>
      <c r="C316">
        <v>121</v>
      </c>
    </row>
    <row r="317" spans="1:3" x14ac:dyDescent="0.25">
      <c r="A317" s="1">
        <v>315</v>
      </c>
      <c r="B317">
        <v>102</v>
      </c>
      <c r="C317">
        <v>120</v>
      </c>
    </row>
    <row r="318" spans="1:3" x14ac:dyDescent="0.25">
      <c r="A318" s="1">
        <v>316</v>
      </c>
      <c r="B318">
        <v>97</v>
      </c>
      <c r="C318">
        <v>131</v>
      </c>
    </row>
    <row r="319" spans="1:3" x14ac:dyDescent="0.25">
      <c r="A319" s="1">
        <v>317</v>
      </c>
      <c r="B319">
        <v>95</v>
      </c>
      <c r="C319">
        <v>106</v>
      </c>
    </row>
    <row r="320" spans="1:3" x14ac:dyDescent="0.25">
      <c r="A320" s="1">
        <v>318</v>
      </c>
      <c r="B320">
        <v>130</v>
      </c>
      <c r="C320">
        <v>106</v>
      </c>
    </row>
    <row r="321" spans="1:3" x14ac:dyDescent="0.25">
      <c r="A321" s="1">
        <v>319</v>
      </c>
      <c r="B321">
        <v>117</v>
      </c>
      <c r="C321">
        <v>124</v>
      </c>
    </row>
    <row r="322" spans="1:3" x14ac:dyDescent="0.25">
      <c r="A322" s="1">
        <v>320</v>
      </c>
      <c r="B322">
        <v>109</v>
      </c>
      <c r="C322">
        <v>150</v>
      </c>
    </row>
    <row r="323" spans="1:3" x14ac:dyDescent="0.25">
      <c r="A323" s="1">
        <v>321</v>
      </c>
      <c r="B323">
        <v>114</v>
      </c>
      <c r="C323">
        <v>93</v>
      </c>
    </row>
    <row r="324" spans="1:3" x14ac:dyDescent="0.25">
      <c r="A324" s="1">
        <v>322</v>
      </c>
      <c r="B324">
        <v>107</v>
      </c>
      <c r="C324">
        <v>139</v>
      </c>
    </row>
    <row r="325" spans="1:3" x14ac:dyDescent="0.25">
      <c r="A325" s="1">
        <v>323</v>
      </c>
      <c r="B325">
        <v>102</v>
      </c>
      <c r="C325">
        <v>126</v>
      </c>
    </row>
    <row r="326" spans="1:3" x14ac:dyDescent="0.25">
      <c r="A326" s="1">
        <v>324</v>
      </c>
      <c r="B326">
        <v>92</v>
      </c>
      <c r="C326">
        <v>133</v>
      </c>
    </row>
    <row r="327" spans="1:3" x14ac:dyDescent="0.25">
      <c r="A327" s="1">
        <v>325</v>
      </c>
      <c r="B327">
        <v>124</v>
      </c>
      <c r="C327">
        <v>98</v>
      </c>
    </row>
    <row r="328" spans="1:3" x14ac:dyDescent="0.25">
      <c r="A328" s="1">
        <v>326</v>
      </c>
      <c r="B328">
        <v>115</v>
      </c>
      <c r="C328">
        <v>93</v>
      </c>
    </row>
    <row r="329" spans="1:3" x14ac:dyDescent="0.25">
      <c r="A329" s="1">
        <v>327</v>
      </c>
      <c r="B329">
        <v>123</v>
      </c>
      <c r="C329">
        <v>149</v>
      </c>
    </row>
    <row r="330" spans="1:3" x14ac:dyDescent="0.25">
      <c r="A330" s="1">
        <v>328</v>
      </c>
      <c r="B330">
        <v>109</v>
      </c>
      <c r="C330">
        <v>137</v>
      </c>
    </row>
    <row r="331" spans="1:3" x14ac:dyDescent="0.25">
      <c r="A331" s="1">
        <v>329</v>
      </c>
      <c r="B331">
        <v>85</v>
      </c>
      <c r="C331">
        <v>107</v>
      </c>
    </row>
    <row r="332" spans="1:3" x14ac:dyDescent="0.25">
      <c r="A332" s="1">
        <v>330</v>
      </c>
      <c r="B332">
        <v>112</v>
      </c>
      <c r="C332">
        <v>142</v>
      </c>
    </row>
    <row r="333" spans="1:3" x14ac:dyDescent="0.25">
      <c r="A333" s="1">
        <v>331</v>
      </c>
      <c r="B333">
        <v>112</v>
      </c>
      <c r="C333">
        <v>122</v>
      </c>
    </row>
    <row r="334" spans="1:3" x14ac:dyDescent="0.25">
      <c r="A334" s="1">
        <v>332</v>
      </c>
      <c r="B334">
        <v>105</v>
      </c>
      <c r="C334">
        <v>129</v>
      </c>
    </row>
    <row r="335" spans="1:3" x14ac:dyDescent="0.25">
      <c r="A335" s="1">
        <v>333</v>
      </c>
      <c r="B335">
        <v>106</v>
      </c>
      <c r="C335">
        <v>121</v>
      </c>
    </row>
    <row r="336" spans="1:3" x14ac:dyDescent="0.25">
      <c r="A336" s="1">
        <v>334</v>
      </c>
      <c r="B336">
        <v>104</v>
      </c>
      <c r="C336">
        <v>111</v>
      </c>
    </row>
    <row r="337" spans="1:3" x14ac:dyDescent="0.25">
      <c r="A337" s="1">
        <v>335</v>
      </c>
      <c r="B337">
        <v>109</v>
      </c>
      <c r="C337">
        <v>98</v>
      </c>
    </row>
    <row r="338" spans="1:3" x14ac:dyDescent="0.25">
      <c r="A338" s="1">
        <v>336</v>
      </c>
      <c r="B338">
        <v>111</v>
      </c>
      <c r="C338">
        <v>127</v>
      </c>
    </row>
    <row r="339" spans="1:3" x14ac:dyDescent="0.25">
      <c r="A339" s="1">
        <v>337</v>
      </c>
      <c r="B339">
        <v>91</v>
      </c>
      <c r="C339">
        <v>108</v>
      </c>
    </row>
    <row r="340" spans="1:3" x14ac:dyDescent="0.25">
      <c r="A340" s="1">
        <v>338</v>
      </c>
      <c r="B340">
        <v>113</v>
      </c>
      <c r="C340">
        <v>132</v>
      </c>
    </row>
    <row r="341" spans="1:3" x14ac:dyDescent="0.25">
      <c r="A341" s="1">
        <v>339</v>
      </c>
      <c r="B341">
        <v>101</v>
      </c>
      <c r="C341">
        <v>128</v>
      </c>
    </row>
    <row r="342" spans="1:3" x14ac:dyDescent="0.25">
      <c r="A342" s="1">
        <v>340</v>
      </c>
      <c r="B342">
        <v>111</v>
      </c>
      <c r="C342">
        <v>145</v>
      </c>
    </row>
    <row r="343" spans="1:3" x14ac:dyDescent="0.25">
      <c r="A343" s="1">
        <v>341</v>
      </c>
      <c r="B343">
        <v>88</v>
      </c>
      <c r="C343">
        <v>93</v>
      </c>
    </row>
    <row r="344" spans="1:3" x14ac:dyDescent="0.25">
      <c r="A344" s="1">
        <v>342</v>
      </c>
      <c r="B344">
        <v>102</v>
      </c>
      <c r="C344">
        <v>141</v>
      </c>
    </row>
    <row r="345" spans="1:3" x14ac:dyDescent="0.25">
      <c r="A345" s="1">
        <v>343</v>
      </c>
      <c r="B345">
        <v>107</v>
      </c>
      <c r="C345">
        <v>98</v>
      </c>
    </row>
    <row r="346" spans="1:3" x14ac:dyDescent="0.25">
      <c r="A346" s="1">
        <v>344</v>
      </c>
      <c r="B346">
        <v>131</v>
      </c>
      <c r="C346">
        <v>107</v>
      </c>
    </row>
    <row r="347" spans="1:3" x14ac:dyDescent="0.25">
      <c r="A347" s="1">
        <v>345</v>
      </c>
      <c r="B347">
        <v>118</v>
      </c>
      <c r="C347">
        <v>107</v>
      </c>
    </row>
    <row r="348" spans="1:3" x14ac:dyDescent="0.25">
      <c r="A348" s="1">
        <v>346</v>
      </c>
      <c r="B348">
        <v>119</v>
      </c>
      <c r="C348">
        <v>132</v>
      </c>
    </row>
    <row r="349" spans="1:3" x14ac:dyDescent="0.25">
      <c r="A349" s="1">
        <v>347</v>
      </c>
      <c r="B349">
        <v>107</v>
      </c>
      <c r="C349">
        <v>98</v>
      </c>
    </row>
    <row r="350" spans="1:3" x14ac:dyDescent="0.25">
      <c r="A350" s="1">
        <v>348</v>
      </c>
      <c r="B350">
        <v>97</v>
      </c>
      <c r="C350">
        <v>112</v>
      </c>
    </row>
    <row r="351" spans="1:3" x14ac:dyDescent="0.25">
      <c r="A351" s="1">
        <v>349</v>
      </c>
      <c r="B351">
        <v>103</v>
      </c>
      <c r="C351">
        <v>136</v>
      </c>
    </row>
    <row r="352" spans="1:3" x14ac:dyDescent="0.25">
      <c r="A352" s="1">
        <v>350</v>
      </c>
      <c r="B352">
        <v>105</v>
      </c>
      <c r="C352">
        <v>119</v>
      </c>
    </row>
    <row r="353" spans="1:3" x14ac:dyDescent="0.25">
      <c r="A353" s="1">
        <v>351</v>
      </c>
      <c r="B353">
        <v>103</v>
      </c>
      <c r="C353">
        <v>142</v>
      </c>
    </row>
    <row r="354" spans="1:3" x14ac:dyDescent="0.25">
      <c r="A354" s="1">
        <v>352</v>
      </c>
      <c r="B354">
        <v>107</v>
      </c>
      <c r="C354">
        <v>142</v>
      </c>
    </row>
    <row r="355" spans="1:3" x14ac:dyDescent="0.25">
      <c r="A355" s="1">
        <v>353</v>
      </c>
      <c r="B355">
        <v>110</v>
      </c>
      <c r="C355">
        <v>138</v>
      </c>
    </row>
    <row r="356" spans="1:3" x14ac:dyDescent="0.25">
      <c r="A356" s="1">
        <v>354</v>
      </c>
      <c r="B356">
        <v>96</v>
      </c>
      <c r="C356">
        <v>115</v>
      </c>
    </row>
    <row r="357" spans="1:3" x14ac:dyDescent="0.25">
      <c r="A357" s="1">
        <v>355</v>
      </c>
      <c r="B357">
        <v>96</v>
      </c>
      <c r="C357">
        <v>112</v>
      </c>
    </row>
    <row r="358" spans="1:3" x14ac:dyDescent="0.25">
      <c r="A358" s="1">
        <v>356</v>
      </c>
      <c r="B358">
        <v>94</v>
      </c>
      <c r="C358">
        <v>131</v>
      </c>
    </row>
    <row r="359" spans="1:3" x14ac:dyDescent="0.25">
      <c r="A359" s="1">
        <v>357</v>
      </c>
      <c r="B359">
        <v>103</v>
      </c>
      <c r="C359">
        <v>156</v>
      </c>
    </row>
    <row r="360" spans="1:3" x14ac:dyDescent="0.25">
      <c r="A360" s="1">
        <v>358</v>
      </c>
      <c r="B360">
        <v>117</v>
      </c>
      <c r="C360">
        <v>134</v>
      </c>
    </row>
    <row r="361" spans="1:3" x14ac:dyDescent="0.25">
      <c r="A361" s="1">
        <v>359</v>
      </c>
      <c r="B361">
        <v>114</v>
      </c>
      <c r="C361">
        <v>111</v>
      </c>
    </row>
    <row r="362" spans="1:3" x14ac:dyDescent="0.25">
      <c r="A362" s="1">
        <v>360</v>
      </c>
      <c r="B362">
        <v>92</v>
      </c>
      <c r="C362">
        <v>130</v>
      </c>
    </row>
    <row r="363" spans="1:3" x14ac:dyDescent="0.25">
      <c r="A363" s="1">
        <v>361</v>
      </c>
      <c r="B363">
        <v>132</v>
      </c>
      <c r="C363">
        <v>139</v>
      </c>
    </row>
    <row r="364" spans="1:3" x14ac:dyDescent="0.25">
      <c r="A364" s="1">
        <v>362</v>
      </c>
      <c r="B364">
        <v>103</v>
      </c>
      <c r="C364">
        <v>107</v>
      </c>
    </row>
    <row r="365" spans="1:3" x14ac:dyDescent="0.25">
      <c r="A365" s="1">
        <v>363</v>
      </c>
      <c r="B365">
        <v>86</v>
      </c>
      <c r="C365">
        <v>135</v>
      </c>
    </row>
    <row r="366" spans="1:3" x14ac:dyDescent="0.25">
      <c r="A366" s="1">
        <v>364</v>
      </c>
      <c r="B366">
        <v>118</v>
      </c>
      <c r="C366">
        <v>125</v>
      </c>
    </row>
    <row r="367" spans="1:3" x14ac:dyDescent="0.25">
      <c r="A367" s="1">
        <v>365</v>
      </c>
      <c r="B367">
        <v>109</v>
      </c>
      <c r="C367">
        <v>91</v>
      </c>
    </row>
    <row r="368" spans="1:3" x14ac:dyDescent="0.25">
      <c r="A368" s="1">
        <v>366</v>
      </c>
      <c r="B368">
        <v>103</v>
      </c>
      <c r="C368">
        <v>134</v>
      </c>
    </row>
    <row r="369" spans="1:3" x14ac:dyDescent="0.25">
      <c r="A369" s="1">
        <v>367</v>
      </c>
      <c r="B369">
        <v>122</v>
      </c>
      <c r="C369">
        <v>108</v>
      </c>
    </row>
    <row r="370" spans="1:3" x14ac:dyDescent="0.25">
      <c r="A370" s="1">
        <v>368</v>
      </c>
      <c r="B370">
        <v>108</v>
      </c>
      <c r="C370">
        <v>150</v>
      </c>
    </row>
    <row r="371" spans="1:3" x14ac:dyDescent="0.25">
      <c r="A371" s="1">
        <v>369</v>
      </c>
      <c r="B371">
        <v>123</v>
      </c>
      <c r="C371">
        <v>98</v>
      </c>
    </row>
    <row r="372" spans="1:3" x14ac:dyDescent="0.25">
      <c r="A372" s="1">
        <v>370</v>
      </c>
      <c r="B372">
        <v>107</v>
      </c>
      <c r="C372">
        <v>110</v>
      </c>
    </row>
    <row r="373" spans="1:3" x14ac:dyDescent="0.25">
      <c r="A373" s="1">
        <v>371</v>
      </c>
      <c r="B373">
        <v>128</v>
      </c>
      <c r="C373">
        <v>111</v>
      </c>
    </row>
    <row r="374" spans="1:3" x14ac:dyDescent="0.25">
      <c r="A374" s="1">
        <v>372</v>
      </c>
      <c r="B374">
        <v>102</v>
      </c>
      <c r="C374">
        <v>144</v>
      </c>
    </row>
    <row r="375" spans="1:3" x14ac:dyDescent="0.25">
      <c r="A375" s="1">
        <v>373</v>
      </c>
      <c r="B375">
        <v>100</v>
      </c>
      <c r="C375">
        <v>93</v>
      </c>
    </row>
    <row r="376" spans="1:3" x14ac:dyDescent="0.25">
      <c r="A376" s="1">
        <v>374</v>
      </c>
      <c r="B376">
        <v>133</v>
      </c>
      <c r="C376">
        <v>127</v>
      </c>
    </row>
    <row r="377" spans="1:3" x14ac:dyDescent="0.25">
      <c r="A377" s="1">
        <v>375</v>
      </c>
      <c r="B377">
        <v>109</v>
      </c>
      <c r="C377">
        <v>130</v>
      </c>
    </row>
    <row r="378" spans="1:3" x14ac:dyDescent="0.25">
      <c r="A378" s="1">
        <v>376</v>
      </c>
      <c r="B378">
        <v>102</v>
      </c>
      <c r="C378">
        <v>124</v>
      </c>
    </row>
    <row r="379" spans="1:3" x14ac:dyDescent="0.25">
      <c r="A379" s="1">
        <v>377</v>
      </c>
      <c r="B379">
        <v>128</v>
      </c>
      <c r="C379">
        <v>131</v>
      </c>
    </row>
    <row r="380" spans="1:3" x14ac:dyDescent="0.25">
      <c r="A380" s="1">
        <v>378</v>
      </c>
      <c r="B380">
        <v>112</v>
      </c>
      <c r="C380">
        <v>159</v>
      </c>
    </row>
    <row r="381" spans="1:3" x14ac:dyDescent="0.25">
      <c r="A381" s="1">
        <v>379</v>
      </c>
      <c r="B381">
        <v>112</v>
      </c>
      <c r="C381">
        <v>133</v>
      </c>
    </row>
    <row r="382" spans="1:3" x14ac:dyDescent="0.25">
      <c r="A382" s="1">
        <v>380</v>
      </c>
      <c r="B382">
        <v>99</v>
      </c>
      <c r="C382">
        <v>130</v>
      </c>
    </row>
    <row r="383" spans="1:3" x14ac:dyDescent="0.25">
      <c r="A383" s="1">
        <v>381</v>
      </c>
      <c r="B383">
        <v>117</v>
      </c>
      <c r="C383">
        <v>104</v>
      </c>
    </row>
    <row r="384" spans="1:3" x14ac:dyDescent="0.25">
      <c r="A384" s="1">
        <v>382</v>
      </c>
      <c r="B384">
        <v>107</v>
      </c>
      <c r="C384">
        <v>126</v>
      </c>
    </row>
    <row r="385" spans="1:3" x14ac:dyDescent="0.25">
      <c r="A385" s="1">
        <v>383</v>
      </c>
      <c r="B385">
        <v>139</v>
      </c>
      <c r="C385">
        <v>116</v>
      </c>
    </row>
    <row r="386" spans="1:3" x14ac:dyDescent="0.25">
      <c r="A386" s="1">
        <v>384</v>
      </c>
      <c r="B386">
        <v>103</v>
      </c>
      <c r="C386">
        <v>100</v>
      </c>
    </row>
    <row r="387" spans="1:3" x14ac:dyDescent="0.25">
      <c r="A387" s="1">
        <v>385</v>
      </c>
      <c r="B387">
        <v>108</v>
      </c>
      <c r="C387">
        <v>135</v>
      </c>
    </row>
    <row r="388" spans="1:3" x14ac:dyDescent="0.25">
      <c r="A388" s="1">
        <v>386</v>
      </c>
      <c r="B388">
        <v>124</v>
      </c>
      <c r="C388">
        <v>112</v>
      </c>
    </row>
    <row r="389" spans="1:3" x14ac:dyDescent="0.25">
      <c r="A389" s="1">
        <v>387</v>
      </c>
      <c r="B389">
        <v>107</v>
      </c>
      <c r="C389">
        <v>117</v>
      </c>
    </row>
    <row r="390" spans="1:3" x14ac:dyDescent="0.25">
      <c r="A390" s="1">
        <v>388</v>
      </c>
      <c r="B390">
        <v>97</v>
      </c>
      <c r="C390">
        <v>94</v>
      </c>
    </row>
    <row r="391" spans="1:3" x14ac:dyDescent="0.25">
      <c r="A391" s="1">
        <v>389</v>
      </c>
      <c r="B391">
        <v>103</v>
      </c>
      <c r="C391">
        <v>116</v>
      </c>
    </row>
    <row r="392" spans="1:3" x14ac:dyDescent="0.25">
      <c r="A392" s="1">
        <v>390</v>
      </c>
      <c r="B392">
        <v>110</v>
      </c>
      <c r="C392">
        <v>122</v>
      </c>
    </row>
    <row r="393" spans="1:3" x14ac:dyDescent="0.25">
      <c r="A393" s="1">
        <v>391</v>
      </c>
      <c r="B393">
        <v>111</v>
      </c>
      <c r="C393">
        <v>108</v>
      </c>
    </row>
    <row r="394" spans="1:3" x14ac:dyDescent="0.25">
      <c r="A394" s="1">
        <v>392</v>
      </c>
      <c r="B394">
        <v>118</v>
      </c>
      <c r="C394">
        <v>126</v>
      </c>
    </row>
    <row r="395" spans="1:3" x14ac:dyDescent="0.25">
      <c r="A395" s="1">
        <v>393</v>
      </c>
      <c r="B395">
        <v>87</v>
      </c>
      <c r="C395">
        <v>131</v>
      </c>
    </row>
    <row r="396" spans="1:3" x14ac:dyDescent="0.25">
      <c r="A396" s="1">
        <v>394</v>
      </c>
      <c r="B396">
        <v>115</v>
      </c>
      <c r="C396">
        <v>109</v>
      </c>
    </row>
    <row r="397" spans="1:3" x14ac:dyDescent="0.25">
      <c r="A397" s="1">
        <v>395</v>
      </c>
      <c r="B397">
        <v>116</v>
      </c>
      <c r="C397">
        <v>106</v>
      </c>
    </row>
    <row r="398" spans="1:3" x14ac:dyDescent="0.25">
      <c r="A398" s="1">
        <v>396</v>
      </c>
      <c r="B398">
        <v>117</v>
      </c>
      <c r="C398">
        <v>101</v>
      </c>
    </row>
    <row r="399" spans="1:3" x14ac:dyDescent="0.25">
      <c r="A399" s="1">
        <v>397</v>
      </c>
      <c r="B399">
        <v>116</v>
      </c>
      <c r="C399">
        <v>125</v>
      </c>
    </row>
    <row r="400" spans="1:3" x14ac:dyDescent="0.25">
      <c r="A400" s="1">
        <v>398</v>
      </c>
      <c r="B400">
        <v>115</v>
      </c>
      <c r="C400">
        <v>122</v>
      </c>
    </row>
    <row r="401" spans="1:3" x14ac:dyDescent="0.25">
      <c r="A401" s="1">
        <v>399</v>
      </c>
      <c r="B401">
        <v>99</v>
      </c>
      <c r="C401">
        <v>124</v>
      </c>
    </row>
    <row r="402" spans="1:3" x14ac:dyDescent="0.25">
      <c r="A402" s="1">
        <v>400</v>
      </c>
      <c r="B402">
        <v>107</v>
      </c>
      <c r="C402">
        <v>97</v>
      </c>
    </row>
    <row r="403" spans="1:3" x14ac:dyDescent="0.25">
      <c r="A403" s="1">
        <v>401</v>
      </c>
      <c r="B403">
        <v>114</v>
      </c>
      <c r="C403">
        <v>120</v>
      </c>
    </row>
    <row r="404" spans="1:3" x14ac:dyDescent="0.25">
      <c r="A404" s="1">
        <v>402</v>
      </c>
      <c r="B404">
        <v>108</v>
      </c>
      <c r="C404">
        <v>105</v>
      </c>
    </row>
    <row r="405" spans="1:3" x14ac:dyDescent="0.25">
      <c r="A405" s="1">
        <v>403</v>
      </c>
      <c r="B405">
        <v>92</v>
      </c>
      <c r="C405">
        <v>107</v>
      </c>
    </row>
    <row r="406" spans="1:3" x14ac:dyDescent="0.25">
      <c r="A406" s="1">
        <v>404</v>
      </c>
      <c r="B406">
        <v>95</v>
      </c>
      <c r="C406">
        <v>144</v>
      </c>
    </row>
    <row r="407" spans="1:3" x14ac:dyDescent="0.25">
      <c r="A407" s="1">
        <v>405</v>
      </c>
      <c r="B407">
        <v>122</v>
      </c>
      <c r="C407">
        <v>146</v>
      </c>
    </row>
    <row r="408" spans="1:3" x14ac:dyDescent="0.25">
      <c r="A408" s="1">
        <v>406</v>
      </c>
      <c r="B408">
        <v>90</v>
      </c>
      <c r="C408">
        <v>122</v>
      </c>
    </row>
    <row r="409" spans="1:3" x14ac:dyDescent="0.25">
      <c r="A409" s="1">
        <v>407</v>
      </c>
      <c r="B409">
        <v>120</v>
      </c>
      <c r="C409">
        <v>106</v>
      </c>
    </row>
    <row r="410" spans="1:3" x14ac:dyDescent="0.25">
      <c r="A410" s="1">
        <v>408</v>
      </c>
      <c r="B410">
        <v>93</v>
      </c>
      <c r="C410">
        <v>126</v>
      </c>
    </row>
    <row r="411" spans="1:3" x14ac:dyDescent="0.25">
      <c r="A411" s="1">
        <v>409</v>
      </c>
      <c r="B411">
        <v>122</v>
      </c>
      <c r="C411">
        <v>130</v>
      </c>
    </row>
    <row r="412" spans="1:3" x14ac:dyDescent="0.25">
      <c r="A412" s="1">
        <v>410</v>
      </c>
      <c r="B412">
        <v>101</v>
      </c>
      <c r="C412">
        <v>138</v>
      </c>
    </row>
    <row r="413" spans="1:3" x14ac:dyDescent="0.25">
      <c r="A413" s="1">
        <v>411</v>
      </c>
      <c r="B413">
        <v>115</v>
      </c>
      <c r="C413">
        <v>107</v>
      </c>
    </row>
    <row r="414" spans="1:3" x14ac:dyDescent="0.25">
      <c r="A414" s="1">
        <v>412</v>
      </c>
      <c r="B414">
        <v>99</v>
      </c>
      <c r="C414">
        <v>140</v>
      </c>
    </row>
    <row r="415" spans="1:3" x14ac:dyDescent="0.25">
      <c r="A415" s="1">
        <v>413</v>
      </c>
      <c r="B415">
        <v>95</v>
      </c>
      <c r="C415">
        <v>132</v>
      </c>
    </row>
    <row r="416" spans="1:3" x14ac:dyDescent="0.25">
      <c r="A416" s="1">
        <v>414</v>
      </c>
      <c r="B416">
        <v>109</v>
      </c>
      <c r="C416">
        <v>106</v>
      </c>
    </row>
    <row r="417" spans="1:3" x14ac:dyDescent="0.25">
      <c r="A417" s="1">
        <v>415</v>
      </c>
      <c r="B417">
        <v>133</v>
      </c>
      <c r="C417">
        <v>139</v>
      </c>
    </row>
    <row r="418" spans="1:3" x14ac:dyDescent="0.25">
      <c r="A418" s="1">
        <v>416</v>
      </c>
      <c r="B418">
        <v>90</v>
      </c>
      <c r="C418">
        <v>117</v>
      </c>
    </row>
    <row r="419" spans="1:3" x14ac:dyDescent="0.25">
      <c r="A419" s="1">
        <v>417</v>
      </c>
      <c r="B419">
        <v>97</v>
      </c>
      <c r="C419">
        <v>102</v>
      </c>
    </row>
    <row r="420" spans="1:3" x14ac:dyDescent="0.25">
      <c r="A420" s="1">
        <v>418</v>
      </c>
      <c r="B420">
        <v>111</v>
      </c>
      <c r="C420">
        <v>101</v>
      </c>
    </row>
    <row r="421" spans="1:3" x14ac:dyDescent="0.25">
      <c r="A421" s="1">
        <v>419</v>
      </c>
      <c r="B421">
        <v>114</v>
      </c>
      <c r="C421">
        <v>96</v>
      </c>
    </row>
    <row r="422" spans="1:3" x14ac:dyDescent="0.25">
      <c r="A422" s="1">
        <v>420</v>
      </c>
      <c r="B422">
        <v>125</v>
      </c>
      <c r="C422">
        <v>140</v>
      </c>
    </row>
    <row r="423" spans="1:3" x14ac:dyDescent="0.25">
      <c r="A423" s="1">
        <v>421</v>
      </c>
      <c r="B423">
        <v>93</v>
      </c>
      <c r="C423">
        <v>108</v>
      </c>
    </row>
    <row r="424" spans="1:3" x14ac:dyDescent="0.25">
      <c r="A424" s="1">
        <v>422</v>
      </c>
      <c r="B424">
        <v>96</v>
      </c>
      <c r="C424">
        <v>138</v>
      </c>
    </row>
    <row r="425" spans="1:3" x14ac:dyDescent="0.25">
      <c r="A425" s="1">
        <v>423</v>
      </c>
      <c r="B425">
        <v>102</v>
      </c>
      <c r="C425">
        <v>121</v>
      </c>
    </row>
    <row r="426" spans="1:3" x14ac:dyDescent="0.25">
      <c r="A426" s="1">
        <v>424</v>
      </c>
      <c r="B426">
        <v>125</v>
      </c>
      <c r="C426">
        <v>102</v>
      </c>
    </row>
    <row r="427" spans="1:3" x14ac:dyDescent="0.25">
      <c r="A427" s="1">
        <v>425</v>
      </c>
      <c r="B427">
        <v>127</v>
      </c>
      <c r="C427">
        <v>117</v>
      </c>
    </row>
    <row r="428" spans="1:3" x14ac:dyDescent="0.25">
      <c r="A428" s="1">
        <v>426</v>
      </c>
      <c r="B428">
        <v>131</v>
      </c>
      <c r="C428">
        <v>138</v>
      </c>
    </row>
    <row r="429" spans="1:3" x14ac:dyDescent="0.25">
      <c r="A429" s="1">
        <v>427</v>
      </c>
      <c r="B429">
        <v>132</v>
      </c>
      <c r="C429">
        <v>113</v>
      </c>
    </row>
    <row r="430" spans="1:3" x14ac:dyDescent="0.25">
      <c r="A430" s="1">
        <v>428</v>
      </c>
      <c r="B430">
        <v>95</v>
      </c>
      <c r="C430">
        <v>126</v>
      </c>
    </row>
    <row r="431" spans="1:3" x14ac:dyDescent="0.25">
      <c r="A431" s="1">
        <v>429</v>
      </c>
      <c r="B431">
        <v>108</v>
      </c>
      <c r="C431">
        <v>140</v>
      </c>
    </row>
    <row r="432" spans="1:3" x14ac:dyDescent="0.25">
      <c r="A432" s="1">
        <v>430</v>
      </c>
      <c r="B432">
        <v>119</v>
      </c>
      <c r="C432">
        <v>142</v>
      </c>
    </row>
    <row r="433" spans="1:3" x14ac:dyDescent="0.25">
      <c r="A433" s="1">
        <v>431</v>
      </c>
      <c r="B433">
        <v>115</v>
      </c>
      <c r="C433">
        <v>95</v>
      </c>
    </row>
    <row r="434" spans="1:3" x14ac:dyDescent="0.25">
      <c r="A434" s="1">
        <v>432</v>
      </c>
      <c r="B434">
        <v>103</v>
      </c>
      <c r="C434">
        <v>114</v>
      </c>
    </row>
    <row r="435" spans="1:3" x14ac:dyDescent="0.25">
      <c r="A435" s="1">
        <v>433</v>
      </c>
      <c r="B435">
        <v>107</v>
      </c>
      <c r="C435">
        <v>116</v>
      </c>
    </row>
    <row r="436" spans="1:3" x14ac:dyDescent="0.25">
      <c r="A436" s="1">
        <v>434</v>
      </c>
      <c r="B436">
        <v>120</v>
      </c>
      <c r="C436">
        <v>143</v>
      </c>
    </row>
    <row r="437" spans="1:3" x14ac:dyDescent="0.25">
      <c r="A437" s="1">
        <v>435</v>
      </c>
      <c r="B437">
        <v>102</v>
      </c>
      <c r="C437">
        <v>109</v>
      </c>
    </row>
    <row r="438" spans="1:3" x14ac:dyDescent="0.25">
      <c r="A438" s="1">
        <v>436</v>
      </c>
      <c r="B438">
        <v>110</v>
      </c>
      <c r="C438">
        <v>122</v>
      </c>
    </row>
    <row r="439" spans="1:3" x14ac:dyDescent="0.25">
      <c r="A439" s="1">
        <v>437</v>
      </c>
      <c r="B439">
        <v>114</v>
      </c>
      <c r="C439">
        <v>136</v>
      </c>
    </row>
    <row r="440" spans="1:3" x14ac:dyDescent="0.25">
      <c r="A440" s="1">
        <v>438</v>
      </c>
      <c r="B440">
        <v>135</v>
      </c>
      <c r="C440">
        <v>128</v>
      </c>
    </row>
    <row r="441" spans="1:3" x14ac:dyDescent="0.25">
      <c r="A441" s="1">
        <v>439</v>
      </c>
      <c r="B441">
        <v>129</v>
      </c>
      <c r="C441">
        <v>139</v>
      </c>
    </row>
    <row r="442" spans="1:3" x14ac:dyDescent="0.25">
      <c r="A442" s="1">
        <v>440</v>
      </c>
      <c r="B442">
        <v>114</v>
      </c>
      <c r="C442">
        <v>124</v>
      </c>
    </row>
    <row r="443" spans="1:3" x14ac:dyDescent="0.25">
      <c r="A443" s="1">
        <v>441</v>
      </c>
      <c r="B443">
        <v>133</v>
      </c>
      <c r="C443">
        <v>141</v>
      </c>
    </row>
    <row r="444" spans="1:3" x14ac:dyDescent="0.25">
      <c r="A444" s="1">
        <v>442</v>
      </c>
      <c r="B444">
        <v>106</v>
      </c>
      <c r="C444">
        <v>95</v>
      </c>
    </row>
    <row r="445" spans="1:3" x14ac:dyDescent="0.25">
      <c r="A445" s="1">
        <v>443</v>
      </c>
      <c r="B445">
        <v>98</v>
      </c>
      <c r="C445">
        <v>114</v>
      </c>
    </row>
    <row r="446" spans="1:3" x14ac:dyDescent="0.25">
      <c r="A446" s="1">
        <v>444</v>
      </c>
      <c r="B446">
        <v>115</v>
      </c>
      <c r="C446">
        <v>121</v>
      </c>
    </row>
    <row r="447" spans="1:3" x14ac:dyDescent="0.25">
      <c r="A447" s="1">
        <v>445</v>
      </c>
      <c r="B447">
        <v>135</v>
      </c>
      <c r="C447">
        <v>146</v>
      </c>
    </row>
    <row r="448" spans="1:3" x14ac:dyDescent="0.25">
      <c r="A448" s="1">
        <v>446</v>
      </c>
      <c r="B448">
        <v>127</v>
      </c>
      <c r="C448">
        <v>128</v>
      </c>
    </row>
    <row r="449" spans="1:3" x14ac:dyDescent="0.25">
      <c r="A449" s="1">
        <v>447</v>
      </c>
      <c r="B449">
        <v>108</v>
      </c>
      <c r="C449">
        <v>123</v>
      </c>
    </row>
    <row r="450" spans="1:3" x14ac:dyDescent="0.25">
      <c r="A450" s="1">
        <v>448</v>
      </c>
      <c r="B450">
        <v>105</v>
      </c>
      <c r="C450">
        <v>128</v>
      </c>
    </row>
    <row r="451" spans="1:3" x14ac:dyDescent="0.25">
      <c r="A451" s="1">
        <v>449</v>
      </c>
      <c r="B451">
        <v>98</v>
      </c>
      <c r="C451">
        <v>130</v>
      </c>
    </row>
    <row r="452" spans="1:3" x14ac:dyDescent="0.25">
      <c r="A452" s="1">
        <v>450</v>
      </c>
      <c r="B452">
        <v>143</v>
      </c>
      <c r="C452">
        <v>146</v>
      </c>
    </row>
    <row r="453" spans="1:3" x14ac:dyDescent="0.25">
      <c r="A453" s="1">
        <v>451</v>
      </c>
      <c r="B453">
        <v>111</v>
      </c>
      <c r="C453">
        <v>93</v>
      </c>
    </row>
    <row r="454" spans="1:3" x14ac:dyDescent="0.25">
      <c r="A454" s="1">
        <v>452</v>
      </c>
      <c r="B454">
        <v>132</v>
      </c>
      <c r="C454">
        <v>135</v>
      </c>
    </row>
    <row r="455" spans="1:3" x14ac:dyDescent="0.25">
      <c r="A455" s="1">
        <v>453</v>
      </c>
      <c r="B455">
        <v>101</v>
      </c>
      <c r="C455">
        <v>109</v>
      </c>
    </row>
    <row r="456" spans="1:3" x14ac:dyDescent="0.25">
      <c r="A456" s="1">
        <v>454</v>
      </c>
      <c r="B456">
        <v>100</v>
      </c>
      <c r="C456">
        <v>143</v>
      </c>
    </row>
    <row r="457" spans="1:3" x14ac:dyDescent="0.25">
      <c r="A457" s="1">
        <v>455</v>
      </c>
      <c r="B457">
        <v>114</v>
      </c>
      <c r="C457">
        <v>134</v>
      </c>
    </row>
    <row r="458" spans="1:3" x14ac:dyDescent="0.25">
      <c r="A458" s="1">
        <v>456</v>
      </c>
      <c r="B458">
        <v>96</v>
      </c>
      <c r="C458">
        <v>101</v>
      </c>
    </row>
    <row r="459" spans="1:3" x14ac:dyDescent="0.25">
      <c r="A459" s="1">
        <v>457</v>
      </c>
      <c r="B459">
        <v>108</v>
      </c>
      <c r="C459">
        <v>144</v>
      </c>
    </row>
    <row r="460" spans="1:3" x14ac:dyDescent="0.25">
      <c r="A460" s="1">
        <v>458</v>
      </c>
      <c r="B460">
        <v>95</v>
      </c>
      <c r="C460">
        <v>172</v>
      </c>
    </row>
    <row r="461" spans="1:3" x14ac:dyDescent="0.25">
      <c r="A461" s="1">
        <v>459</v>
      </c>
      <c r="B461">
        <v>141</v>
      </c>
      <c r="C461">
        <v>122</v>
      </c>
    </row>
    <row r="462" spans="1:3" x14ac:dyDescent="0.25">
      <c r="A462" s="1">
        <v>460</v>
      </c>
      <c r="B462">
        <v>106</v>
      </c>
      <c r="C462">
        <v>121</v>
      </c>
    </row>
    <row r="463" spans="1:3" x14ac:dyDescent="0.25">
      <c r="A463" s="1">
        <v>461</v>
      </c>
      <c r="B463">
        <v>118</v>
      </c>
      <c r="C463">
        <v>90</v>
      </c>
    </row>
    <row r="464" spans="1:3" x14ac:dyDescent="0.25">
      <c r="A464" s="1">
        <v>462</v>
      </c>
      <c r="B464">
        <v>131</v>
      </c>
      <c r="C464">
        <v>116</v>
      </c>
    </row>
    <row r="465" spans="1:3" x14ac:dyDescent="0.25">
      <c r="A465" s="1">
        <v>463</v>
      </c>
      <c r="B465">
        <v>92</v>
      </c>
      <c r="C465">
        <v>120</v>
      </c>
    </row>
    <row r="466" spans="1:3" x14ac:dyDescent="0.25">
      <c r="A466" s="1">
        <v>464</v>
      </c>
      <c r="B466">
        <v>103</v>
      </c>
      <c r="C466">
        <v>132</v>
      </c>
    </row>
    <row r="467" spans="1:3" x14ac:dyDescent="0.25">
      <c r="A467" s="1">
        <v>465</v>
      </c>
      <c r="B467">
        <v>103</v>
      </c>
      <c r="C467">
        <v>121</v>
      </c>
    </row>
    <row r="468" spans="1:3" x14ac:dyDescent="0.25">
      <c r="A468" s="1">
        <v>466</v>
      </c>
      <c r="B468">
        <v>101</v>
      </c>
      <c r="C468">
        <v>125</v>
      </c>
    </row>
    <row r="469" spans="1:3" x14ac:dyDescent="0.25">
      <c r="A469" s="1">
        <v>467</v>
      </c>
      <c r="B469">
        <v>101</v>
      </c>
      <c r="C469">
        <v>108</v>
      </c>
    </row>
    <row r="470" spans="1:3" x14ac:dyDescent="0.25">
      <c r="A470" s="1">
        <v>468</v>
      </c>
      <c r="B470">
        <v>134</v>
      </c>
      <c r="C470">
        <v>143</v>
      </c>
    </row>
    <row r="471" spans="1:3" x14ac:dyDescent="0.25">
      <c r="A471" s="1">
        <v>469</v>
      </c>
      <c r="B471">
        <v>101</v>
      </c>
      <c r="C471">
        <v>124</v>
      </c>
    </row>
    <row r="472" spans="1:3" x14ac:dyDescent="0.25">
      <c r="A472" s="1">
        <v>470</v>
      </c>
      <c r="B472">
        <v>112</v>
      </c>
      <c r="C472">
        <v>103</v>
      </c>
    </row>
    <row r="473" spans="1:3" x14ac:dyDescent="0.25">
      <c r="A473" s="1">
        <v>471</v>
      </c>
      <c r="B473">
        <v>102</v>
      </c>
      <c r="C473">
        <v>85</v>
      </c>
    </row>
    <row r="474" spans="1:3" x14ac:dyDescent="0.25">
      <c r="A474" s="1">
        <v>472</v>
      </c>
      <c r="B474">
        <v>127</v>
      </c>
      <c r="C474">
        <v>128</v>
      </c>
    </row>
    <row r="475" spans="1:3" x14ac:dyDescent="0.25">
      <c r="A475" s="1">
        <v>473</v>
      </c>
      <c r="B475">
        <v>123</v>
      </c>
      <c r="C475">
        <v>105</v>
      </c>
    </row>
    <row r="476" spans="1:3" x14ac:dyDescent="0.25">
      <c r="A476" s="1">
        <v>474</v>
      </c>
      <c r="B476">
        <v>92</v>
      </c>
      <c r="C476">
        <v>144</v>
      </c>
    </row>
    <row r="477" spans="1:3" x14ac:dyDescent="0.25">
      <c r="A477" s="1">
        <v>475</v>
      </c>
      <c r="B477">
        <v>97</v>
      </c>
      <c r="C477">
        <v>108</v>
      </c>
    </row>
    <row r="478" spans="1:3" x14ac:dyDescent="0.25">
      <c r="A478" s="1">
        <v>476</v>
      </c>
      <c r="B478">
        <v>90</v>
      </c>
      <c r="C478">
        <v>98</v>
      </c>
    </row>
    <row r="479" spans="1:3" x14ac:dyDescent="0.25">
      <c r="A479" s="1">
        <v>477</v>
      </c>
      <c r="B479">
        <v>114</v>
      </c>
      <c r="C479">
        <v>94</v>
      </c>
    </row>
    <row r="480" spans="1:3" x14ac:dyDescent="0.25">
      <c r="A480" s="1">
        <v>478</v>
      </c>
      <c r="B480">
        <v>102</v>
      </c>
      <c r="C480">
        <v>109</v>
      </c>
    </row>
    <row r="481" spans="1:3" x14ac:dyDescent="0.25">
      <c r="A481" s="1">
        <v>479</v>
      </c>
      <c r="B481">
        <v>103</v>
      </c>
      <c r="C481">
        <v>128</v>
      </c>
    </row>
    <row r="482" spans="1:3" x14ac:dyDescent="0.25">
      <c r="A482" s="1">
        <v>480</v>
      </c>
      <c r="B482">
        <v>115</v>
      </c>
      <c r="C482">
        <v>111</v>
      </c>
    </row>
    <row r="483" spans="1:3" x14ac:dyDescent="0.25">
      <c r="A483" s="1">
        <v>481</v>
      </c>
      <c r="B483">
        <v>83</v>
      </c>
      <c r="C483">
        <v>146</v>
      </c>
    </row>
    <row r="484" spans="1:3" x14ac:dyDescent="0.25">
      <c r="A484" s="1">
        <v>482</v>
      </c>
      <c r="B484">
        <v>108</v>
      </c>
      <c r="C484">
        <v>123</v>
      </c>
    </row>
    <row r="485" spans="1:3" x14ac:dyDescent="0.25">
      <c r="A485" s="1">
        <v>483</v>
      </c>
      <c r="B485">
        <v>110</v>
      </c>
      <c r="C485">
        <v>109</v>
      </c>
    </row>
    <row r="486" spans="1:3" x14ac:dyDescent="0.25">
      <c r="A486" s="1">
        <v>484</v>
      </c>
      <c r="B486">
        <v>87</v>
      </c>
      <c r="C486">
        <v>122</v>
      </c>
    </row>
    <row r="487" spans="1:3" x14ac:dyDescent="0.25">
      <c r="A487" s="1">
        <v>485</v>
      </c>
      <c r="B487">
        <v>101</v>
      </c>
      <c r="C487">
        <v>120</v>
      </c>
    </row>
    <row r="488" spans="1:3" x14ac:dyDescent="0.25">
      <c r="A488" s="1">
        <v>486</v>
      </c>
      <c r="B488">
        <v>115</v>
      </c>
      <c r="C488">
        <v>133</v>
      </c>
    </row>
    <row r="489" spans="1:3" x14ac:dyDescent="0.25">
      <c r="A489" s="1">
        <v>487</v>
      </c>
      <c r="B489">
        <v>116</v>
      </c>
      <c r="C489">
        <v>117</v>
      </c>
    </row>
    <row r="490" spans="1:3" x14ac:dyDescent="0.25">
      <c r="A490" s="1">
        <v>488</v>
      </c>
      <c r="B490">
        <v>114</v>
      </c>
      <c r="C490">
        <v>128</v>
      </c>
    </row>
    <row r="491" spans="1:3" x14ac:dyDescent="0.25">
      <c r="A491" s="1">
        <v>489</v>
      </c>
      <c r="B491">
        <v>134</v>
      </c>
      <c r="C491">
        <v>123</v>
      </c>
    </row>
    <row r="492" spans="1:3" x14ac:dyDescent="0.25">
      <c r="A492" s="1">
        <v>490</v>
      </c>
      <c r="B492">
        <v>108</v>
      </c>
      <c r="C492">
        <v>128</v>
      </c>
    </row>
    <row r="493" spans="1:3" x14ac:dyDescent="0.25">
      <c r="A493" s="1">
        <v>491</v>
      </c>
      <c r="B493">
        <v>103</v>
      </c>
      <c r="C493">
        <v>118</v>
      </c>
    </row>
    <row r="494" spans="1:3" x14ac:dyDescent="0.25">
      <c r="A494" s="1">
        <v>492</v>
      </c>
      <c r="B494">
        <v>116</v>
      </c>
      <c r="C494">
        <v>119</v>
      </c>
    </row>
    <row r="495" spans="1:3" x14ac:dyDescent="0.25">
      <c r="A495" s="1">
        <v>493</v>
      </c>
      <c r="B495">
        <v>126</v>
      </c>
      <c r="C495">
        <v>86</v>
      </c>
    </row>
    <row r="496" spans="1:3" x14ac:dyDescent="0.25">
      <c r="A496" s="1">
        <v>494</v>
      </c>
      <c r="B496">
        <v>99</v>
      </c>
      <c r="C496">
        <v>146</v>
      </c>
    </row>
    <row r="497" spans="1:3" x14ac:dyDescent="0.25">
      <c r="A497" s="1">
        <v>495</v>
      </c>
      <c r="B497">
        <v>101</v>
      </c>
      <c r="C497">
        <v>107</v>
      </c>
    </row>
    <row r="498" spans="1:3" x14ac:dyDescent="0.25">
      <c r="A498" s="1">
        <v>496</v>
      </c>
      <c r="B498">
        <v>98</v>
      </c>
      <c r="C498">
        <v>125</v>
      </c>
    </row>
    <row r="499" spans="1:3" x14ac:dyDescent="0.25">
      <c r="A499" s="1">
        <v>497</v>
      </c>
      <c r="B499">
        <v>134</v>
      </c>
      <c r="C499">
        <v>105</v>
      </c>
    </row>
    <row r="500" spans="1:3" x14ac:dyDescent="0.25">
      <c r="A500" s="1">
        <v>498</v>
      </c>
      <c r="B500">
        <v>114</v>
      </c>
      <c r="C500">
        <v>122</v>
      </c>
    </row>
    <row r="501" spans="1:3" x14ac:dyDescent="0.25">
      <c r="A501" s="1">
        <v>499</v>
      </c>
      <c r="B501">
        <v>125</v>
      </c>
      <c r="C501">
        <v>101</v>
      </c>
    </row>
    <row r="502" spans="1:3" x14ac:dyDescent="0.25">
      <c r="A502" s="1">
        <v>500</v>
      </c>
      <c r="B502">
        <v>104</v>
      </c>
      <c r="C502">
        <v>121</v>
      </c>
    </row>
    <row r="503" spans="1:3" x14ac:dyDescent="0.25">
      <c r="A503" s="1">
        <v>501</v>
      </c>
      <c r="B503">
        <v>90</v>
      </c>
      <c r="C503">
        <v>121</v>
      </c>
    </row>
    <row r="504" spans="1:3" x14ac:dyDescent="0.25">
      <c r="A504" s="1">
        <v>502</v>
      </c>
      <c r="B504">
        <v>113</v>
      </c>
      <c r="C504">
        <v>116</v>
      </c>
    </row>
    <row r="505" spans="1:3" x14ac:dyDescent="0.25">
      <c r="A505" s="1">
        <v>503</v>
      </c>
      <c r="B505">
        <v>93</v>
      </c>
      <c r="C505">
        <v>124</v>
      </c>
    </row>
    <row r="506" spans="1:3" x14ac:dyDescent="0.25">
      <c r="A506" s="1">
        <v>504</v>
      </c>
      <c r="B506">
        <v>112</v>
      </c>
      <c r="C506">
        <v>128</v>
      </c>
    </row>
    <row r="507" spans="1:3" x14ac:dyDescent="0.25">
      <c r="A507" s="1">
        <v>505</v>
      </c>
      <c r="B507">
        <v>89</v>
      </c>
      <c r="C507">
        <v>121</v>
      </c>
    </row>
    <row r="508" spans="1:3" x14ac:dyDescent="0.25">
      <c r="A508" s="1">
        <v>506</v>
      </c>
      <c r="B508">
        <v>128</v>
      </c>
      <c r="C508">
        <v>131</v>
      </c>
    </row>
    <row r="509" spans="1:3" x14ac:dyDescent="0.25">
      <c r="A509" s="1">
        <v>507</v>
      </c>
      <c r="B509">
        <v>94</v>
      </c>
      <c r="C509">
        <v>104</v>
      </c>
    </row>
    <row r="510" spans="1:3" x14ac:dyDescent="0.25">
      <c r="A510" s="1">
        <v>508</v>
      </c>
      <c r="B510">
        <v>93</v>
      </c>
      <c r="C510">
        <v>139</v>
      </c>
    </row>
    <row r="511" spans="1:3" x14ac:dyDescent="0.25">
      <c r="A511" s="1">
        <v>509</v>
      </c>
      <c r="B511">
        <v>101</v>
      </c>
      <c r="C511">
        <v>125</v>
      </c>
    </row>
    <row r="512" spans="1:3" x14ac:dyDescent="0.25">
      <c r="A512" s="1">
        <v>510</v>
      </c>
      <c r="B512">
        <v>118</v>
      </c>
      <c r="C512">
        <v>139</v>
      </c>
    </row>
    <row r="513" spans="1:3" x14ac:dyDescent="0.25">
      <c r="A513" s="1">
        <v>511</v>
      </c>
      <c r="B513">
        <v>131</v>
      </c>
      <c r="C513">
        <v>153</v>
      </c>
    </row>
    <row r="514" spans="1:3" x14ac:dyDescent="0.25">
      <c r="A514" s="1">
        <v>512</v>
      </c>
      <c r="B514">
        <v>89</v>
      </c>
      <c r="C514">
        <v>126</v>
      </c>
    </row>
    <row r="515" spans="1:3" x14ac:dyDescent="0.25">
      <c r="A515" s="1">
        <v>513</v>
      </c>
      <c r="B515">
        <v>94</v>
      </c>
      <c r="C515">
        <v>139</v>
      </c>
    </row>
    <row r="516" spans="1:3" x14ac:dyDescent="0.25">
      <c r="A516" s="1">
        <v>514</v>
      </c>
      <c r="B516">
        <v>114</v>
      </c>
      <c r="C516">
        <v>136</v>
      </c>
    </row>
    <row r="517" spans="1:3" x14ac:dyDescent="0.25">
      <c r="A517" s="1">
        <v>515</v>
      </c>
      <c r="B517">
        <v>98</v>
      </c>
      <c r="C517">
        <v>79</v>
      </c>
    </row>
    <row r="518" spans="1:3" x14ac:dyDescent="0.25">
      <c r="A518" s="1">
        <v>516</v>
      </c>
      <c r="B518">
        <v>107</v>
      </c>
      <c r="C518">
        <v>123</v>
      </c>
    </row>
    <row r="519" spans="1:3" x14ac:dyDescent="0.25">
      <c r="A519" s="1">
        <v>517</v>
      </c>
      <c r="B519">
        <v>128</v>
      </c>
      <c r="C519">
        <v>117</v>
      </c>
    </row>
    <row r="520" spans="1:3" x14ac:dyDescent="0.25">
      <c r="A520" s="1">
        <v>518</v>
      </c>
      <c r="B520">
        <v>116</v>
      </c>
      <c r="C520">
        <v>111</v>
      </c>
    </row>
    <row r="521" spans="1:3" x14ac:dyDescent="0.25">
      <c r="A521" s="1">
        <v>519</v>
      </c>
      <c r="B521">
        <v>96</v>
      </c>
      <c r="C521">
        <v>132</v>
      </c>
    </row>
    <row r="522" spans="1:3" x14ac:dyDescent="0.25">
      <c r="A522" s="1">
        <v>520</v>
      </c>
      <c r="B522">
        <v>109</v>
      </c>
      <c r="C522">
        <v>153</v>
      </c>
    </row>
    <row r="523" spans="1:3" x14ac:dyDescent="0.25">
      <c r="A523" s="1">
        <v>521</v>
      </c>
      <c r="B523">
        <v>142</v>
      </c>
      <c r="C523">
        <v>132</v>
      </c>
    </row>
    <row r="524" spans="1:3" x14ac:dyDescent="0.25">
      <c r="A524" s="1">
        <v>522</v>
      </c>
      <c r="B524">
        <v>122</v>
      </c>
      <c r="C524">
        <v>93</v>
      </c>
    </row>
    <row r="525" spans="1:3" x14ac:dyDescent="0.25">
      <c r="A525" s="1">
        <v>523</v>
      </c>
      <c r="B525">
        <v>119</v>
      </c>
      <c r="C525">
        <v>128</v>
      </c>
    </row>
    <row r="526" spans="1:3" x14ac:dyDescent="0.25">
      <c r="A526" s="1">
        <v>524</v>
      </c>
      <c r="B526">
        <v>112</v>
      </c>
      <c r="C526">
        <v>134</v>
      </c>
    </row>
    <row r="527" spans="1:3" x14ac:dyDescent="0.25">
      <c r="A527" s="1">
        <v>525</v>
      </c>
      <c r="B527">
        <v>107</v>
      </c>
      <c r="C527">
        <v>140</v>
      </c>
    </row>
    <row r="528" spans="1:3" x14ac:dyDescent="0.25">
      <c r="A528" s="1">
        <v>526</v>
      </c>
      <c r="B528">
        <v>117</v>
      </c>
      <c r="C528">
        <v>118</v>
      </c>
    </row>
    <row r="529" spans="1:3" x14ac:dyDescent="0.25">
      <c r="A529" s="1">
        <v>527</v>
      </c>
      <c r="B529">
        <v>100</v>
      </c>
      <c r="C529">
        <v>111</v>
      </c>
    </row>
    <row r="530" spans="1:3" x14ac:dyDescent="0.25">
      <c r="A530" s="1">
        <v>528</v>
      </c>
      <c r="B530">
        <v>93</v>
      </c>
      <c r="C530">
        <v>120</v>
      </c>
    </row>
    <row r="531" spans="1:3" x14ac:dyDescent="0.25">
      <c r="A531" s="1">
        <v>529</v>
      </c>
      <c r="B531">
        <v>113</v>
      </c>
      <c r="C531">
        <v>121</v>
      </c>
    </row>
    <row r="532" spans="1:3" x14ac:dyDescent="0.25">
      <c r="A532" s="1">
        <v>530</v>
      </c>
      <c r="B532">
        <v>108</v>
      </c>
      <c r="C532">
        <v>147</v>
      </c>
    </row>
    <row r="533" spans="1:3" x14ac:dyDescent="0.25">
      <c r="A533" s="1">
        <v>531</v>
      </c>
      <c r="B533">
        <v>116</v>
      </c>
      <c r="C533">
        <v>141</v>
      </c>
    </row>
    <row r="534" spans="1:3" x14ac:dyDescent="0.25">
      <c r="A534" s="1">
        <v>532</v>
      </c>
      <c r="B534">
        <v>101</v>
      </c>
      <c r="C534">
        <v>115</v>
      </c>
    </row>
    <row r="535" spans="1:3" x14ac:dyDescent="0.25">
      <c r="A535" s="1">
        <v>533</v>
      </c>
      <c r="B535">
        <v>109</v>
      </c>
      <c r="C535">
        <v>139</v>
      </c>
    </row>
    <row r="536" spans="1:3" x14ac:dyDescent="0.25">
      <c r="A536" s="1">
        <v>534</v>
      </c>
      <c r="B536">
        <v>113</v>
      </c>
      <c r="C536">
        <v>108</v>
      </c>
    </row>
    <row r="537" spans="1:3" x14ac:dyDescent="0.25">
      <c r="A537" s="1">
        <v>535</v>
      </c>
      <c r="B537">
        <v>100</v>
      </c>
      <c r="C537">
        <v>119</v>
      </c>
    </row>
    <row r="538" spans="1:3" x14ac:dyDescent="0.25">
      <c r="A538" s="1">
        <v>536</v>
      </c>
      <c r="B538">
        <v>107</v>
      </c>
      <c r="C538">
        <v>108</v>
      </c>
    </row>
    <row r="539" spans="1:3" x14ac:dyDescent="0.25">
      <c r="A539" s="1">
        <v>537</v>
      </c>
      <c r="B539">
        <v>113</v>
      </c>
      <c r="C539">
        <v>115</v>
      </c>
    </row>
    <row r="540" spans="1:3" x14ac:dyDescent="0.25">
      <c r="A540" s="1">
        <v>538</v>
      </c>
      <c r="B540">
        <v>103</v>
      </c>
      <c r="C540">
        <v>129</v>
      </c>
    </row>
    <row r="541" spans="1:3" x14ac:dyDescent="0.25">
      <c r="A541" s="1">
        <v>539</v>
      </c>
      <c r="B541">
        <v>126</v>
      </c>
      <c r="C541">
        <v>130</v>
      </c>
    </row>
    <row r="542" spans="1:3" x14ac:dyDescent="0.25">
      <c r="A542" s="1">
        <v>540</v>
      </c>
      <c r="B542">
        <v>105</v>
      </c>
      <c r="C542">
        <v>128</v>
      </c>
    </row>
    <row r="543" spans="1:3" x14ac:dyDescent="0.25">
      <c r="A543" s="1">
        <v>541</v>
      </c>
      <c r="B543">
        <v>111</v>
      </c>
      <c r="C543">
        <v>113</v>
      </c>
    </row>
    <row r="544" spans="1:3" x14ac:dyDescent="0.25">
      <c r="A544" s="1">
        <v>542</v>
      </c>
      <c r="B544">
        <v>94</v>
      </c>
      <c r="C544">
        <v>130</v>
      </c>
    </row>
    <row r="545" spans="1:3" x14ac:dyDescent="0.25">
      <c r="A545" s="1">
        <v>543</v>
      </c>
      <c r="B545">
        <v>113</v>
      </c>
      <c r="C545">
        <v>99</v>
      </c>
    </row>
    <row r="546" spans="1:3" x14ac:dyDescent="0.25">
      <c r="A546" s="1">
        <v>544</v>
      </c>
      <c r="B546">
        <v>119</v>
      </c>
      <c r="C546">
        <v>116</v>
      </c>
    </row>
    <row r="547" spans="1:3" x14ac:dyDescent="0.25">
      <c r="A547" s="1">
        <v>545</v>
      </c>
      <c r="B547">
        <v>125</v>
      </c>
      <c r="C547">
        <v>99</v>
      </c>
    </row>
    <row r="548" spans="1:3" x14ac:dyDescent="0.25">
      <c r="A548" s="1">
        <v>546</v>
      </c>
      <c r="B548">
        <v>110</v>
      </c>
      <c r="C548">
        <v>125</v>
      </c>
    </row>
    <row r="549" spans="1:3" x14ac:dyDescent="0.25">
      <c r="A549" s="1">
        <v>547</v>
      </c>
      <c r="B549">
        <v>96</v>
      </c>
      <c r="C549">
        <v>118</v>
      </c>
    </row>
    <row r="550" spans="1:3" x14ac:dyDescent="0.25">
      <c r="A550" s="1">
        <v>548</v>
      </c>
      <c r="B550">
        <v>83</v>
      </c>
      <c r="C550">
        <v>109</v>
      </c>
    </row>
    <row r="551" spans="1:3" x14ac:dyDescent="0.25">
      <c r="A551" s="1">
        <v>549</v>
      </c>
      <c r="B551">
        <v>112</v>
      </c>
      <c r="C551">
        <v>122</v>
      </c>
    </row>
    <row r="552" spans="1:3" x14ac:dyDescent="0.25">
      <c r="A552" s="1">
        <v>550</v>
      </c>
      <c r="B552">
        <v>126</v>
      </c>
      <c r="C552">
        <v>119</v>
      </c>
    </row>
    <row r="553" spans="1:3" x14ac:dyDescent="0.25">
      <c r="A553" s="1">
        <v>551</v>
      </c>
      <c r="B553">
        <v>105</v>
      </c>
      <c r="C553">
        <v>115</v>
      </c>
    </row>
    <row r="554" spans="1:3" x14ac:dyDescent="0.25">
      <c r="A554" s="1">
        <v>552</v>
      </c>
      <c r="B554">
        <v>104</v>
      </c>
      <c r="C554">
        <v>111</v>
      </c>
    </row>
    <row r="555" spans="1:3" x14ac:dyDescent="0.25">
      <c r="A555" s="1">
        <v>553</v>
      </c>
      <c r="B555">
        <v>106</v>
      </c>
      <c r="C555">
        <v>121</v>
      </c>
    </row>
    <row r="556" spans="1:3" x14ac:dyDescent="0.25">
      <c r="A556" s="1">
        <v>554</v>
      </c>
      <c r="B556">
        <v>116</v>
      </c>
      <c r="C556">
        <v>110</v>
      </c>
    </row>
    <row r="557" spans="1:3" x14ac:dyDescent="0.25">
      <c r="A557" s="1">
        <v>555</v>
      </c>
      <c r="B557">
        <v>100</v>
      </c>
      <c r="C557">
        <v>142</v>
      </c>
    </row>
    <row r="558" spans="1:3" x14ac:dyDescent="0.25">
      <c r="A558" s="1">
        <v>556</v>
      </c>
      <c r="B558">
        <v>89</v>
      </c>
      <c r="C558">
        <v>111</v>
      </c>
    </row>
    <row r="559" spans="1:3" x14ac:dyDescent="0.25">
      <c r="A559" s="1">
        <v>557</v>
      </c>
      <c r="B559">
        <v>100</v>
      </c>
      <c r="C559">
        <v>117</v>
      </c>
    </row>
    <row r="560" spans="1:3" x14ac:dyDescent="0.25">
      <c r="A560" s="1">
        <v>558</v>
      </c>
      <c r="B560">
        <v>120</v>
      </c>
      <c r="C560">
        <v>119</v>
      </c>
    </row>
    <row r="561" spans="1:3" x14ac:dyDescent="0.25">
      <c r="A561" s="1">
        <v>559</v>
      </c>
      <c r="B561">
        <v>115</v>
      </c>
      <c r="C561">
        <v>116</v>
      </c>
    </row>
    <row r="562" spans="1:3" x14ac:dyDescent="0.25">
      <c r="A562" s="1">
        <v>560</v>
      </c>
      <c r="B562">
        <v>98</v>
      </c>
      <c r="C562">
        <v>124</v>
      </c>
    </row>
    <row r="563" spans="1:3" x14ac:dyDescent="0.25">
      <c r="A563" s="1">
        <v>561</v>
      </c>
      <c r="B563">
        <v>101</v>
      </c>
      <c r="C563">
        <v>110</v>
      </c>
    </row>
    <row r="564" spans="1:3" x14ac:dyDescent="0.25">
      <c r="A564" s="1">
        <v>562</v>
      </c>
      <c r="B564">
        <v>105</v>
      </c>
      <c r="C564">
        <v>125</v>
      </c>
    </row>
    <row r="565" spans="1:3" x14ac:dyDescent="0.25">
      <c r="A565" s="1">
        <v>563</v>
      </c>
      <c r="B565">
        <v>78</v>
      </c>
      <c r="C565">
        <v>110</v>
      </c>
    </row>
    <row r="566" spans="1:3" x14ac:dyDescent="0.25">
      <c r="A566" s="1">
        <v>564</v>
      </c>
      <c r="B566">
        <v>107</v>
      </c>
      <c r="C566">
        <v>144</v>
      </c>
    </row>
    <row r="567" spans="1:3" x14ac:dyDescent="0.25">
      <c r="A567" s="1">
        <v>565</v>
      </c>
      <c r="B567">
        <v>117</v>
      </c>
      <c r="C567">
        <v>130</v>
      </c>
    </row>
    <row r="568" spans="1:3" x14ac:dyDescent="0.25">
      <c r="A568" s="1">
        <v>566</v>
      </c>
      <c r="B568">
        <v>98</v>
      </c>
      <c r="C568">
        <v>124</v>
      </c>
    </row>
    <row r="569" spans="1:3" x14ac:dyDescent="0.25">
      <c r="A569" s="1">
        <v>567</v>
      </c>
      <c r="B569">
        <v>132</v>
      </c>
      <c r="C569">
        <v>124</v>
      </c>
    </row>
    <row r="570" spans="1:3" x14ac:dyDescent="0.25">
      <c r="A570" s="1">
        <v>568</v>
      </c>
      <c r="B570">
        <v>96</v>
      </c>
      <c r="C570">
        <v>131</v>
      </c>
    </row>
    <row r="571" spans="1:3" x14ac:dyDescent="0.25">
      <c r="A571" s="1">
        <v>569</v>
      </c>
      <c r="B571">
        <v>111</v>
      </c>
      <c r="C571">
        <v>97</v>
      </c>
    </row>
    <row r="572" spans="1:3" x14ac:dyDescent="0.25">
      <c r="A572" s="1">
        <v>570</v>
      </c>
      <c r="B572">
        <v>102</v>
      </c>
      <c r="C572">
        <v>108</v>
      </c>
    </row>
    <row r="573" spans="1:3" x14ac:dyDescent="0.25">
      <c r="A573" s="1">
        <v>571</v>
      </c>
      <c r="B573">
        <v>99</v>
      </c>
      <c r="C573">
        <v>105</v>
      </c>
    </row>
    <row r="574" spans="1:3" x14ac:dyDescent="0.25">
      <c r="A574" s="1">
        <v>572</v>
      </c>
      <c r="B574">
        <v>119</v>
      </c>
      <c r="C574">
        <v>105</v>
      </c>
    </row>
    <row r="575" spans="1:3" x14ac:dyDescent="0.25">
      <c r="A575" s="1">
        <v>573</v>
      </c>
      <c r="B575">
        <v>84</v>
      </c>
      <c r="C575">
        <v>134</v>
      </c>
    </row>
    <row r="576" spans="1:3" x14ac:dyDescent="0.25">
      <c r="A576" s="1">
        <v>574</v>
      </c>
      <c r="B576">
        <v>103</v>
      </c>
      <c r="C576">
        <v>109</v>
      </c>
    </row>
    <row r="577" spans="1:3" x14ac:dyDescent="0.25">
      <c r="A577" s="1">
        <v>575</v>
      </c>
      <c r="B577">
        <v>116</v>
      </c>
      <c r="C577">
        <v>126</v>
      </c>
    </row>
    <row r="578" spans="1:3" x14ac:dyDescent="0.25">
      <c r="A578" s="1">
        <v>576</v>
      </c>
      <c r="B578">
        <v>132</v>
      </c>
      <c r="C578">
        <v>110</v>
      </c>
    </row>
    <row r="579" spans="1:3" x14ac:dyDescent="0.25">
      <c r="A579" s="1">
        <v>577</v>
      </c>
      <c r="B579">
        <v>105</v>
      </c>
      <c r="C579">
        <v>125</v>
      </c>
    </row>
    <row r="580" spans="1:3" x14ac:dyDescent="0.25">
      <c r="A580" s="1">
        <v>578</v>
      </c>
      <c r="B580">
        <v>109</v>
      </c>
      <c r="C580">
        <v>100</v>
      </c>
    </row>
    <row r="581" spans="1:3" x14ac:dyDescent="0.25">
      <c r="A581" s="1">
        <v>579</v>
      </c>
      <c r="B581">
        <v>84</v>
      </c>
      <c r="C581">
        <v>98</v>
      </c>
    </row>
    <row r="582" spans="1:3" x14ac:dyDescent="0.25">
      <c r="A582" s="1">
        <v>580</v>
      </c>
      <c r="B582">
        <v>82</v>
      </c>
      <c r="C582">
        <v>132</v>
      </c>
    </row>
    <row r="583" spans="1:3" x14ac:dyDescent="0.25">
      <c r="A583" s="1">
        <v>581</v>
      </c>
      <c r="B583">
        <v>110</v>
      </c>
      <c r="C583">
        <v>101</v>
      </c>
    </row>
    <row r="584" spans="1:3" x14ac:dyDescent="0.25">
      <c r="A584" s="1">
        <v>582</v>
      </c>
      <c r="B584">
        <v>109</v>
      </c>
      <c r="C584">
        <v>113</v>
      </c>
    </row>
    <row r="585" spans="1:3" x14ac:dyDescent="0.25">
      <c r="A585" s="1">
        <v>583</v>
      </c>
      <c r="B585">
        <v>100</v>
      </c>
      <c r="C585">
        <v>108</v>
      </c>
    </row>
    <row r="586" spans="1:3" x14ac:dyDescent="0.25">
      <c r="A586" s="1">
        <v>584</v>
      </c>
      <c r="B586">
        <v>118</v>
      </c>
      <c r="C586">
        <v>117</v>
      </c>
    </row>
    <row r="587" spans="1:3" x14ac:dyDescent="0.25">
      <c r="A587" s="1">
        <v>585</v>
      </c>
      <c r="B587">
        <v>108</v>
      </c>
      <c r="C587">
        <v>126</v>
      </c>
    </row>
    <row r="588" spans="1:3" x14ac:dyDescent="0.25">
      <c r="A588" s="1">
        <v>586</v>
      </c>
      <c r="B588">
        <v>105</v>
      </c>
      <c r="C588">
        <v>138</v>
      </c>
    </row>
    <row r="589" spans="1:3" x14ac:dyDescent="0.25">
      <c r="A589" s="1">
        <v>587</v>
      </c>
      <c r="B589">
        <v>117</v>
      </c>
      <c r="C589">
        <v>122</v>
      </c>
    </row>
    <row r="590" spans="1:3" x14ac:dyDescent="0.25">
      <c r="A590" s="1">
        <v>588</v>
      </c>
      <c r="B590">
        <v>115</v>
      </c>
      <c r="C590">
        <v>102</v>
      </c>
    </row>
    <row r="591" spans="1:3" x14ac:dyDescent="0.25">
      <c r="A591" s="1">
        <v>589</v>
      </c>
      <c r="B591">
        <v>112</v>
      </c>
      <c r="C591">
        <v>143</v>
      </c>
    </row>
    <row r="592" spans="1:3" x14ac:dyDescent="0.25">
      <c r="A592" s="1">
        <v>590</v>
      </c>
      <c r="B592">
        <v>104</v>
      </c>
      <c r="C592">
        <v>127</v>
      </c>
    </row>
    <row r="593" spans="1:3" x14ac:dyDescent="0.25">
      <c r="A593" s="1">
        <v>591</v>
      </c>
      <c r="B593">
        <v>120</v>
      </c>
      <c r="C593">
        <v>143</v>
      </c>
    </row>
    <row r="594" spans="1:3" x14ac:dyDescent="0.25">
      <c r="A594" s="1">
        <v>592</v>
      </c>
      <c r="B594">
        <v>120</v>
      </c>
      <c r="C594">
        <v>92</v>
      </c>
    </row>
    <row r="595" spans="1:3" x14ac:dyDescent="0.25">
      <c r="A595" s="1">
        <v>593</v>
      </c>
      <c r="B595">
        <v>89</v>
      </c>
      <c r="C595">
        <v>132</v>
      </c>
    </row>
    <row r="596" spans="1:3" x14ac:dyDescent="0.25">
      <c r="A596" s="1">
        <v>594</v>
      </c>
      <c r="B596">
        <v>117</v>
      </c>
      <c r="C596">
        <v>94</v>
      </c>
    </row>
    <row r="597" spans="1:3" x14ac:dyDescent="0.25">
      <c r="A597" s="1">
        <v>595</v>
      </c>
      <c r="B597">
        <v>82</v>
      </c>
      <c r="C597">
        <v>132</v>
      </c>
    </row>
    <row r="598" spans="1:3" x14ac:dyDescent="0.25">
      <c r="A598" s="1">
        <v>596</v>
      </c>
      <c r="B598">
        <v>118</v>
      </c>
      <c r="C598">
        <v>123</v>
      </c>
    </row>
    <row r="599" spans="1:3" x14ac:dyDescent="0.25">
      <c r="A599" s="1">
        <v>597</v>
      </c>
      <c r="B599">
        <v>92</v>
      </c>
      <c r="C599">
        <v>119</v>
      </c>
    </row>
    <row r="600" spans="1:3" x14ac:dyDescent="0.25">
      <c r="A600" s="1">
        <v>598</v>
      </c>
      <c r="B600">
        <v>112</v>
      </c>
      <c r="C600">
        <v>151</v>
      </c>
    </row>
    <row r="601" spans="1:3" x14ac:dyDescent="0.25">
      <c r="A601" s="1">
        <v>599</v>
      </c>
      <c r="B601">
        <v>111</v>
      </c>
      <c r="C601">
        <v>113</v>
      </c>
    </row>
    <row r="602" spans="1:3" x14ac:dyDescent="0.25">
      <c r="A602" s="1">
        <v>600</v>
      </c>
      <c r="B602">
        <v>123</v>
      </c>
      <c r="C602">
        <v>108</v>
      </c>
    </row>
    <row r="603" spans="1:3" x14ac:dyDescent="0.25">
      <c r="A603" s="1">
        <v>601</v>
      </c>
      <c r="B603">
        <v>133</v>
      </c>
      <c r="C603">
        <v>103</v>
      </c>
    </row>
    <row r="604" spans="1:3" x14ac:dyDescent="0.25">
      <c r="A604" s="1">
        <v>602</v>
      </c>
      <c r="B604">
        <v>112</v>
      </c>
      <c r="C604">
        <v>116</v>
      </c>
    </row>
    <row r="605" spans="1:3" x14ac:dyDescent="0.25">
      <c r="A605" s="1">
        <v>603</v>
      </c>
      <c r="B605">
        <v>95</v>
      </c>
      <c r="C605">
        <v>112</v>
      </c>
    </row>
    <row r="606" spans="1:3" x14ac:dyDescent="0.25">
      <c r="A606" s="1">
        <v>604</v>
      </c>
      <c r="B606">
        <v>128</v>
      </c>
      <c r="C606">
        <v>113</v>
      </c>
    </row>
    <row r="607" spans="1:3" x14ac:dyDescent="0.25">
      <c r="A607" s="1">
        <v>605</v>
      </c>
      <c r="B607">
        <v>110</v>
      </c>
      <c r="C607">
        <v>133</v>
      </c>
    </row>
    <row r="608" spans="1:3" x14ac:dyDescent="0.25">
      <c r="A608" s="1">
        <v>606</v>
      </c>
      <c r="B608">
        <v>147</v>
      </c>
      <c r="C608">
        <v>116</v>
      </c>
    </row>
    <row r="609" spans="1:3" x14ac:dyDescent="0.25">
      <c r="A609" s="1">
        <v>607</v>
      </c>
      <c r="B609">
        <v>94</v>
      </c>
      <c r="C609">
        <v>139</v>
      </c>
    </row>
    <row r="610" spans="1:3" x14ac:dyDescent="0.25">
      <c r="A610" s="1">
        <v>608</v>
      </c>
      <c r="B610">
        <v>101</v>
      </c>
      <c r="C610">
        <v>119</v>
      </c>
    </row>
    <row r="611" spans="1:3" x14ac:dyDescent="0.25">
      <c r="A611" s="1">
        <v>609</v>
      </c>
      <c r="B611">
        <v>135</v>
      </c>
      <c r="C611">
        <v>113</v>
      </c>
    </row>
    <row r="612" spans="1:3" x14ac:dyDescent="0.25">
      <c r="A612" s="1">
        <v>610</v>
      </c>
      <c r="B612">
        <v>110</v>
      </c>
      <c r="C612">
        <v>130</v>
      </c>
    </row>
    <row r="613" spans="1:3" x14ac:dyDescent="0.25">
      <c r="A613" s="1">
        <v>611</v>
      </c>
      <c r="B613">
        <v>130</v>
      </c>
      <c r="C613">
        <v>109</v>
      </c>
    </row>
    <row r="614" spans="1:3" x14ac:dyDescent="0.25">
      <c r="A614" s="1">
        <v>612</v>
      </c>
      <c r="B614">
        <v>95</v>
      </c>
      <c r="C614">
        <v>126</v>
      </c>
    </row>
    <row r="615" spans="1:3" x14ac:dyDescent="0.25">
      <c r="A615" s="1">
        <v>613</v>
      </c>
      <c r="B615">
        <v>104</v>
      </c>
      <c r="C615">
        <v>136</v>
      </c>
    </row>
    <row r="616" spans="1:3" x14ac:dyDescent="0.25">
      <c r="A616" s="1">
        <v>614</v>
      </c>
      <c r="B616">
        <v>116</v>
      </c>
      <c r="C616">
        <v>101</v>
      </c>
    </row>
    <row r="617" spans="1:3" x14ac:dyDescent="0.25">
      <c r="A617" s="1">
        <v>615</v>
      </c>
      <c r="B617">
        <v>129</v>
      </c>
      <c r="C617">
        <v>106</v>
      </c>
    </row>
    <row r="618" spans="1:3" x14ac:dyDescent="0.25">
      <c r="A618" s="1">
        <v>616</v>
      </c>
      <c r="B618">
        <v>132</v>
      </c>
      <c r="C618">
        <v>123</v>
      </c>
    </row>
    <row r="619" spans="1:3" x14ac:dyDescent="0.25">
      <c r="A619" s="1">
        <v>617</v>
      </c>
      <c r="B619">
        <v>86</v>
      </c>
      <c r="C619">
        <v>126</v>
      </c>
    </row>
    <row r="620" spans="1:3" x14ac:dyDescent="0.25">
      <c r="A620" s="1">
        <v>618</v>
      </c>
      <c r="B620">
        <v>96</v>
      </c>
      <c r="C620">
        <v>131</v>
      </c>
    </row>
    <row r="621" spans="1:3" x14ac:dyDescent="0.25">
      <c r="A621" s="1">
        <v>619</v>
      </c>
      <c r="B621">
        <v>96</v>
      </c>
      <c r="C621">
        <v>120</v>
      </c>
    </row>
    <row r="622" spans="1:3" x14ac:dyDescent="0.25">
      <c r="A622" s="1">
        <v>620</v>
      </c>
      <c r="B622">
        <v>117</v>
      </c>
      <c r="C622">
        <v>98</v>
      </c>
    </row>
    <row r="623" spans="1:3" x14ac:dyDescent="0.25">
      <c r="A623" s="1">
        <v>621</v>
      </c>
      <c r="B623">
        <v>111</v>
      </c>
      <c r="C623">
        <v>115</v>
      </c>
    </row>
    <row r="624" spans="1:3" x14ac:dyDescent="0.25">
      <c r="A624" s="1">
        <v>622</v>
      </c>
      <c r="B624">
        <v>125</v>
      </c>
      <c r="C624">
        <v>128</v>
      </c>
    </row>
    <row r="625" spans="1:3" x14ac:dyDescent="0.25">
      <c r="A625" s="1">
        <v>623</v>
      </c>
      <c r="B625">
        <v>109</v>
      </c>
      <c r="C625">
        <v>120</v>
      </c>
    </row>
    <row r="626" spans="1:3" x14ac:dyDescent="0.25">
      <c r="A626" s="1">
        <v>624</v>
      </c>
      <c r="B626">
        <v>99</v>
      </c>
      <c r="C626">
        <v>107</v>
      </c>
    </row>
    <row r="627" spans="1:3" x14ac:dyDescent="0.25">
      <c r="A627" s="1">
        <v>625</v>
      </c>
      <c r="B627">
        <v>108</v>
      </c>
      <c r="C627">
        <v>115</v>
      </c>
    </row>
    <row r="628" spans="1:3" x14ac:dyDescent="0.25">
      <c r="A628" s="1">
        <v>626</v>
      </c>
      <c r="B628">
        <v>149</v>
      </c>
      <c r="C628">
        <v>164</v>
      </c>
    </row>
    <row r="629" spans="1:3" x14ac:dyDescent="0.25">
      <c r="A629" s="1">
        <v>627</v>
      </c>
      <c r="B629">
        <v>120</v>
      </c>
      <c r="C629">
        <v>115</v>
      </c>
    </row>
    <row r="630" spans="1:3" x14ac:dyDescent="0.25">
      <c r="A630" s="1">
        <v>628</v>
      </c>
      <c r="B630">
        <v>134</v>
      </c>
      <c r="C630">
        <v>107</v>
      </c>
    </row>
    <row r="631" spans="1:3" x14ac:dyDescent="0.25">
      <c r="A631" s="1">
        <v>629</v>
      </c>
      <c r="B631">
        <v>74</v>
      </c>
      <c r="C631">
        <v>130</v>
      </c>
    </row>
    <row r="632" spans="1:3" x14ac:dyDescent="0.25">
      <c r="A632" s="1">
        <v>630</v>
      </c>
      <c r="B632">
        <v>112</v>
      </c>
      <c r="C632">
        <v>109</v>
      </c>
    </row>
    <row r="633" spans="1:3" x14ac:dyDescent="0.25">
      <c r="A633" s="1">
        <v>631</v>
      </c>
      <c r="B633">
        <v>130</v>
      </c>
      <c r="C633">
        <v>94</v>
      </c>
    </row>
    <row r="634" spans="1:3" x14ac:dyDescent="0.25">
      <c r="A634" s="1">
        <v>632</v>
      </c>
      <c r="B634">
        <v>104</v>
      </c>
      <c r="C634">
        <v>83</v>
      </c>
    </row>
    <row r="635" spans="1:3" x14ac:dyDescent="0.25">
      <c r="A635" s="1">
        <v>633</v>
      </c>
      <c r="B635">
        <v>114</v>
      </c>
      <c r="C635">
        <v>95</v>
      </c>
    </row>
    <row r="636" spans="1:3" x14ac:dyDescent="0.25">
      <c r="A636" s="1">
        <v>634</v>
      </c>
      <c r="B636">
        <v>123</v>
      </c>
      <c r="C636">
        <v>98</v>
      </c>
    </row>
    <row r="637" spans="1:3" x14ac:dyDescent="0.25">
      <c r="A637" s="1">
        <v>635</v>
      </c>
      <c r="B637">
        <v>112</v>
      </c>
      <c r="C637">
        <v>143</v>
      </c>
    </row>
    <row r="638" spans="1:3" x14ac:dyDescent="0.25">
      <c r="A638" s="1">
        <v>636</v>
      </c>
      <c r="B638">
        <v>102</v>
      </c>
      <c r="C638">
        <v>112</v>
      </c>
    </row>
    <row r="639" spans="1:3" x14ac:dyDescent="0.25">
      <c r="A639" s="1">
        <v>637</v>
      </c>
      <c r="B639">
        <v>86</v>
      </c>
      <c r="C639">
        <v>152</v>
      </c>
    </row>
    <row r="640" spans="1:3" x14ac:dyDescent="0.25">
      <c r="A640" s="1">
        <v>638</v>
      </c>
      <c r="B640">
        <v>114</v>
      </c>
      <c r="C640">
        <v>104</v>
      </c>
    </row>
    <row r="641" spans="1:3" x14ac:dyDescent="0.25">
      <c r="A641" s="1">
        <v>639</v>
      </c>
      <c r="B641">
        <v>110</v>
      </c>
      <c r="C641">
        <v>129</v>
      </c>
    </row>
    <row r="642" spans="1:3" x14ac:dyDescent="0.25">
      <c r="A642" s="1">
        <v>640</v>
      </c>
      <c r="B642">
        <v>134</v>
      </c>
      <c r="C642">
        <v>125</v>
      </c>
    </row>
    <row r="643" spans="1:3" x14ac:dyDescent="0.25">
      <c r="A643" s="1">
        <v>641</v>
      </c>
      <c r="B643">
        <v>114</v>
      </c>
      <c r="C643">
        <v>138</v>
      </c>
    </row>
    <row r="644" spans="1:3" x14ac:dyDescent="0.25">
      <c r="A644" s="1">
        <v>642</v>
      </c>
      <c r="B644">
        <v>101</v>
      </c>
      <c r="C644">
        <v>111</v>
      </c>
    </row>
    <row r="645" spans="1:3" x14ac:dyDescent="0.25">
      <c r="A645" s="1">
        <v>643</v>
      </c>
      <c r="B645">
        <v>93</v>
      </c>
      <c r="C645">
        <v>124</v>
      </c>
    </row>
    <row r="646" spans="1:3" x14ac:dyDescent="0.25">
      <c r="A646" s="1">
        <v>644</v>
      </c>
      <c r="B646">
        <v>104</v>
      </c>
      <c r="C646">
        <v>113</v>
      </c>
    </row>
    <row r="647" spans="1:3" x14ac:dyDescent="0.25">
      <c r="A647" s="1">
        <v>645</v>
      </c>
      <c r="B647">
        <v>100</v>
      </c>
      <c r="C647">
        <v>104</v>
      </c>
    </row>
    <row r="648" spans="1:3" x14ac:dyDescent="0.25">
      <c r="A648" s="1">
        <v>646</v>
      </c>
      <c r="B648">
        <v>110</v>
      </c>
      <c r="C648">
        <v>112</v>
      </c>
    </row>
    <row r="649" spans="1:3" x14ac:dyDescent="0.25">
      <c r="A649" s="1">
        <v>647</v>
      </c>
      <c r="B649">
        <v>114</v>
      </c>
      <c r="C649">
        <v>120</v>
      </c>
    </row>
    <row r="650" spans="1:3" x14ac:dyDescent="0.25">
      <c r="A650" s="1">
        <v>648</v>
      </c>
      <c r="B650">
        <v>109</v>
      </c>
      <c r="C650">
        <v>118</v>
      </c>
    </row>
    <row r="651" spans="1:3" x14ac:dyDescent="0.25">
      <c r="A651" s="1">
        <v>649</v>
      </c>
      <c r="B651">
        <v>114</v>
      </c>
      <c r="C651">
        <v>113</v>
      </c>
    </row>
    <row r="652" spans="1:3" x14ac:dyDescent="0.25">
      <c r="A652" s="1">
        <v>650</v>
      </c>
      <c r="B652">
        <v>122</v>
      </c>
      <c r="C652">
        <v>139</v>
      </c>
    </row>
    <row r="653" spans="1:3" x14ac:dyDescent="0.25">
      <c r="A653" s="1">
        <v>651</v>
      </c>
      <c r="B653">
        <v>105</v>
      </c>
      <c r="C653">
        <v>123</v>
      </c>
    </row>
    <row r="654" spans="1:3" x14ac:dyDescent="0.25">
      <c r="A654" s="1">
        <v>652</v>
      </c>
      <c r="B654">
        <v>121</v>
      </c>
      <c r="C654">
        <v>115</v>
      </c>
    </row>
    <row r="655" spans="1:3" x14ac:dyDescent="0.25">
      <c r="A655" s="1">
        <v>653</v>
      </c>
      <c r="B655">
        <v>104</v>
      </c>
      <c r="C655">
        <v>91</v>
      </c>
    </row>
    <row r="656" spans="1:3" x14ac:dyDescent="0.25">
      <c r="A656" s="1">
        <v>654</v>
      </c>
      <c r="B656">
        <v>120</v>
      </c>
      <c r="C656">
        <v>131</v>
      </c>
    </row>
    <row r="657" spans="1:3" x14ac:dyDescent="0.25">
      <c r="A657" s="1">
        <v>655</v>
      </c>
      <c r="B657">
        <v>139</v>
      </c>
      <c r="C657">
        <v>107</v>
      </c>
    </row>
    <row r="658" spans="1:3" x14ac:dyDescent="0.25">
      <c r="A658" s="1">
        <v>656</v>
      </c>
      <c r="B658">
        <v>108</v>
      </c>
      <c r="C658">
        <v>136</v>
      </c>
    </row>
    <row r="659" spans="1:3" x14ac:dyDescent="0.25">
      <c r="A659" s="1">
        <v>657</v>
      </c>
      <c r="B659">
        <v>101</v>
      </c>
      <c r="C659">
        <v>114</v>
      </c>
    </row>
    <row r="660" spans="1:3" x14ac:dyDescent="0.25">
      <c r="A660" s="1">
        <v>658</v>
      </c>
      <c r="B660">
        <v>99</v>
      </c>
      <c r="C660">
        <v>123</v>
      </c>
    </row>
    <row r="661" spans="1:3" x14ac:dyDescent="0.25">
      <c r="A661" s="1">
        <v>659</v>
      </c>
      <c r="B661">
        <v>96</v>
      </c>
      <c r="C661">
        <v>98</v>
      </c>
    </row>
    <row r="662" spans="1:3" x14ac:dyDescent="0.25">
      <c r="A662" s="1">
        <v>660</v>
      </c>
      <c r="B662">
        <v>105</v>
      </c>
      <c r="C662">
        <v>152</v>
      </c>
    </row>
    <row r="663" spans="1:3" x14ac:dyDescent="0.25">
      <c r="A663" s="1">
        <v>661</v>
      </c>
      <c r="B663">
        <v>96</v>
      </c>
      <c r="C663">
        <v>113</v>
      </c>
    </row>
    <row r="664" spans="1:3" x14ac:dyDescent="0.25">
      <c r="A664" s="1">
        <v>662</v>
      </c>
      <c r="B664">
        <v>108</v>
      </c>
      <c r="C664">
        <v>115</v>
      </c>
    </row>
    <row r="665" spans="1:3" x14ac:dyDescent="0.25">
      <c r="A665" s="1">
        <v>663</v>
      </c>
      <c r="B665">
        <v>109</v>
      </c>
      <c r="C665">
        <v>111</v>
      </c>
    </row>
    <row r="666" spans="1:3" x14ac:dyDescent="0.25">
      <c r="A666" s="1">
        <v>664</v>
      </c>
      <c r="B666">
        <v>119</v>
      </c>
      <c r="C666">
        <v>109</v>
      </c>
    </row>
    <row r="667" spans="1:3" x14ac:dyDescent="0.25">
      <c r="A667" s="1">
        <v>665</v>
      </c>
      <c r="B667">
        <v>121</v>
      </c>
      <c r="C667">
        <v>117</v>
      </c>
    </row>
    <row r="668" spans="1:3" x14ac:dyDescent="0.25">
      <c r="A668" s="1">
        <v>666</v>
      </c>
      <c r="B668">
        <v>132</v>
      </c>
      <c r="C668">
        <v>123</v>
      </c>
    </row>
    <row r="669" spans="1:3" x14ac:dyDescent="0.25">
      <c r="A669" s="1">
        <v>667</v>
      </c>
      <c r="B669">
        <v>85</v>
      </c>
      <c r="C669">
        <v>132</v>
      </c>
    </row>
    <row r="670" spans="1:3" x14ac:dyDescent="0.25">
      <c r="A670" s="1">
        <v>668</v>
      </c>
      <c r="B670">
        <v>117</v>
      </c>
      <c r="C670">
        <v>116</v>
      </c>
    </row>
    <row r="671" spans="1:3" x14ac:dyDescent="0.25">
      <c r="A671" s="1">
        <v>669</v>
      </c>
      <c r="B671">
        <v>95</v>
      </c>
      <c r="C671">
        <v>137</v>
      </c>
    </row>
    <row r="672" spans="1:3" x14ac:dyDescent="0.25">
      <c r="A672" s="1">
        <v>670</v>
      </c>
      <c r="B672">
        <v>109</v>
      </c>
      <c r="C672">
        <v>147</v>
      </c>
    </row>
    <row r="673" spans="1:3" x14ac:dyDescent="0.25">
      <c r="A673" s="1">
        <v>671</v>
      </c>
      <c r="B673">
        <v>114</v>
      </c>
      <c r="C673">
        <v>130</v>
      </c>
    </row>
    <row r="674" spans="1:3" x14ac:dyDescent="0.25">
      <c r="A674" s="1">
        <v>672</v>
      </c>
      <c r="B674">
        <v>98</v>
      </c>
      <c r="C674">
        <v>126</v>
      </c>
    </row>
    <row r="675" spans="1:3" x14ac:dyDescent="0.25">
      <c r="A675" s="1">
        <v>673</v>
      </c>
      <c r="B675">
        <v>97</v>
      </c>
      <c r="C675">
        <v>131</v>
      </c>
    </row>
    <row r="676" spans="1:3" x14ac:dyDescent="0.25">
      <c r="A676" s="1">
        <v>674</v>
      </c>
      <c r="B676">
        <v>99</v>
      </c>
      <c r="C676">
        <v>105</v>
      </c>
    </row>
    <row r="677" spans="1:3" x14ac:dyDescent="0.25">
      <c r="A677" s="1">
        <v>675</v>
      </c>
      <c r="B677">
        <v>101</v>
      </c>
      <c r="C677">
        <v>110</v>
      </c>
    </row>
    <row r="678" spans="1:3" x14ac:dyDescent="0.25">
      <c r="A678" s="1">
        <v>676</v>
      </c>
      <c r="B678">
        <v>90</v>
      </c>
      <c r="C678">
        <v>136</v>
      </c>
    </row>
    <row r="679" spans="1:3" x14ac:dyDescent="0.25">
      <c r="A679" s="1">
        <v>677</v>
      </c>
      <c r="B679">
        <v>104</v>
      </c>
      <c r="C679">
        <v>130</v>
      </c>
    </row>
    <row r="680" spans="1:3" x14ac:dyDescent="0.25">
      <c r="A680" s="1">
        <v>678</v>
      </c>
      <c r="B680">
        <v>95</v>
      </c>
      <c r="C680">
        <v>114</v>
      </c>
    </row>
    <row r="681" spans="1:3" x14ac:dyDescent="0.25">
      <c r="A681" s="1">
        <v>679</v>
      </c>
      <c r="B681">
        <v>92</v>
      </c>
      <c r="C681">
        <v>100</v>
      </c>
    </row>
    <row r="682" spans="1:3" x14ac:dyDescent="0.25">
      <c r="A682" s="1">
        <v>680</v>
      </c>
      <c r="B682">
        <v>137</v>
      </c>
      <c r="C682">
        <v>127</v>
      </c>
    </row>
    <row r="683" spans="1:3" x14ac:dyDescent="0.25">
      <c r="A683" s="1">
        <v>681</v>
      </c>
      <c r="B683">
        <v>121</v>
      </c>
      <c r="C683">
        <v>132</v>
      </c>
    </row>
    <row r="684" spans="1:3" x14ac:dyDescent="0.25">
      <c r="A684" s="1">
        <v>682</v>
      </c>
      <c r="B684">
        <v>103</v>
      </c>
      <c r="C684">
        <v>85</v>
      </c>
    </row>
    <row r="685" spans="1:3" x14ac:dyDescent="0.25">
      <c r="A685" s="1">
        <v>683</v>
      </c>
      <c r="B685">
        <v>110</v>
      </c>
      <c r="C685">
        <v>109</v>
      </c>
    </row>
    <row r="686" spans="1:3" x14ac:dyDescent="0.25">
      <c r="A686" s="1">
        <v>684</v>
      </c>
      <c r="B686">
        <v>125</v>
      </c>
      <c r="C686">
        <v>120</v>
      </c>
    </row>
    <row r="687" spans="1:3" x14ac:dyDescent="0.25">
      <c r="A687" s="1">
        <v>685</v>
      </c>
      <c r="B687">
        <v>130</v>
      </c>
      <c r="C687">
        <v>141</v>
      </c>
    </row>
    <row r="688" spans="1:3" x14ac:dyDescent="0.25">
      <c r="A688" s="1">
        <v>686</v>
      </c>
      <c r="B688">
        <v>110</v>
      </c>
      <c r="C688">
        <v>112</v>
      </c>
    </row>
    <row r="689" spans="1:3" x14ac:dyDescent="0.25">
      <c r="A689" s="1">
        <v>687</v>
      </c>
      <c r="B689">
        <v>104</v>
      </c>
      <c r="C689">
        <v>118</v>
      </c>
    </row>
    <row r="690" spans="1:3" x14ac:dyDescent="0.25">
      <c r="A690" s="1">
        <v>688</v>
      </c>
      <c r="B690">
        <v>133</v>
      </c>
      <c r="C690">
        <v>113</v>
      </c>
    </row>
    <row r="691" spans="1:3" x14ac:dyDescent="0.25">
      <c r="A691" s="1">
        <v>689</v>
      </c>
      <c r="B691">
        <v>107</v>
      </c>
      <c r="C691">
        <v>111</v>
      </c>
    </row>
    <row r="692" spans="1:3" x14ac:dyDescent="0.25">
      <c r="A692" s="1">
        <v>690</v>
      </c>
      <c r="B692">
        <v>111</v>
      </c>
      <c r="C692">
        <v>112</v>
      </c>
    </row>
    <row r="693" spans="1:3" x14ac:dyDescent="0.25">
      <c r="A693" s="1">
        <v>691</v>
      </c>
      <c r="B693">
        <v>121</v>
      </c>
      <c r="C693">
        <v>118</v>
      </c>
    </row>
    <row r="694" spans="1:3" x14ac:dyDescent="0.25">
      <c r="A694" s="1">
        <v>692</v>
      </c>
      <c r="B694">
        <v>101</v>
      </c>
      <c r="C694">
        <v>91</v>
      </c>
    </row>
    <row r="695" spans="1:3" x14ac:dyDescent="0.25">
      <c r="A695" s="1">
        <v>693</v>
      </c>
      <c r="B695">
        <v>104</v>
      </c>
      <c r="C695">
        <v>112</v>
      </c>
    </row>
    <row r="696" spans="1:3" x14ac:dyDescent="0.25">
      <c r="A696" s="1">
        <v>694</v>
      </c>
      <c r="B696">
        <v>103</v>
      </c>
      <c r="C696">
        <v>98</v>
      </c>
    </row>
    <row r="697" spans="1:3" x14ac:dyDescent="0.25">
      <c r="A697" s="1">
        <v>695</v>
      </c>
      <c r="B697">
        <v>92</v>
      </c>
      <c r="C697">
        <v>112</v>
      </c>
    </row>
    <row r="698" spans="1:3" x14ac:dyDescent="0.25">
      <c r="A698" s="1">
        <v>696</v>
      </c>
      <c r="B698">
        <v>82</v>
      </c>
      <c r="C698">
        <v>131</v>
      </c>
    </row>
    <row r="699" spans="1:3" x14ac:dyDescent="0.25">
      <c r="A699" s="1">
        <v>697</v>
      </c>
      <c r="B699">
        <v>141</v>
      </c>
      <c r="C699">
        <v>132</v>
      </c>
    </row>
    <row r="700" spans="1:3" x14ac:dyDescent="0.25">
      <c r="A700" s="1">
        <v>698</v>
      </c>
      <c r="B700">
        <v>122</v>
      </c>
      <c r="C700">
        <v>110</v>
      </c>
    </row>
    <row r="701" spans="1:3" x14ac:dyDescent="0.25">
      <c r="A701" s="1">
        <v>699</v>
      </c>
      <c r="B701">
        <v>112</v>
      </c>
      <c r="C701">
        <v>121</v>
      </c>
    </row>
    <row r="702" spans="1:3" x14ac:dyDescent="0.25">
      <c r="A702" s="1">
        <v>700</v>
      </c>
      <c r="B702">
        <v>95</v>
      </c>
      <c r="C702">
        <v>149</v>
      </c>
    </row>
    <row r="703" spans="1:3" x14ac:dyDescent="0.25">
      <c r="A703" s="1">
        <v>701</v>
      </c>
      <c r="B703">
        <v>111</v>
      </c>
      <c r="C703">
        <v>136</v>
      </c>
    </row>
    <row r="704" spans="1:3" x14ac:dyDescent="0.25">
      <c r="A704" s="1">
        <v>702</v>
      </c>
      <c r="B704">
        <v>119</v>
      </c>
      <c r="C704">
        <v>121</v>
      </c>
    </row>
    <row r="705" spans="1:3" x14ac:dyDescent="0.25">
      <c r="A705" s="1">
        <v>703</v>
      </c>
      <c r="B705">
        <v>100</v>
      </c>
      <c r="C705">
        <v>134</v>
      </c>
    </row>
    <row r="706" spans="1:3" x14ac:dyDescent="0.25">
      <c r="A706" s="1">
        <v>704</v>
      </c>
      <c r="B706">
        <v>122</v>
      </c>
      <c r="C706">
        <v>112</v>
      </c>
    </row>
    <row r="707" spans="1:3" x14ac:dyDescent="0.25">
      <c r="A707" s="1">
        <v>705</v>
      </c>
      <c r="B707">
        <v>91</v>
      </c>
      <c r="C707">
        <v>102</v>
      </c>
    </row>
    <row r="708" spans="1:3" x14ac:dyDescent="0.25">
      <c r="A708" s="1">
        <v>706</v>
      </c>
      <c r="B708">
        <v>108</v>
      </c>
      <c r="C708">
        <v>141</v>
      </c>
    </row>
    <row r="709" spans="1:3" x14ac:dyDescent="0.25">
      <c r="A709" s="1">
        <v>707</v>
      </c>
      <c r="B709">
        <v>113</v>
      </c>
      <c r="C709">
        <v>152</v>
      </c>
    </row>
    <row r="710" spans="1:3" x14ac:dyDescent="0.25">
      <c r="A710" s="1">
        <v>708</v>
      </c>
      <c r="B710">
        <v>105</v>
      </c>
      <c r="C710">
        <v>110</v>
      </c>
    </row>
    <row r="711" spans="1:3" x14ac:dyDescent="0.25">
      <c r="A711" s="1">
        <v>709</v>
      </c>
      <c r="B711">
        <v>104</v>
      </c>
      <c r="C711">
        <v>121</v>
      </c>
    </row>
    <row r="712" spans="1:3" x14ac:dyDescent="0.25">
      <c r="A712" s="1">
        <v>710</v>
      </c>
      <c r="B712">
        <v>105</v>
      </c>
      <c r="C712">
        <v>128</v>
      </c>
    </row>
    <row r="713" spans="1:3" x14ac:dyDescent="0.25">
      <c r="A713" s="1">
        <v>711</v>
      </c>
      <c r="B713">
        <v>98</v>
      </c>
      <c r="C713">
        <v>117</v>
      </c>
    </row>
    <row r="714" spans="1:3" x14ac:dyDescent="0.25">
      <c r="A714" s="1">
        <v>712</v>
      </c>
      <c r="B714">
        <v>96</v>
      </c>
      <c r="C714">
        <v>100</v>
      </c>
    </row>
    <row r="715" spans="1:3" x14ac:dyDescent="0.25">
      <c r="A715" s="1">
        <v>713</v>
      </c>
      <c r="B715">
        <v>128</v>
      </c>
      <c r="C715">
        <v>127</v>
      </c>
    </row>
    <row r="716" spans="1:3" x14ac:dyDescent="0.25">
      <c r="A716" s="1">
        <v>714</v>
      </c>
      <c r="B716">
        <v>106</v>
      </c>
      <c r="C716">
        <v>120</v>
      </c>
    </row>
    <row r="717" spans="1:3" x14ac:dyDescent="0.25">
      <c r="A717" s="1">
        <v>715</v>
      </c>
      <c r="B717">
        <v>89</v>
      </c>
      <c r="C717">
        <v>136</v>
      </c>
    </row>
    <row r="718" spans="1:3" x14ac:dyDescent="0.25">
      <c r="A718" s="1">
        <v>716</v>
      </c>
      <c r="B718">
        <v>111</v>
      </c>
      <c r="C718">
        <v>128</v>
      </c>
    </row>
    <row r="719" spans="1:3" x14ac:dyDescent="0.25">
      <c r="A719" s="1">
        <v>717</v>
      </c>
      <c r="B719">
        <v>116</v>
      </c>
      <c r="C719">
        <v>124</v>
      </c>
    </row>
    <row r="720" spans="1:3" x14ac:dyDescent="0.25">
      <c r="A720" s="1">
        <v>718</v>
      </c>
      <c r="B720">
        <v>100</v>
      </c>
      <c r="C720">
        <v>104</v>
      </c>
    </row>
    <row r="721" spans="1:3" x14ac:dyDescent="0.25">
      <c r="A721" s="1">
        <v>719</v>
      </c>
      <c r="B721">
        <v>124</v>
      </c>
      <c r="C721">
        <v>129</v>
      </c>
    </row>
    <row r="722" spans="1:3" x14ac:dyDescent="0.25">
      <c r="A722" s="1">
        <v>720</v>
      </c>
      <c r="B722">
        <v>105</v>
      </c>
      <c r="C722">
        <v>131</v>
      </c>
    </row>
    <row r="723" spans="1:3" x14ac:dyDescent="0.25">
      <c r="A723" s="1">
        <v>721</v>
      </c>
      <c r="B723">
        <v>126</v>
      </c>
      <c r="C723">
        <v>132</v>
      </c>
    </row>
    <row r="724" spans="1:3" x14ac:dyDescent="0.25">
      <c r="A724" s="1">
        <v>722</v>
      </c>
      <c r="B724">
        <v>104</v>
      </c>
      <c r="C724">
        <v>126</v>
      </c>
    </row>
    <row r="725" spans="1:3" x14ac:dyDescent="0.25">
      <c r="A725" s="1">
        <v>723</v>
      </c>
      <c r="B725">
        <v>93</v>
      </c>
      <c r="C725">
        <v>111</v>
      </c>
    </row>
    <row r="726" spans="1:3" x14ac:dyDescent="0.25">
      <c r="A726" s="1">
        <v>724</v>
      </c>
      <c r="B726">
        <v>112</v>
      </c>
      <c r="C726">
        <v>100</v>
      </c>
    </row>
    <row r="727" spans="1:3" x14ac:dyDescent="0.25">
      <c r="A727" s="1">
        <v>725</v>
      </c>
      <c r="B727">
        <v>129</v>
      </c>
      <c r="C727">
        <v>127</v>
      </c>
    </row>
    <row r="728" spans="1:3" x14ac:dyDescent="0.25">
      <c r="A728" s="1">
        <v>726</v>
      </c>
      <c r="B728">
        <v>107</v>
      </c>
      <c r="C728">
        <v>138</v>
      </c>
    </row>
    <row r="729" spans="1:3" x14ac:dyDescent="0.25">
      <c r="A729" s="1">
        <v>727</v>
      </c>
      <c r="B729">
        <v>107</v>
      </c>
      <c r="C729">
        <v>111</v>
      </c>
    </row>
    <row r="730" spans="1:3" x14ac:dyDescent="0.25">
      <c r="A730" s="1">
        <v>728</v>
      </c>
      <c r="B730">
        <v>83</v>
      </c>
      <c r="C730">
        <v>89</v>
      </c>
    </row>
    <row r="731" spans="1:3" x14ac:dyDescent="0.25">
      <c r="A731" s="1">
        <v>729</v>
      </c>
      <c r="B731">
        <v>136</v>
      </c>
      <c r="C731">
        <v>134</v>
      </c>
    </row>
    <row r="732" spans="1:3" x14ac:dyDescent="0.25">
      <c r="A732" s="1">
        <v>730</v>
      </c>
      <c r="B732">
        <v>129</v>
      </c>
      <c r="C732">
        <v>111</v>
      </c>
    </row>
    <row r="733" spans="1:3" x14ac:dyDescent="0.25">
      <c r="A733" s="1">
        <v>731</v>
      </c>
      <c r="B733">
        <v>126</v>
      </c>
      <c r="C733">
        <v>137</v>
      </c>
    </row>
    <row r="734" spans="1:3" x14ac:dyDescent="0.25">
      <c r="A734" s="1">
        <v>732</v>
      </c>
      <c r="B734">
        <v>99</v>
      </c>
      <c r="C734">
        <v>129</v>
      </c>
    </row>
    <row r="735" spans="1:3" x14ac:dyDescent="0.25">
      <c r="A735" s="1">
        <v>733</v>
      </c>
      <c r="B735">
        <v>121</v>
      </c>
      <c r="C735">
        <v>125</v>
      </c>
    </row>
    <row r="736" spans="1:3" x14ac:dyDescent="0.25">
      <c r="A736" s="1">
        <v>734</v>
      </c>
      <c r="B736">
        <v>100</v>
      </c>
      <c r="C736">
        <v>131</v>
      </c>
    </row>
    <row r="737" spans="1:3" x14ac:dyDescent="0.25">
      <c r="A737" s="1">
        <v>735</v>
      </c>
      <c r="B737">
        <v>105</v>
      </c>
      <c r="C737">
        <v>127</v>
      </c>
    </row>
    <row r="738" spans="1:3" x14ac:dyDescent="0.25">
      <c r="A738" s="1">
        <v>736</v>
      </c>
      <c r="B738">
        <v>115</v>
      </c>
      <c r="C738">
        <v>101</v>
      </c>
    </row>
    <row r="739" spans="1:3" x14ac:dyDescent="0.25">
      <c r="A739" s="1">
        <v>737</v>
      </c>
      <c r="B739">
        <v>129</v>
      </c>
      <c r="C739">
        <v>119</v>
      </c>
    </row>
    <row r="740" spans="1:3" x14ac:dyDescent="0.25">
      <c r="A740" s="1">
        <v>738</v>
      </c>
      <c r="B740">
        <v>116</v>
      </c>
      <c r="C740">
        <v>122</v>
      </c>
    </row>
    <row r="741" spans="1:3" x14ac:dyDescent="0.25">
      <c r="A741" s="1">
        <v>739</v>
      </c>
      <c r="B741">
        <v>125</v>
      </c>
      <c r="C741">
        <v>138</v>
      </c>
    </row>
    <row r="742" spans="1:3" x14ac:dyDescent="0.25">
      <c r="A742" s="1">
        <v>740</v>
      </c>
      <c r="B742">
        <v>105</v>
      </c>
      <c r="C742">
        <v>108</v>
      </c>
    </row>
    <row r="743" spans="1:3" x14ac:dyDescent="0.25">
      <c r="A743" s="1">
        <v>741</v>
      </c>
      <c r="B743">
        <v>93</v>
      </c>
      <c r="C743">
        <v>124</v>
      </c>
    </row>
    <row r="744" spans="1:3" x14ac:dyDescent="0.25">
      <c r="A744" s="1">
        <v>742</v>
      </c>
      <c r="B744">
        <v>126</v>
      </c>
      <c r="C744">
        <v>105</v>
      </c>
    </row>
    <row r="745" spans="1:3" x14ac:dyDescent="0.25">
      <c r="A745" s="1">
        <v>743</v>
      </c>
      <c r="B745">
        <v>114</v>
      </c>
      <c r="C745">
        <v>137</v>
      </c>
    </row>
    <row r="746" spans="1:3" x14ac:dyDescent="0.25">
      <c r="A746" s="1">
        <v>744</v>
      </c>
      <c r="B746">
        <v>107</v>
      </c>
      <c r="C746">
        <v>125</v>
      </c>
    </row>
    <row r="747" spans="1:3" x14ac:dyDescent="0.25">
      <c r="A747" s="1">
        <v>745</v>
      </c>
      <c r="B747">
        <v>100</v>
      </c>
      <c r="C747">
        <v>110</v>
      </c>
    </row>
    <row r="748" spans="1:3" x14ac:dyDescent="0.25">
      <c r="A748" s="1">
        <v>746</v>
      </c>
      <c r="B748">
        <v>108</v>
      </c>
      <c r="C748">
        <v>84</v>
      </c>
    </row>
    <row r="749" spans="1:3" x14ac:dyDescent="0.25">
      <c r="A749" s="1">
        <v>747</v>
      </c>
      <c r="B749">
        <v>124</v>
      </c>
      <c r="C749">
        <v>118</v>
      </c>
    </row>
    <row r="750" spans="1:3" x14ac:dyDescent="0.25">
      <c r="A750" s="1">
        <v>748</v>
      </c>
      <c r="B750">
        <v>83</v>
      </c>
      <c r="C750">
        <v>114</v>
      </c>
    </row>
    <row r="751" spans="1:3" x14ac:dyDescent="0.25">
      <c r="A751" s="1">
        <v>749</v>
      </c>
      <c r="B751">
        <v>91</v>
      </c>
      <c r="C751">
        <v>122</v>
      </c>
    </row>
    <row r="752" spans="1:3" x14ac:dyDescent="0.25">
      <c r="A752" s="1">
        <v>750</v>
      </c>
      <c r="B752">
        <v>100</v>
      </c>
      <c r="C752">
        <v>134</v>
      </c>
    </row>
    <row r="753" spans="1:3" x14ac:dyDescent="0.25">
      <c r="A753" s="1">
        <v>751</v>
      </c>
      <c r="B753">
        <v>119</v>
      </c>
      <c r="C753">
        <v>104</v>
      </c>
    </row>
    <row r="754" spans="1:3" x14ac:dyDescent="0.25">
      <c r="A754" s="1">
        <v>752</v>
      </c>
      <c r="B754">
        <v>126</v>
      </c>
      <c r="C754">
        <v>111</v>
      </c>
    </row>
    <row r="755" spans="1:3" x14ac:dyDescent="0.25">
      <c r="A755" s="1">
        <v>753</v>
      </c>
      <c r="B755">
        <v>100</v>
      </c>
      <c r="C755">
        <v>133</v>
      </c>
    </row>
    <row r="756" spans="1:3" x14ac:dyDescent="0.25">
      <c r="A756" s="1">
        <v>754</v>
      </c>
      <c r="B756">
        <v>100</v>
      </c>
      <c r="C756">
        <v>65</v>
      </c>
    </row>
    <row r="757" spans="1:3" x14ac:dyDescent="0.25">
      <c r="A757" s="1">
        <v>755</v>
      </c>
      <c r="B757">
        <v>120</v>
      </c>
      <c r="C757">
        <v>140</v>
      </c>
    </row>
    <row r="758" spans="1:3" x14ac:dyDescent="0.25">
      <c r="A758" s="1">
        <v>756</v>
      </c>
      <c r="B758">
        <v>109</v>
      </c>
      <c r="C758">
        <v>99</v>
      </c>
    </row>
    <row r="759" spans="1:3" x14ac:dyDescent="0.25">
      <c r="A759" s="1">
        <v>757</v>
      </c>
      <c r="B759">
        <v>127</v>
      </c>
      <c r="C759">
        <v>124</v>
      </c>
    </row>
    <row r="760" spans="1:3" x14ac:dyDescent="0.25">
      <c r="A760" s="1">
        <v>758</v>
      </c>
      <c r="B760">
        <v>113</v>
      </c>
      <c r="C760">
        <v>137</v>
      </c>
    </row>
    <row r="761" spans="1:3" x14ac:dyDescent="0.25">
      <c r="A761" s="1">
        <v>759</v>
      </c>
      <c r="B761">
        <v>111</v>
      </c>
      <c r="C761">
        <v>126</v>
      </c>
    </row>
    <row r="762" spans="1:3" x14ac:dyDescent="0.25">
      <c r="A762" s="1">
        <v>760</v>
      </c>
      <c r="B762">
        <v>87</v>
      </c>
      <c r="C762">
        <v>124</v>
      </c>
    </row>
    <row r="763" spans="1:3" x14ac:dyDescent="0.25">
      <c r="A763" s="1">
        <v>761</v>
      </c>
      <c r="B763">
        <v>100</v>
      </c>
      <c r="C763">
        <v>146</v>
      </c>
    </row>
    <row r="764" spans="1:3" x14ac:dyDescent="0.25">
      <c r="A764" s="1">
        <v>762</v>
      </c>
      <c r="B764">
        <v>142</v>
      </c>
      <c r="C764">
        <v>102</v>
      </c>
    </row>
    <row r="765" spans="1:3" x14ac:dyDescent="0.25">
      <c r="A765" s="1">
        <v>763</v>
      </c>
      <c r="B765">
        <v>96</v>
      </c>
      <c r="C765">
        <v>116</v>
      </c>
    </row>
    <row r="766" spans="1:3" x14ac:dyDescent="0.25">
      <c r="A766" s="1">
        <v>764</v>
      </c>
      <c r="B766">
        <v>97</v>
      </c>
      <c r="C766">
        <v>96</v>
      </c>
    </row>
    <row r="767" spans="1:3" x14ac:dyDescent="0.25">
      <c r="A767" s="1">
        <v>765</v>
      </c>
      <c r="B767">
        <v>110</v>
      </c>
      <c r="C767">
        <v>144</v>
      </c>
    </row>
    <row r="768" spans="1:3" x14ac:dyDescent="0.25">
      <c r="A768" s="1">
        <v>766</v>
      </c>
      <c r="B768">
        <v>113</v>
      </c>
      <c r="C768">
        <v>140</v>
      </c>
    </row>
    <row r="769" spans="1:3" x14ac:dyDescent="0.25">
      <c r="A769" s="1">
        <v>767</v>
      </c>
      <c r="B769">
        <v>113</v>
      </c>
      <c r="C769">
        <v>97</v>
      </c>
    </row>
    <row r="770" spans="1:3" x14ac:dyDescent="0.25">
      <c r="A770" s="1">
        <v>768</v>
      </c>
      <c r="B770">
        <v>84</v>
      </c>
      <c r="C770">
        <v>124</v>
      </c>
    </row>
    <row r="771" spans="1:3" x14ac:dyDescent="0.25">
      <c r="A771" s="1">
        <v>769</v>
      </c>
      <c r="B771">
        <v>135</v>
      </c>
      <c r="C771">
        <v>116</v>
      </c>
    </row>
    <row r="772" spans="1:3" x14ac:dyDescent="0.25">
      <c r="A772" s="1">
        <v>770</v>
      </c>
      <c r="B772">
        <v>115</v>
      </c>
      <c r="C772">
        <v>98</v>
      </c>
    </row>
    <row r="773" spans="1:3" x14ac:dyDescent="0.25">
      <c r="A773" s="1">
        <v>771</v>
      </c>
      <c r="B773">
        <v>129</v>
      </c>
      <c r="C773">
        <v>132</v>
      </c>
    </row>
    <row r="774" spans="1:3" x14ac:dyDescent="0.25">
      <c r="A774" s="1">
        <v>772</v>
      </c>
      <c r="B774">
        <v>126</v>
      </c>
      <c r="C774">
        <v>115</v>
      </c>
    </row>
    <row r="775" spans="1:3" x14ac:dyDescent="0.25">
      <c r="A775" s="1">
        <v>773</v>
      </c>
      <c r="B775">
        <v>105</v>
      </c>
      <c r="C775">
        <v>121</v>
      </c>
    </row>
    <row r="776" spans="1:3" x14ac:dyDescent="0.25">
      <c r="A776" s="1">
        <v>774</v>
      </c>
      <c r="B776">
        <v>105</v>
      </c>
      <c r="C776">
        <v>131</v>
      </c>
    </row>
    <row r="777" spans="1:3" x14ac:dyDescent="0.25">
      <c r="A777" s="1">
        <v>775</v>
      </c>
      <c r="B777">
        <v>117</v>
      </c>
      <c r="C777">
        <v>123</v>
      </c>
    </row>
    <row r="778" spans="1:3" x14ac:dyDescent="0.25">
      <c r="A778" s="1">
        <v>776</v>
      </c>
      <c r="B778">
        <v>117</v>
      </c>
      <c r="C778">
        <v>108</v>
      </c>
    </row>
    <row r="779" spans="1:3" x14ac:dyDescent="0.25">
      <c r="A779" s="1">
        <v>777</v>
      </c>
      <c r="B779">
        <v>110</v>
      </c>
      <c r="C779">
        <v>140</v>
      </c>
    </row>
    <row r="780" spans="1:3" x14ac:dyDescent="0.25">
      <c r="A780" s="1">
        <v>778</v>
      </c>
      <c r="B780">
        <v>115</v>
      </c>
      <c r="C780">
        <v>128</v>
      </c>
    </row>
    <row r="781" spans="1:3" x14ac:dyDescent="0.25">
      <c r="A781" s="1">
        <v>779</v>
      </c>
      <c r="B781">
        <v>115</v>
      </c>
      <c r="C781">
        <v>132</v>
      </c>
    </row>
    <row r="782" spans="1:3" x14ac:dyDescent="0.25">
      <c r="A782" s="1">
        <v>780</v>
      </c>
      <c r="B782">
        <v>95</v>
      </c>
      <c r="C782">
        <v>115</v>
      </c>
    </row>
    <row r="783" spans="1:3" x14ac:dyDescent="0.25">
      <c r="A783" s="1">
        <v>781</v>
      </c>
      <c r="B783">
        <v>114</v>
      </c>
      <c r="C783">
        <v>132</v>
      </c>
    </row>
    <row r="784" spans="1:3" x14ac:dyDescent="0.25">
      <c r="A784" s="1">
        <v>782</v>
      </c>
      <c r="B784">
        <v>131</v>
      </c>
      <c r="C784">
        <v>113</v>
      </c>
    </row>
    <row r="785" spans="1:3" x14ac:dyDescent="0.25">
      <c r="A785" s="1">
        <v>783</v>
      </c>
      <c r="B785">
        <v>105</v>
      </c>
      <c r="C785">
        <v>124</v>
      </c>
    </row>
    <row r="786" spans="1:3" x14ac:dyDescent="0.25">
      <c r="A786" s="1">
        <v>784</v>
      </c>
      <c r="B786">
        <v>97</v>
      </c>
      <c r="C786">
        <v>92</v>
      </c>
    </row>
    <row r="787" spans="1:3" x14ac:dyDescent="0.25">
      <c r="A787" s="1">
        <v>785</v>
      </c>
      <c r="B787">
        <v>121</v>
      </c>
      <c r="C787">
        <v>127</v>
      </c>
    </row>
    <row r="788" spans="1:3" x14ac:dyDescent="0.25">
      <c r="A788" s="1">
        <v>786</v>
      </c>
      <c r="B788">
        <v>125</v>
      </c>
      <c r="C788">
        <v>119</v>
      </c>
    </row>
    <row r="789" spans="1:3" x14ac:dyDescent="0.25">
      <c r="A789" s="1">
        <v>787</v>
      </c>
      <c r="B789">
        <v>132</v>
      </c>
      <c r="C789">
        <v>141</v>
      </c>
    </row>
    <row r="790" spans="1:3" x14ac:dyDescent="0.25">
      <c r="A790" s="1">
        <v>788</v>
      </c>
      <c r="B790">
        <v>109</v>
      </c>
      <c r="C790">
        <v>102</v>
      </c>
    </row>
    <row r="791" spans="1:3" x14ac:dyDescent="0.25">
      <c r="A791" s="1">
        <v>789</v>
      </c>
      <c r="B791">
        <v>133</v>
      </c>
      <c r="C791">
        <v>123</v>
      </c>
    </row>
    <row r="792" spans="1:3" x14ac:dyDescent="0.25">
      <c r="A792" s="1">
        <v>790</v>
      </c>
      <c r="B792">
        <v>113</v>
      </c>
      <c r="C792">
        <v>103</v>
      </c>
    </row>
    <row r="793" spans="1:3" x14ac:dyDescent="0.25">
      <c r="A793" s="1">
        <v>791</v>
      </c>
      <c r="B793">
        <v>108</v>
      </c>
      <c r="C793">
        <v>132</v>
      </c>
    </row>
    <row r="794" spans="1:3" x14ac:dyDescent="0.25">
      <c r="A794" s="1">
        <v>792</v>
      </c>
      <c r="B794">
        <v>118</v>
      </c>
      <c r="C794">
        <v>103</v>
      </c>
    </row>
    <row r="795" spans="1:3" x14ac:dyDescent="0.25">
      <c r="A795" s="1">
        <v>793</v>
      </c>
      <c r="B795">
        <v>116</v>
      </c>
      <c r="C795">
        <v>133</v>
      </c>
    </row>
    <row r="796" spans="1:3" x14ac:dyDescent="0.25">
      <c r="A796" s="1">
        <v>794</v>
      </c>
      <c r="B796">
        <v>104</v>
      </c>
      <c r="C796">
        <v>139</v>
      </c>
    </row>
    <row r="797" spans="1:3" x14ac:dyDescent="0.25">
      <c r="A797" s="1">
        <v>795</v>
      </c>
      <c r="B797">
        <v>99</v>
      </c>
      <c r="C797">
        <v>128</v>
      </c>
    </row>
    <row r="798" spans="1:3" x14ac:dyDescent="0.25">
      <c r="A798" s="1">
        <v>796</v>
      </c>
      <c r="B798">
        <v>95</v>
      </c>
      <c r="C798">
        <v>140</v>
      </c>
    </row>
    <row r="799" spans="1:3" x14ac:dyDescent="0.25">
      <c r="A799" s="1">
        <v>797</v>
      </c>
      <c r="B799">
        <v>135</v>
      </c>
      <c r="C799">
        <v>101</v>
      </c>
    </row>
    <row r="800" spans="1:3" x14ac:dyDescent="0.25">
      <c r="A800" s="1">
        <v>798</v>
      </c>
      <c r="B800">
        <v>109</v>
      </c>
      <c r="C800">
        <v>105</v>
      </c>
    </row>
    <row r="801" spans="1:3" x14ac:dyDescent="0.25">
      <c r="A801" s="1">
        <v>799</v>
      </c>
      <c r="B801">
        <v>115</v>
      </c>
      <c r="C801">
        <v>131</v>
      </c>
    </row>
    <row r="802" spans="1:3" x14ac:dyDescent="0.25">
      <c r="A802" s="1">
        <v>800</v>
      </c>
      <c r="B802">
        <v>115</v>
      </c>
      <c r="C802">
        <v>137</v>
      </c>
    </row>
    <row r="803" spans="1:3" x14ac:dyDescent="0.25">
      <c r="A803" s="1">
        <v>801</v>
      </c>
      <c r="B803">
        <v>93</v>
      </c>
      <c r="C803">
        <v>149</v>
      </c>
    </row>
    <row r="804" spans="1:3" x14ac:dyDescent="0.25">
      <c r="A804" s="1">
        <v>802</v>
      </c>
      <c r="B804">
        <v>117</v>
      </c>
      <c r="C804">
        <v>118</v>
      </c>
    </row>
    <row r="805" spans="1:3" x14ac:dyDescent="0.25">
      <c r="A805" s="1">
        <v>803</v>
      </c>
      <c r="B805">
        <v>90</v>
      </c>
      <c r="C805">
        <v>132</v>
      </c>
    </row>
    <row r="806" spans="1:3" x14ac:dyDescent="0.25">
      <c r="A806" s="1">
        <v>804</v>
      </c>
      <c r="B806">
        <v>110</v>
      </c>
      <c r="C806">
        <v>134</v>
      </c>
    </row>
    <row r="807" spans="1:3" x14ac:dyDescent="0.25">
      <c r="A807" s="1">
        <v>805</v>
      </c>
      <c r="B807">
        <v>125</v>
      </c>
      <c r="C807">
        <v>108</v>
      </c>
    </row>
    <row r="808" spans="1:3" x14ac:dyDescent="0.25">
      <c r="A808" s="1">
        <v>806</v>
      </c>
      <c r="B808">
        <v>114</v>
      </c>
      <c r="C808">
        <v>123</v>
      </c>
    </row>
    <row r="809" spans="1:3" x14ac:dyDescent="0.25">
      <c r="A809" s="1">
        <v>807</v>
      </c>
      <c r="B809">
        <v>89</v>
      </c>
      <c r="C809">
        <v>118</v>
      </c>
    </row>
    <row r="810" spans="1:3" x14ac:dyDescent="0.25">
      <c r="A810" s="1">
        <v>808</v>
      </c>
      <c r="B810">
        <v>134</v>
      </c>
      <c r="C810">
        <v>117</v>
      </c>
    </row>
    <row r="811" spans="1:3" x14ac:dyDescent="0.25">
      <c r="A811" s="1">
        <v>809</v>
      </c>
      <c r="B811">
        <v>128</v>
      </c>
      <c r="C811">
        <v>107</v>
      </c>
    </row>
    <row r="812" spans="1:3" x14ac:dyDescent="0.25">
      <c r="A812" s="1">
        <v>810</v>
      </c>
      <c r="B812">
        <v>108</v>
      </c>
      <c r="C812">
        <v>116</v>
      </c>
    </row>
    <row r="813" spans="1:3" x14ac:dyDescent="0.25">
      <c r="A813" s="1">
        <v>811</v>
      </c>
      <c r="B813">
        <v>94</v>
      </c>
      <c r="C813">
        <v>132</v>
      </c>
    </row>
    <row r="814" spans="1:3" x14ac:dyDescent="0.25">
      <c r="A814" s="1">
        <v>812</v>
      </c>
      <c r="B814">
        <v>84</v>
      </c>
      <c r="C814">
        <v>102</v>
      </c>
    </row>
    <row r="815" spans="1:3" x14ac:dyDescent="0.25">
      <c r="A815" s="1">
        <v>813</v>
      </c>
      <c r="B815">
        <v>105</v>
      </c>
      <c r="C815">
        <v>81</v>
      </c>
    </row>
    <row r="816" spans="1:3" x14ac:dyDescent="0.25">
      <c r="A816" s="1">
        <v>814</v>
      </c>
      <c r="B816">
        <v>114</v>
      </c>
      <c r="C816">
        <v>118</v>
      </c>
    </row>
    <row r="817" spans="1:3" x14ac:dyDescent="0.25">
      <c r="A817" s="1">
        <v>815</v>
      </c>
      <c r="B817">
        <v>123</v>
      </c>
      <c r="C817">
        <v>121</v>
      </c>
    </row>
    <row r="818" spans="1:3" x14ac:dyDescent="0.25">
      <c r="A818" s="1">
        <v>816</v>
      </c>
      <c r="B818">
        <v>136</v>
      </c>
      <c r="C818">
        <v>113</v>
      </c>
    </row>
    <row r="819" spans="1:3" x14ac:dyDescent="0.25">
      <c r="A819" s="1">
        <v>817</v>
      </c>
      <c r="B819">
        <v>106</v>
      </c>
      <c r="C819">
        <v>135</v>
      </c>
    </row>
    <row r="820" spans="1:3" x14ac:dyDescent="0.25">
      <c r="A820" s="1">
        <v>818</v>
      </c>
      <c r="B820">
        <v>117</v>
      </c>
      <c r="C820">
        <v>111</v>
      </c>
    </row>
    <row r="821" spans="1:3" x14ac:dyDescent="0.25">
      <c r="A821" s="1">
        <v>819</v>
      </c>
      <c r="B821">
        <v>120</v>
      </c>
      <c r="C821">
        <v>119</v>
      </c>
    </row>
    <row r="822" spans="1:3" x14ac:dyDescent="0.25">
      <c r="A822" s="1">
        <v>820</v>
      </c>
      <c r="B822">
        <v>117</v>
      </c>
      <c r="C822">
        <v>138</v>
      </c>
    </row>
    <row r="823" spans="1:3" x14ac:dyDescent="0.25">
      <c r="A823" s="1">
        <v>821</v>
      </c>
      <c r="B823">
        <v>126</v>
      </c>
      <c r="C823">
        <v>106</v>
      </c>
    </row>
    <row r="824" spans="1:3" x14ac:dyDescent="0.25">
      <c r="A824" s="1">
        <v>822</v>
      </c>
      <c r="B824">
        <v>100</v>
      </c>
      <c r="C824">
        <v>127</v>
      </c>
    </row>
    <row r="825" spans="1:3" x14ac:dyDescent="0.25">
      <c r="A825" s="1">
        <v>823</v>
      </c>
      <c r="B825">
        <v>112</v>
      </c>
      <c r="C825">
        <v>122</v>
      </c>
    </row>
    <row r="826" spans="1:3" x14ac:dyDescent="0.25">
      <c r="A826" s="1">
        <v>824</v>
      </c>
      <c r="B826">
        <v>98</v>
      </c>
      <c r="C826">
        <v>117</v>
      </c>
    </row>
    <row r="827" spans="1:3" x14ac:dyDescent="0.25">
      <c r="A827" s="1">
        <v>825</v>
      </c>
      <c r="B827">
        <v>127</v>
      </c>
      <c r="C827">
        <v>107</v>
      </c>
    </row>
    <row r="828" spans="1:3" x14ac:dyDescent="0.25">
      <c r="A828" s="1">
        <v>826</v>
      </c>
      <c r="B828">
        <v>129</v>
      </c>
      <c r="C828">
        <v>138</v>
      </c>
    </row>
    <row r="829" spans="1:3" x14ac:dyDescent="0.25">
      <c r="A829" s="1">
        <v>827</v>
      </c>
      <c r="B829">
        <v>108</v>
      </c>
      <c r="C829">
        <v>120</v>
      </c>
    </row>
    <row r="830" spans="1:3" x14ac:dyDescent="0.25">
      <c r="A830" s="1">
        <v>828</v>
      </c>
      <c r="B830">
        <v>139</v>
      </c>
      <c r="C830">
        <v>99</v>
      </c>
    </row>
    <row r="831" spans="1:3" x14ac:dyDescent="0.25">
      <c r="A831" s="1">
        <v>829</v>
      </c>
      <c r="B831">
        <v>104</v>
      </c>
      <c r="C831">
        <v>107</v>
      </c>
    </row>
    <row r="832" spans="1:3" x14ac:dyDescent="0.25">
      <c r="A832" s="1">
        <v>830</v>
      </c>
      <c r="B832">
        <v>117</v>
      </c>
      <c r="C832">
        <v>116</v>
      </c>
    </row>
    <row r="833" spans="1:3" x14ac:dyDescent="0.25">
      <c r="A833" s="1">
        <v>831</v>
      </c>
      <c r="B833">
        <v>107</v>
      </c>
      <c r="C833">
        <v>116</v>
      </c>
    </row>
    <row r="834" spans="1:3" x14ac:dyDescent="0.25">
      <c r="A834" s="1">
        <v>832</v>
      </c>
      <c r="B834">
        <v>116</v>
      </c>
      <c r="C834">
        <v>103</v>
      </c>
    </row>
    <row r="835" spans="1:3" x14ac:dyDescent="0.25">
      <c r="A835" s="1">
        <v>833</v>
      </c>
      <c r="B835">
        <v>123</v>
      </c>
      <c r="C835">
        <v>91</v>
      </c>
    </row>
    <row r="836" spans="1:3" x14ac:dyDescent="0.25">
      <c r="A836" s="1">
        <v>834</v>
      </c>
      <c r="B836">
        <v>114</v>
      </c>
      <c r="C836">
        <v>113</v>
      </c>
    </row>
    <row r="837" spans="1:3" x14ac:dyDescent="0.25">
      <c r="A837" s="1">
        <v>835</v>
      </c>
      <c r="B837">
        <v>109</v>
      </c>
      <c r="C837">
        <v>127</v>
      </c>
    </row>
    <row r="838" spans="1:3" x14ac:dyDescent="0.25">
      <c r="A838" s="1">
        <v>836</v>
      </c>
      <c r="B838">
        <v>96</v>
      </c>
      <c r="C838">
        <v>149</v>
      </c>
    </row>
    <row r="839" spans="1:3" x14ac:dyDescent="0.25">
      <c r="A839" s="1">
        <v>837</v>
      </c>
      <c r="B839">
        <v>99</v>
      </c>
      <c r="C839">
        <v>137</v>
      </c>
    </row>
    <row r="840" spans="1:3" x14ac:dyDescent="0.25">
      <c r="A840" s="1">
        <v>838</v>
      </c>
      <c r="B840">
        <v>92</v>
      </c>
      <c r="C840">
        <v>133</v>
      </c>
    </row>
    <row r="841" spans="1:3" x14ac:dyDescent="0.25">
      <c r="A841" s="1">
        <v>839</v>
      </c>
      <c r="B841">
        <v>128</v>
      </c>
      <c r="C841">
        <v>101</v>
      </c>
    </row>
    <row r="842" spans="1:3" x14ac:dyDescent="0.25">
      <c r="A842" s="1">
        <v>840</v>
      </c>
      <c r="B842">
        <v>100</v>
      </c>
      <c r="C842">
        <v>105</v>
      </c>
    </row>
    <row r="843" spans="1:3" x14ac:dyDescent="0.25">
      <c r="A843" s="1">
        <v>841</v>
      </c>
      <c r="B843">
        <v>107</v>
      </c>
      <c r="C843">
        <v>103</v>
      </c>
    </row>
    <row r="844" spans="1:3" x14ac:dyDescent="0.25">
      <c r="A844" s="1">
        <v>842</v>
      </c>
      <c r="B844">
        <v>83</v>
      </c>
      <c r="C844">
        <v>97</v>
      </c>
    </row>
    <row r="845" spans="1:3" x14ac:dyDescent="0.25">
      <c r="A845" s="1">
        <v>843</v>
      </c>
      <c r="B845">
        <v>97</v>
      </c>
      <c r="C845">
        <v>99</v>
      </c>
    </row>
    <row r="846" spans="1:3" x14ac:dyDescent="0.25">
      <c r="A846" s="1">
        <v>844</v>
      </c>
      <c r="B846">
        <v>108</v>
      </c>
      <c r="C846">
        <v>124</v>
      </c>
    </row>
    <row r="847" spans="1:3" x14ac:dyDescent="0.25">
      <c r="A847" s="1">
        <v>845</v>
      </c>
      <c r="B847">
        <v>96</v>
      </c>
      <c r="C847">
        <v>143</v>
      </c>
    </row>
    <row r="848" spans="1:3" x14ac:dyDescent="0.25">
      <c r="A848" s="1">
        <v>846</v>
      </c>
      <c r="B848">
        <v>102</v>
      </c>
      <c r="C848">
        <v>112</v>
      </c>
    </row>
    <row r="849" spans="1:3" x14ac:dyDescent="0.25">
      <c r="A849" s="1">
        <v>847</v>
      </c>
      <c r="B849">
        <v>134</v>
      </c>
      <c r="C849">
        <v>113</v>
      </c>
    </row>
    <row r="850" spans="1:3" x14ac:dyDescent="0.25">
      <c r="A850" s="1">
        <v>848</v>
      </c>
      <c r="B850">
        <v>94</v>
      </c>
      <c r="C850">
        <v>127</v>
      </c>
    </row>
    <row r="851" spans="1:3" x14ac:dyDescent="0.25">
      <c r="A851" s="1">
        <v>849</v>
      </c>
      <c r="B851">
        <v>122</v>
      </c>
      <c r="C851">
        <v>141</v>
      </c>
    </row>
    <row r="852" spans="1:3" x14ac:dyDescent="0.25">
      <c r="A852" s="1">
        <v>850</v>
      </c>
      <c r="B852">
        <v>82</v>
      </c>
      <c r="C852">
        <v>111</v>
      </c>
    </row>
    <row r="853" spans="1:3" x14ac:dyDescent="0.25">
      <c r="A853" s="1">
        <v>851</v>
      </c>
      <c r="B853">
        <v>108</v>
      </c>
      <c r="C853">
        <v>122</v>
      </c>
    </row>
    <row r="854" spans="1:3" x14ac:dyDescent="0.25">
      <c r="A854" s="1">
        <v>852</v>
      </c>
      <c r="B854">
        <v>104</v>
      </c>
      <c r="C854">
        <v>144</v>
      </c>
    </row>
    <row r="855" spans="1:3" x14ac:dyDescent="0.25">
      <c r="A855" s="1">
        <v>853</v>
      </c>
      <c r="B855">
        <v>138</v>
      </c>
      <c r="C855">
        <v>144</v>
      </c>
    </row>
    <row r="856" spans="1:3" x14ac:dyDescent="0.25">
      <c r="A856" s="1">
        <v>854</v>
      </c>
      <c r="B856">
        <v>151</v>
      </c>
      <c r="C856">
        <v>125</v>
      </c>
    </row>
    <row r="857" spans="1:3" x14ac:dyDescent="0.25">
      <c r="A857" s="1">
        <v>855</v>
      </c>
      <c r="B857">
        <v>115</v>
      </c>
      <c r="C857">
        <v>108</v>
      </c>
    </row>
    <row r="858" spans="1:3" x14ac:dyDescent="0.25">
      <c r="A858" s="1">
        <v>856</v>
      </c>
      <c r="B858">
        <v>121</v>
      </c>
      <c r="C858">
        <v>134</v>
      </c>
    </row>
    <row r="859" spans="1:3" x14ac:dyDescent="0.25">
      <c r="A859" s="1">
        <v>857</v>
      </c>
      <c r="B859">
        <v>113</v>
      </c>
      <c r="C859">
        <v>102</v>
      </c>
    </row>
    <row r="860" spans="1:3" x14ac:dyDescent="0.25">
      <c r="A860" s="1">
        <v>858</v>
      </c>
      <c r="B860">
        <v>98</v>
      </c>
      <c r="C860">
        <v>115</v>
      </c>
    </row>
    <row r="861" spans="1:3" x14ac:dyDescent="0.25">
      <c r="A861" s="1">
        <v>859</v>
      </c>
      <c r="B861">
        <v>82</v>
      </c>
      <c r="C861">
        <v>118</v>
      </c>
    </row>
    <row r="862" spans="1:3" x14ac:dyDescent="0.25">
      <c r="A862" s="1">
        <v>860</v>
      </c>
      <c r="B862">
        <v>99</v>
      </c>
      <c r="C862">
        <v>118</v>
      </c>
    </row>
    <row r="863" spans="1:3" x14ac:dyDescent="0.25">
      <c r="A863" s="1">
        <v>861</v>
      </c>
      <c r="B863">
        <v>97</v>
      </c>
      <c r="C863">
        <v>116</v>
      </c>
    </row>
    <row r="864" spans="1:3" x14ac:dyDescent="0.25">
      <c r="A864" s="1">
        <v>862</v>
      </c>
      <c r="B864">
        <v>115</v>
      </c>
      <c r="C864">
        <v>134</v>
      </c>
    </row>
    <row r="865" spans="1:3" x14ac:dyDescent="0.25">
      <c r="A865" s="1">
        <v>863</v>
      </c>
      <c r="B865">
        <v>119</v>
      </c>
      <c r="C865">
        <v>123</v>
      </c>
    </row>
    <row r="866" spans="1:3" x14ac:dyDescent="0.25">
      <c r="A866" s="1">
        <v>864</v>
      </c>
      <c r="B866">
        <v>101</v>
      </c>
      <c r="C866">
        <v>147</v>
      </c>
    </row>
    <row r="867" spans="1:3" x14ac:dyDescent="0.25">
      <c r="A867" s="1">
        <v>865</v>
      </c>
      <c r="B867">
        <v>84</v>
      </c>
      <c r="C867">
        <v>115</v>
      </c>
    </row>
    <row r="868" spans="1:3" x14ac:dyDescent="0.25">
      <c r="A868" s="1">
        <v>866</v>
      </c>
      <c r="B868">
        <v>88</v>
      </c>
      <c r="C868">
        <v>106</v>
      </c>
    </row>
    <row r="869" spans="1:3" x14ac:dyDescent="0.25">
      <c r="A869" s="1">
        <v>867</v>
      </c>
      <c r="B869">
        <v>136</v>
      </c>
      <c r="C869">
        <v>142</v>
      </c>
    </row>
    <row r="870" spans="1:3" x14ac:dyDescent="0.25">
      <c r="A870" s="1">
        <v>868</v>
      </c>
      <c r="B870">
        <v>142</v>
      </c>
      <c r="C870">
        <v>108</v>
      </c>
    </row>
    <row r="871" spans="1:3" x14ac:dyDescent="0.25">
      <c r="A871" s="1">
        <v>869</v>
      </c>
      <c r="B871">
        <v>119</v>
      </c>
      <c r="C871">
        <v>122</v>
      </c>
    </row>
    <row r="872" spans="1:3" x14ac:dyDescent="0.25">
      <c r="A872" s="1">
        <v>870</v>
      </c>
      <c r="B872">
        <v>109</v>
      </c>
      <c r="C872">
        <v>121</v>
      </c>
    </row>
    <row r="873" spans="1:3" x14ac:dyDescent="0.25">
      <c r="A873" s="1">
        <v>871</v>
      </c>
      <c r="B873">
        <v>129</v>
      </c>
      <c r="C873">
        <v>165</v>
      </c>
    </row>
    <row r="874" spans="1:3" x14ac:dyDescent="0.25">
      <c r="A874" s="1">
        <v>872</v>
      </c>
      <c r="B874">
        <v>118</v>
      </c>
      <c r="C874">
        <v>124</v>
      </c>
    </row>
    <row r="875" spans="1:3" x14ac:dyDescent="0.25">
      <c r="A875" s="1">
        <v>873</v>
      </c>
      <c r="B875">
        <v>155</v>
      </c>
      <c r="C875">
        <v>86</v>
      </c>
    </row>
    <row r="876" spans="1:3" x14ac:dyDescent="0.25">
      <c r="A876" s="1">
        <v>874</v>
      </c>
      <c r="B876">
        <v>126</v>
      </c>
      <c r="C876">
        <v>116</v>
      </c>
    </row>
    <row r="877" spans="1:3" x14ac:dyDescent="0.25">
      <c r="A877" s="1">
        <v>875</v>
      </c>
      <c r="B877">
        <v>118</v>
      </c>
      <c r="C877">
        <v>117</v>
      </c>
    </row>
    <row r="878" spans="1:3" x14ac:dyDescent="0.25">
      <c r="A878" s="1">
        <v>876</v>
      </c>
      <c r="B878">
        <v>123</v>
      </c>
      <c r="C878">
        <v>110</v>
      </c>
    </row>
    <row r="879" spans="1:3" x14ac:dyDescent="0.25">
      <c r="A879" s="1">
        <v>877</v>
      </c>
      <c r="B879">
        <v>102</v>
      </c>
      <c r="C879">
        <v>129</v>
      </c>
    </row>
    <row r="880" spans="1:3" x14ac:dyDescent="0.25">
      <c r="A880" s="1">
        <v>878</v>
      </c>
      <c r="B880">
        <v>102</v>
      </c>
      <c r="C880">
        <v>116</v>
      </c>
    </row>
    <row r="881" spans="1:3" x14ac:dyDescent="0.25">
      <c r="A881" s="1">
        <v>879</v>
      </c>
      <c r="B881">
        <v>102</v>
      </c>
      <c r="C881">
        <v>105</v>
      </c>
    </row>
    <row r="882" spans="1:3" x14ac:dyDescent="0.25">
      <c r="A882" s="1">
        <v>880</v>
      </c>
      <c r="B882">
        <v>102</v>
      </c>
      <c r="C882">
        <v>123</v>
      </c>
    </row>
    <row r="883" spans="1:3" x14ac:dyDescent="0.25">
      <c r="A883" s="1">
        <v>881</v>
      </c>
      <c r="B883">
        <v>124</v>
      </c>
      <c r="C883">
        <v>130</v>
      </c>
    </row>
    <row r="884" spans="1:3" x14ac:dyDescent="0.25">
      <c r="A884" s="1">
        <v>882</v>
      </c>
      <c r="B884">
        <v>83</v>
      </c>
      <c r="C884">
        <v>121</v>
      </c>
    </row>
    <row r="885" spans="1:3" x14ac:dyDescent="0.25">
      <c r="A885" s="1">
        <v>883</v>
      </c>
      <c r="B885">
        <v>134</v>
      </c>
      <c r="C885">
        <v>140</v>
      </c>
    </row>
    <row r="886" spans="1:3" x14ac:dyDescent="0.25">
      <c r="A886" s="1">
        <v>884</v>
      </c>
      <c r="B886">
        <v>123</v>
      </c>
      <c r="C886">
        <v>125</v>
      </c>
    </row>
    <row r="887" spans="1:3" x14ac:dyDescent="0.25">
      <c r="A887" s="1">
        <v>885</v>
      </c>
      <c r="B887">
        <v>109</v>
      </c>
      <c r="C887">
        <v>114</v>
      </c>
    </row>
    <row r="888" spans="1:3" x14ac:dyDescent="0.25">
      <c r="A888" s="1">
        <v>886</v>
      </c>
      <c r="B888">
        <v>101</v>
      </c>
      <c r="C888">
        <v>119</v>
      </c>
    </row>
    <row r="889" spans="1:3" x14ac:dyDescent="0.25">
      <c r="A889" s="1">
        <v>887</v>
      </c>
      <c r="B889">
        <v>132</v>
      </c>
      <c r="C889">
        <v>121</v>
      </c>
    </row>
    <row r="890" spans="1:3" x14ac:dyDescent="0.25">
      <c r="A890" s="1">
        <v>888</v>
      </c>
      <c r="B890">
        <v>102</v>
      </c>
      <c r="C890">
        <v>126</v>
      </c>
    </row>
    <row r="891" spans="1:3" x14ac:dyDescent="0.25">
      <c r="A891" s="1">
        <v>889</v>
      </c>
      <c r="B891">
        <v>98</v>
      </c>
      <c r="C891">
        <v>128</v>
      </c>
    </row>
    <row r="892" spans="1:3" x14ac:dyDescent="0.25">
      <c r="A892" s="1">
        <v>890</v>
      </c>
      <c r="B892">
        <v>111</v>
      </c>
      <c r="C892">
        <v>85</v>
      </c>
    </row>
    <row r="893" spans="1:3" x14ac:dyDescent="0.25">
      <c r="A893" s="1">
        <v>891</v>
      </c>
      <c r="B893">
        <v>91</v>
      </c>
      <c r="C893">
        <v>97</v>
      </c>
    </row>
    <row r="894" spans="1:3" x14ac:dyDescent="0.25">
      <c r="A894" s="1">
        <v>892</v>
      </c>
      <c r="B894">
        <v>103</v>
      </c>
      <c r="C894">
        <v>111</v>
      </c>
    </row>
    <row r="895" spans="1:3" x14ac:dyDescent="0.25">
      <c r="A895" s="1">
        <v>893</v>
      </c>
      <c r="B895">
        <v>112</v>
      </c>
      <c r="C895">
        <v>89</v>
      </c>
    </row>
    <row r="896" spans="1:3" x14ac:dyDescent="0.25">
      <c r="A896" s="1">
        <v>894</v>
      </c>
      <c r="B896">
        <v>111</v>
      </c>
      <c r="C896">
        <v>123</v>
      </c>
    </row>
    <row r="897" spans="1:3" x14ac:dyDescent="0.25">
      <c r="A897" s="1">
        <v>895</v>
      </c>
      <c r="B897">
        <v>108</v>
      </c>
      <c r="C897">
        <v>131</v>
      </c>
    </row>
    <row r="898" spans="1:3" x14ac:dyDescent="0.25">
      <c r="A898" s="1">
        <v>896</v>
      </c>
      <c r="B898">
        <v>98</v>
      </c>
      <c r="C898">
        <v>111</v>
      </c>
    </row>
    <row r="899" spans="1:3" x14ac:dyDescent="0.25">
      <c r="A899" s="1">
        <v>897</v>
      </c>
      <c r="B899">
        <v>120</v>
      </c>
      <c r="C899">
        <v>115</v>
      </c>
    </row>
    <row r="900" spans="1:3" x14ac:dyDescent="0.25">
      <c r="A900" s="1">
        <v>898</v>
      </c>
      <c r="B900">
        <v>113</v>
      </c>
      <c r="C900">
        <v>152</v>
      </c>
    </row>
    <row r="901" spans="1:3" x14ac:dyDescent="0.25">
      <c r="A901" s="1">
        <v>899</v>
      </c>
      <c r="B901">
        <v>140</v>
      </c>
      <c r="C901">
        <v>118</v>
      </c>
    </row>
    <row r="902" spans="1:3" x14ac:dyDescent="0.25">
      <c r="A902" s="1">
        <v>900</v>
      </c>
      <c r="B902">
        <v>98</v>
      </c>
      <c r="C902">
        <v>131</v>
      </c>
    </row>
    <row r="903" spans="1:3" x14ac:dyDescent="0.25">
      <c r="A903" s="1">
        <v>901</v>
      </c>
      <c r="B903">
        <v>124</v>
      </c>
      <c r="C903">
        <v>111</v>
      </c>
    </row>
    <row r="904" spans="1:3" x14ac:dyDescent="0.25">
      <c r="A904" s="1">
        <v>902</v>
      </c>
      <c r="B904">
        <v>128</v>
      </c>
      <c r="C904">
        <v>131</v>
      </c>
    </row>
    <row r="905" spans="1:3" x14ac:dyDescent="0.25">
      <c r="A905" s="1">
        <v>903</v>
      </c>
      <c r="B905">
        <v>117</v>
      </c>
      <c r="C905">
        <v>110</v>
      </c>
    </row>
    <row r="906" spans="1:3" x14ac:dyDescent="0.25">
      <c r="A906" s="1">
        <v>904</v>
      </c>
      <c r="B906">
        <v>119</v>
      </c>
      <c r="C906">
        <v>110</v>
      </c>
    </row>
    <row r="907" spans="1:3" x14ac:dyDescent="0.25">
      <c r="A907" s="1">
        <v>905</v>
      </c>
      <c r="B907">
        <v>110</v>
      </c>
      <c r="C907">
        <v>126</v>
      </c>
    </row>
    <row r="908" spans="1:3" x14ac:dyDescent="0.25">
      <c r="A908" s="1">
        <v>906</v>
      </c>
      <c r="B908">
        <v>105</v>
      </c>
      <c r="C908">
        <v>114</v>
      </c>
    </row>
    <row r="909" spans="1:3" x14ac:dyDescent="0.25">
      <c r="A909" s="1">
        <v>907</v>
      </c>
      <c r="B909">
        <v>127</v>
      </c>
      <c r="C909">
        <v>134</v>
      </c>
    </row>
    <row r="910" spans="1:3" x14ac:dyDescent="0.25">
      <c r="A910" s="1">
        <v>908</v>
      </c>
      <c r="B910">
        <v>105</v>
      </c>
      <c r="C910">
        <v>128</v>
      </c>
    </row>
    <row r="911" spans="1:3" x14ac:dyDescent="0.25">
      <c r="A911" s="1">
        <v>909</v>
      </c>
      <c r="B911">
        <v>104</v>
      </c>
      <c r="C911">
        <v>129</v>
      </c>
    </row>
    <row r="912" spans="1:3" x14ac:dyDescent="0.25">
      <c r="A912" s="1">
        <v>910</v>
      </c>
      <c r="B912">
        <v>103</v>
      </c>
      <c r="C912">
        <v>122</v>
      </c>
    </row>
    <row r="913" spans="1:3" x14ac:dyDescent="0.25">
      <c r="A913" s="1">
        <v>911</v>
      </c>
      <c r="B913">
        <v>96</v>
      </c>
      <c r="C913">
        <v>93</v>
      </c>
    </row>
    <row r="914" spans="1:3" x14ac:dyDescent="0.25">
      <c r="A914" s="1">
        <v>912</v>
      </c>
      <c r="B914">
        <v>129</v>
      </c>
      <c r="C914">
        <v>133</v>
      </c>
    </row>
    <row r="915" spans="1:3" x14ac:dyDescent="0.25">
      <c r="A915" s="1">
        <v>913</v>
      </c>
      <c r="B915">
        <v>122</v>
      </c>
      <c r="C915">
        <v>123</v>
      </c>
    </row>
    <row r="916" spans="1:3" x14ac:dyDescent="0.25">
      <c r="A916" s="1">
        <v>914</v>
      </c>
      <c r="B916">
        <v>128</v>
      </c>
      <c r="C916">
        <v>110</v>
      </c>
    </row>
    <row r="917" spans="1:3" x14ac:dyDescent="0.25">
      <c r="A917" s="1">
        <v>915</v>
      </c>
      <c r="B917">
        <v>127</v>
      </c>
      <c r="C917">
        <v>106</v>
      </c>
    </row>
    <row r="918" spans="1:3" x14ac:dyDescent="0.25">
      <c r="A918" s="1">
        <v>916</v>
      </c>
      <c r="B918">
        <v>109</v>
      </c>
      <c r="C918">
        <v>70</v>
      </c>
    </row>
    <row r="919" spans="1:3" x14ac:dyDescent="0.25">
      <c r="A919" s="1">
        <v>917</v>
      </c>
      <c r="B919">
        <v>109</v>
      </c>
      <c r="C919">
        <v>131</v>
      </c>
    </row>
    <row r="920" spans="1:3" x14ac:dyDescent="0.25">
      <c r="A920" s="1">
        <v>918</v>
      </c>
      <c r="B920">
        <v>92</v>
      </c>
      <c r="C920">
        <v>110</v>
      </c>
    </row>
    <row r="921" spans="1:3" x14ac:dyDescent="0.25">
      <c r="A921" s="1">
        <v>919</v>
      </c>
      <c r="B921">
        <v>120</v>
      </c>
      <c r="C921">
        <v>106</v>
      </c>
    </row>
    <row r="922" spans="1:3" x14ac:dyDescent="0.25">
      <c r="A922" s="1">
        <v>920</v>
      </c>
      <c r="B922">
        <v>115</v>
      </c>
      <c r="C922">
        <v>147</v>
      </c>
    </row>
    <row r="923" spans="1:3" x14ac:dyDescent="0.25">
      <c r="A923" s="1">
        <v>921</v>
      </c>
      <c r="B923">
        <v>127</v>
      </c>
      <c r="C923">
        <v>118</v>
      </c>
    </row>
    <row r="924" spans="1:3" x14ac:dyDescent="0.25">
      <c r="A924" s="1">
        <v>922</v>
      </c>
      <c r="B924">
        <v>113</v>
      </c>
      <c r="C924">
        <v>129</v>
      </c>
    </row>
    <row r="925" spans="1:3" x14ac:dyDescent="0.25">
      <c r="A925" s="1">
        <v>923</v>
      </c>
      <c r="B925">
        <v>148</v>
      </c>
      <c r="C925">
        <v>92</v>
      </c>
    </row>
    <row r="926" spans="1:3" x14ac:dyDescent="0.25">
      <c r="A926" s="1">
        <v>924</v>
      </c>
      <c r="B926">
        <v>123</v>
      </c>
      <c r="C926">
        <v>125</v>
      </c>
    </row>
    <row r="927" spans="1:3" x14ac:dyDescent="0.25">
      <c r="A927" s="1">
        <v>925</v>
      </c>
      <c r="B927">
        <v>97</v>
      </c>
      <c r="C927">
        <v>124</v>
      </c>
    </row>
    <row r="928" spans="1:3" x14ac:dyDescent="0.25">
      <c r="A928" s="1">
        <v>926</v>
      </c>
      <c r="B928">
        <v>128</v>
      </c>
      <c r="C928">
        <v>137</v>
      </c>
    </row>
    <row r="929" spans="1:3" x14ac:dyDescent="0.25">
      <c r="A929" s="1">
        <v>927</v>
      </c>
      <c r="B929">
        <v>95</v>
      </c>
      <c r="C929">
        <v>119</v>
      </c>
    </row>
    <row r="930" spans="1:3" x14ac:dyDescent="0.25">
      <c r="A930" s="1">
        <v>928</v>
      </c>
      <c r="B930">
        <v>111</v>
      </c>
      <c r="C930">
        <v>106</v>
      </c>
    </row>
    <row r="931" spans="1:3" x14ac:dyDescent="0.25">
      <c r="A931" s="1">
        <v>929</v>
      </c>
      <c r="B931">
        <v>121</v>
      </c>
      <c r="C931">
        <v>112</v>
      </c>
    </row>
    <row r="932" spans="1:3" x14ac:dyDescent="0.25">
      <c r="A932" s="1">
        <v>930</v>
      </c>
      <c r="B932">
        <v>127</v>
      </c>
      <c r="C932">
        <v>117</v>
      </c>
    </row>
    <row r="933" spans="1:3" x14ac:dyDescent="0.25">
      <c r="A933" s="1">
        <v>931</v>
      </c>
      <c r="B933">
        <v>75</v>
      </c>
      <c r="C933">
        <v>122</v>
      </c>
    </row>
    <row r="934" spans="1:3" x14ac:dyDescent="0.25">
      <c r="A934" s="1">
        <v>932</v>
      </c>
      <c r="B934">
        <v>100</v>
      </c>
      <c r="C934">
        <v>121</v>
      </c>
    </row>
    <row r="935" spans="1:3" x14ac:dyDescent="0.25">
      <c r="A935" s="1">
        <v>933</v>
      </c>
      <c r="B935">
        <v>120</v>
      </c>
      <c r="C935">
        <v>95</v>
      </c>
    </row>
    <row r="936" spans="1:3" x14ac:dyDescent="0.25">
      <c r="A936" s="1">
        <v>934</v>
      </c>
      <c r="B936">
        <v>103</v>
      </c>
      <c r="C936">
        <v>97</v>
      </c>
    </row>
    <row r="937" spans="1:3" x14ac:dyDescent="0.25">
      <c r="A937" s="1">
        <v>935</v>
      </c>
      <c r="B937">
        <v>101</v>
      </c>
      <c r="C937">
        <v>125</v>
      </c>
    </row>
    <row r="938" spans="1:3" x14ac:dyDescent="0.25">
      <c r="A938" s="1">
        <v>936</v>
      </c>
      <c r="B938">
        <v>104</v>
      </c>
      <c r="C938">
        <v>143</v>
      </c>
    </row>
    <row r="939" spans="1:3" x14ac:dyDescent="0.25">
      <c r="A939" s="1">
        <v>937</v>
      </c>
      <c r="B939">
        <v>111</v>
      </c>
      <c r="C939">
        <v>129</v>
      </c>
    </row>
    <row r="940" spans="1:3" x14ac:dyDescent="0.25">
      <c r="A940" s="1">
        <v>938</v>
      </c>
      <c r="B940">
        <v>106</v>
      </c>
      <c r="C940">
        <v>135</v>
      </c>
    </row>
    <row r="941" spans="1:3" x14ac:dyDescent="0.25">
      <c r="A941" s="1">
        <v>939</v>
      </c>
      <c r="B941">
        <v>112</v>
      </c>
      <c r="C941">
        <v>113</v>
      </c>
    </row>
    <row r="942" spans="1:3" x14ac:dyDescent="0.25">
      <c r="A942" s="1">
        <v>940</v>
      </c>
      <c r="B942">
        <v>133</v>
      </c>
      <c r="C942">
        <v>117</v>
      </c>
    </row>
    <row r="943" spans="1:3" x14ac:dyDescent="0.25">
      <c r="A943" s="1">
        <v>941</v>
      </c>
      <c r="B943">
        <v>91</v>
      </c>
      <c r="C943">
        <v>99</v>
      </c>
    </row>
    <row r="944" spans="1:3" x14ac:dyDescent="0.25">
      <c r="A944" s="1">
        <v>942</v>
      </c>
      <c r="B944">
        <v>94</v>
      </c>
      <c r="C944">
        <v>149</v>
      </c>
    </row>
    <row r="945" spans="1:3" x14ac:dyDescent="0.25">
      <c r="A945" s="1">
        <v>943</v>
      </c>
      <c r="B945">
        <v>114</v>
      </c>
      <c r="C945">
        <v>119</v>
      </c>
    </row>
    <row r="946" spans="1:3" x14ac:dyDescent="0.25">
      <c r="A946" s="1">
        <v>944</v>
      </c>
      <c r="B946">
        <v>92</v>
      </c>
      <c r="C946">
        <v>121</v>
      </c>
    </row>
    <row r="947" spans="1:3" x14ac:dyDescent="0.25">
      <c r="A947" s="1">
        <v>945</v>
      </c>
      <c r="B947">
        <v>127</v>
      </c>
      <c r="C947">
        <v>107</v>
      </c>
    </row>
    <row r="948" spans="1:3" x14ac:dyDescent="0.25">
      <c r="A948" s="1">
        <v>946</v>
      </c>
      <c r="B948">
        <v>126</v>
      </c>
      <c r="C948">
        <v>127</v>
      </c>
    </row>
    <row r="949" spans="1:3" x14ac:dyDescent="0.25">
      <c r="A949" s="1">
        <v>947</v>
      </c>
      <c r="B949">
        <v>121</v>
      </c>
      <c r="C949">
        <v>113</v>
      </c>
    </row>
    <row r="950" spans="1:3" x14ac:dyDescent="0.25">
      <c r="A950" s="1">
        <v>948</v>
      </c>
      <c r="B950">
        <v>101</v>
      </c>
      <c r="C950">
        <v>113</v>
      </c>
    </row>
    <row r="951" spans="1:3" x14ac:dyDescent="0.25">
      <c r="A951" s="1">
        <v>949</v>
      </c>
      <c r="B951">
        <v>96</v>
      </c>
      <c r="C951">
        <v>102</v>
      </c>
    </row>
    <row r="952" spans="1:3" x14ac:dyDescent="0.25">
      <c r="A952" s="1">
        <v>950</v>
      </c>
      <c r="B952">
        <v>118</v>
      </c>
      <c r="C952">
        <v>111</v>
      </c>
    </row>
    <row r="953" spans="1:3" x14ac:dyDescent="0.25">
      <c r="A953" s="1">
        <v>951</v>
      </c>
      <c r="B953">
        <v>103</v>
      </c>
      <c r="C953">
        <v>96</v>
      </c>
    </row>
    <row r="954" spans="1:3" x14ac:dyDescent="0.25">
      <c r="A954" s="1">
        <v>952</v>
      </c>
      <c r="B954">
        <v>112</v>
      </c>
      <c r="C954">
        <v>107</v>
      </c>
    </row>
    <row r="955" spans="1:3" x14ac:dyDescent="0.25">
      <c r="A955" s="1">
        <v>953</v>
      </c>
      <c r="B955">
        <v>94</v>
      </c>
      <c r="C955">
        <v>105</v>
      </c>
    </row>
    <row r="956" spans="1:3" x14ac:dyDescent="0.25">
      <c r="A956" s="1">
        <v>954</v>
      </c>
      <c r="B956">
        <v>86</v>
      </c>
      <c r="C956">
        <v>131</v>
      </c>
    </row>
    <row r="957" spans="1:3" x14ac:dyDescent="0.25">
      <c r="A957" s="1">
        <v>955</v>
      </c>
      <c r="B957">
        <v>106</v>
      </c>
      <c r="C957">
        <v>108</v>
      </c>
    </row>
    <row r="958" spans="1:3" x14ac:dyDescent="0.25">
      <c r="A958" s="1">
        <v>956</v>
      </c>
      <c r="B958">
        <v>102</v>
      </c>
      <c r="C958">
        <v>112</v>
      </c>
    </row>
    <row r="959" spans="1:3" x14ac:dyDescent="0.25">
      <c r="A959" s="1">
        <v>957</v>
      </c>
      <c r="B959">
        <v>118</v>
      </c>
      <c r="C959">
        <v>115</v>
      </c>
    </row>
    <row r="960" spans="1:3" x14ac:dyDescent="0.25">
      <c r="A960" s="1">
        <v>958</v>
      </c>
      <c r="B960">
        <v>112</v>
      </c>
      <c r="C960">
        <v>107</v>
      </c>
    </row>
    <row r="961" spans="1:3" x14ac:dyDescent="0.25">
      <c r="A961" s="1">
        <v>959</v>
      </c>
      <c r="B961">
        <v>114</v>
      </c>
      <c r="C961">
        <v>121</v>
      </c>
    </row>
    <row r="962" spans="1:3" x14ac:dyDescent="0.25">
      <c r="A962" s="1">
        <v>960</v>
      </c>
      <c r="B962">
        <v>88</v>
      </c>
      <c r="C962">
        <v>146</v>
      </c>
    </row>
    <row r="963" spans="1:3" x14ac:dyDescent="0.25">
      <c r="A963" s="1">
        <v>961</v>
      </c>
      <c r="B963">
        <v>102</v>
      </c>
      <c r="C963">
        <v>123</v>
      </c>
    </row>
    <row r="964" spans="1:3" x14ac:dyDescent="0.25">
      <c r="A964" s="1">
        <v>962</v>
      </c>
      <c r="B964">
        <v>120</v>
      </c>
      <c r="C964">
        <v>87</v>
      </c>
    </row>
    <row r="965" spans="1:3" x14ac:dyDescent="0.25">
      <c r="A965" s="1">
        <v>963</v>
      </c>
      <c r="B965">
        <v>111</v>
      </c>
      <c r="C965">
        <v>150</v>
      </c>
    </row>
    <row r="966" spans="1:3" x14ac:dyDescent="0.25">
      <c r="A966" s="1">
        <v>964</v>
      </c>
      <c r="B966">
        <v>121</v>
      </c>
      <c r="C966">
        <v>132</v>
      </c>
    </row>
    <row r="967" spans="1:3" x14ac:dyDescent="0.25">
      <c r="A967" s="1">
        <v>965</v>
      </c>
      <c r="B967">
        <v>124</v>
      </c>
      <c r="C967">
        <v>129</v>
      </c>
    </row>
    <row r="968" spans="1:3" x14ac:dyDescent="0.25">
      <c r="A968" s="1">
        <v>966</v>
      </c>
      <c r="B968">
        <v>111</v>
      </c>
      <c r="C968">
        <v>126</v>
      </c>
    </row>
    <row r="969" spans="1:3" x14ac:dyDescent="0.25">
      <c r="A969" s="1">
        <v>967</v>
      </c>
      <c r="B969">
        <v>108</v>
      </c>
      <c r="C969">
        <v>91</v>
      </c>
    </row>
    <row r="970" spans="1:3" x14ac:dyDescent="0.25">
      <c r="A970" s="1">
        <v>968</v>
      </c>
      <c r="B970">
        <v>100</v>
      </c>
      <c r="C970">
        <v>146</v>
      </c>
    </row>
    <row r="971" spans="1:3" x14ac:dyDescent="0.25">
      <c r="A971" s="1">
        <v>969</v>
      </c>
      <c r="B971">
        <v>120</v>
      </c>
      <c r="C971">
        <v>123</v>
      </c>
    </row>
    <row r="972" spans="1:3" x14ac:dyDescent="0.25">
      <c r="A972" s="1">
        <v>970</v>
      </c>
      <c r="B972">
        <v>132</v>
      </c>
      <c r="C972">
        <v>118</v>
      </c>
    </row>
    <row r="973" spans="1:3" x14ac:dyDescent="0.25">
      <c r="A973" s="1">
        <v>971</v>
      </c>
      <c r="B973">
        <v>112</v>
      </c>
      <c r="C973">
        <v>114</v>
      </c>
    </row>
    <row r="974" spans="1:3" x14ac:dyDescent="0.25">
      <c r="A974" s="1">
        <v>972</v>
      </c>
      <c r="B974">
        <v>112</v>
      </c>
      <c r="C974">
        <v>105</v>
      </c>
    </row>
    <row r="975" spans="1:3" x14ac:dyDescent="0.25">
      <c r="A975" s="1">
        <v>973</v>
      </c>
      <c r="B975">
        <v>100</v>
      </c>
      <c r="C975">
        <v>139</v>
      </c>
    </row>
    <row r="976" spans="1:3" x14ac:dyDescent="0.25">
      <c r="A976" s="1">
        <v>974</v>
      </c>
      <c r="B976">
        <v>121</v>
      </c>
      <c r="C976">
        <v>130</v>
      </c>
    </row>
    <row r="977" spans="1:3" x14ac:dyDescent="0.25">
      <c r="A977" s="1">
        <v>975</v>
      </c>
      <c r="B977">
        <v>105</v>
      </c>
      <c r="C977">
        <v>114</v>
      </c>
    </row>
    <row r="978" spans="1:3" x14ac:dyDescent="0.25">
      <c r="A978" s="1">
        <v>976</v>
      </c>
      <c r="B978">
        <v>85</v>
      </c>
      <c r="C978">
        <v>132</v>
      </c>
    </row>
    <row r="979" spans="1:3" x14ac:dyDescent="0.25">
      <c r="A979" s="1">
        <v>977</v>
      </c>
      <c r="B979">
        <v>96</v>
      </c>
      <c r="C979">
        <v>132</v>
      </c>
    </row>
    <row r="980" spans="1:3" x14ac:dyDescent="0.25">
      <c r="A980" s="1">
        <v>978</v>
      </c>
      <c r="B980">
        <v>137</v>
      </c>
      <c r="C980">
        <v>133</v>
      </c>
    </row>
    <row r="981" spans="1:3" x14ac:dyDescent="0.25">
      <c r="A981" s="1">
        <v>979</v>
      </c>
      <c r="B981">
        <v>103</v>
      </c>
      <c r="C981">
        <v>137</v>
      </c>
    </row>
    <row r="982" spans="1:3" x14ac:dyDescent="0.25">
      <c r="A982" s="1">
        <v>980</v>
      </c>
      <c r="B982">
        <v>97</v>
      </c>
      <c r="C982">
        <v>123</v>
      </c>
    </row>
    <row r="983" spans="1:3" x14ac:dyDescent="0.25">
      <c r="A983" s="1">
        <v>981</v>
      </c>
      <c r="B983">
        <v>77</v>
      </c>
      <c r="C983">
        <v>124</v>
      </c>
    </row>
    <row r="984" spans="1:3" x14ac:dyDescent="0.25">
      <c r="A984" s="1">
        <v>982</v>
      </c>
      <c r="B984">
        <v>98</v>
      </c>
      <c r="C984">
        <v>108</v>
      </c>
    </row>
    <row r="985" spans="1:3" x14ac:dyDescent="0.25">
      <c r="A985" s="1">
        <v>983</v>
      </c>
      <c r="B985">
        <v>96</v>
      </c>
      <c r="C985">
        <v>124</v>
      </c>
    </row>
    <row r="986" spans="1:3" x14ac:dyDescent="0.25">
      <c r="A986" s="1">
        <v>984</v>
      </c>
      <c r="B986">
        <v>111</v>
      </c>
      <c r="C986">
        <v>107</v>
      </c>
    </row>
    <row r="987" spans="1:3" x14ac:dyDescent="0.25">
      <c r="A987" s="1">
        <v>985</v>
      </c>
      <c r="B987">
        <v>112</v>
      </c>
      <c r="C987">
        <v>125</v>
      </c>
    </row>
    <row r="988" spans="1:3" x14ac:dyDescent="0.25">
      <c r="A988" s="1">
        <v>986</v>
      </c>
      <c r="B988">
        <v>131</v>
      </c>
      <c r="C988">
        <v>111</v>
      </c>
    </row>
    <row r="989" spans="1:3" x14ac:dyDescent="0.25">
      <c r="A989" s="1">
        <v>987</v>
      </c>
      <c r="B989">
        <v>116</v>
      </c>
      <c r="C989">
        <v>160</v>
      </c>
    </row>
    <row r="990" spans="1:3" x14ac:dyDescent="0.25">
      <c r="A990" s="1">
        <v>988</v>
      </c>
      <c r="B990">
        <v>116</v>
      </c>
      <c r="C990">
        <v>105</v>
      </c>
    </row>
    <row r="991" spans="1:3" x14ac:dyDescent="0.25">
      <c r="A991" s="1">
        <v>989</v>
      </c>
      <c r="B991">
        <v>142</v>
      </c>
      <c r="C991">
        <v>132</v>
      </c>
    </row>
    <row r="992" spans="1:3" x14ac:dyDescent="0.25">
      <c r="A992" s="1">
        <v>990</v>
      </c>
      <c r="B992">
        <v>108</v>
      </c>
      <c r="C992">
        <v>111</v>
      </c>
    </row>
    <row r="993" spans="1:3" x14ac:dyDescent="0.25">
      <c r="A993" s="1">
        <v>991</v>
      </c>
      <c r="B993">
        <v>96</v>
      </c>
      <c r="C993">
        <v>105</v>
      </c>
    </row>
    <row r="994" spans="1:3" x14ac:dyDescent="0.25">
      <c r="A994" s="1">
        <v>992</v>
      </c>
      <c r="B994">
        <v>131</v>
      </c>
      <c r="C994">
        <v>140</v>
      </c>
    </row>
    <row r="995" spans="1:3" x14ac:dyDescent="0.25">
      <c r="A995" s="1">
        <v>993</v>
      </c>
      <c r="B995">
        <v>112</v>
      </c>
      <c r="C995">
        <v>146</v>
      </c>
    </row>
    <row r="996" spans="1:3" x14ac:dyDescent="0.25">
      <c r="A996" s="1">
        <v>994</v>
      </c>
      <c r="B996">
        <v>100</v>
      </c>
      <c r="C996">
        <v>141</v>
      </c>
    </row>
    <row r="997" spans="1:3" x14ac:dyDescent="0.25">
      <c r="A997" s="1">
        <v>995</v>
      </c>
      <c r="B997">
        <v>113</v>
      </c>
      <c r="C997">
        <v>139</v>
      </c>
    </row>
    <row r="998" spans="1:3" x14ac:dyDescent="0.25">
      <c r="A998" s="1">
        <v>996</v>
      </c>
      <c r="B998">
        <v>113</v>
      </c>
      <c r="C998">
        <v>162</v>
      </c>
    </row>
    <row r="999" spans="1:3" x14ac:dyDescent="0.25">
      <c r="A999" s="1">
        <v>997</v>
      </c>
      <c r="B999">
        <v>128</v>
      </c>
      <c r="C999">
        <v>100</v>
      </c>
    </row>
    <row r="1000" spans="1:3" x14ac:dyDescent="0.25">
      <c r="A1000" s="1">
        <v>998</v>
      </c>
      <c r="B1000">
        <v>120</v>
      </c>
      <c r="C1000">
        <v>155</v>
      </c>
    </row>
    <row r="1001" spans="1:3" x14ac:dyDescent="0.25">
      <c r="A1001" s="1">
        <v>999</v>
      </c>
      <c r="B1001">
        <v>114</v>
      </c>
      <c r="C1001">
        <v>120</v>
      </c>
    </row>
    <row r="1002" spans="1:3" x14ac:dyDescent="0.25">
      <c r="A1002" s="1">
        <v>1000</v>
      </c>
      <c r="B1002">
        <v>103</v>
      </c>
      <c r="C1002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BB618-9990-4E7C-A193-39E10D6C7430}">
  <sheetPr>
    <tabColor rgb="FFFFFF00"/>
  </sheetPr>
  <dimension ref="A1:U43"/>
  <sheetViews>
    <sheetView tabSelected="1" topLeftCell="A10" workbookViewId="0">
      <selection activeCell="P7" sqref="P7"/>
    </sheetView>
  </sheetViews>
  <sheetFormatPr defaultRowHeight="15" x14ac:dyDescent="0.25"/>
  <cols>
    <col min="1" max="1" width="3.5703125" bestFit="1" customWidth="1"/>
    <col min="2" max="2" width="19.42578125" bestFit="1" customWidth="1"/>
    <col min="3" max="3" width="5" bestFit="1" customWidth="1"/>
    <col min="4" max="4" width="12" bestFit="1" customWidth="1"/>
    <col min="5" max="5" width="9.85546875" bestFit="1" customWidth="1"/>
    <col min="6" max="6" width="10.85546875" bestFit="1" customWidth="1"/>
    <col min="7" max="7" width="10" bestFit="1" customWidth="1"/>
    <col min="8" max="8" width="6.140625" bestFit="1" customWidth="1"/>
    <col min="9" max="9" width="10" bestFit="1" customWidth="1"/>
    <col min="10" max="10" width="7.28515625" customWidth="1"/>
    <col min="11" max="11" width="8" bestFit="1" customWidth="1"/>
    <col min="12" max="12" width="8.140625" customWidth="1"/>
    <col min="13" max="13" width="7" customWidth="1"/>
    <col min="14" max="14" width="8" bestFit="1" customWidth="1"/>
  </cols>
  <sheetData>
    <row r="1" spans="1:21" x14ac:dyDescent="0.25">
      <c r="Q1" s="28" t="s">
        <v>680</v>
      </c>
      <c r="R1" s="28"/>
      <c r="T1" s="28" t="s">
        <v>681</v>
      </c>
      <c r="U1" s="28"/>
    </row>
    <row r="2" spans="1:21" x14ac:dyDescent="0.25">
      <c r="B2" s="36" t="s">
        <v>657</v>
      </c>
      <c r="C2" s="36"/>
      <c r="D2" s="36"/>
      <c r="E2" s="37" t="s">
        <v>649</v>
      </c>
      <c r="F2" s="37"/>
      <c r="G2" s="37"/>
      <c r="H2" s="37"/>
      <c r="I2" s="37"/>
      <c r="J2" s="37"/>
      <c r="K2" s="37"/>
      <c r="L2" s="30" cm="1">
        <f t="array" ref="L2">SUMPRODUCT(--(Simulations!$B$3:$B$1002&gt;Simulations!$C$3:$C$1002))/1000</f>
        <v>0.315</v>
      </c>
      <c r="M2" s="30"/>
      <c r="N2" s="35">
        <f>ROUND(AVERAGE(Simulations!$B$3:$B$1002),0)</f>
        <v>110</v>
      </c>
      <c r="O2" s="35"/>
    </row>
    <row r="3" spans="1:21" ht="15" customHeight="1" x14ac:dyDescent="0.25">
      <c r="B3" s="36"/>
      <c r="C3" s="36"/>
      <c r="D3" s="36"/>
      <c r="E3" s="37"/>
      <c r="F3" s="37"/>
      <c r="G3" s="37"/>
      <c r="H3" s="37"/>
      <c r="I3" s="37"/>
      <c r="J3" s="37"/>
      <c r="K3" s="37"/>
      <c r="L3" s="30"/>
      <c r="M3" s="30"/>
      <c r="N3" s="35"/>
      <c r="O3" s="35"/>
      <c r="Q3" s="5" t="s">
        <v>682</v>
      </c>
      <c r="R3" s="6">
        <f>N5-N2</f>
        <v>10</v>
      </c>
      <c r="T3" s="27">
        <f>N2+N5</f>
        <v>230</v>
      </c>
      <c r="U3" s="27"/>
    </row>
    <row r="4" spans="1:21" ht="15" customHeight="1" x14ac:dyDescent="0.25">
      <c r="Q4" s="7" t="s">
        <v>683</v>
      </c>
      <c r="R4" s="8">
        <f>N2-N5</f>
        <v>-10</v>
      </c>
      <c r="T4" s="27"/>
      <c r="U4" s="27"/>
    </row>
    <row r="5" spans="1:21" x14ac:dyDescent="0.25">
      <c r="B5" s="36" t="s">
        <v>658</v>
      </c>
      <c r="C5" s="36"/>
      <c r="D5" s="36"/>
      <c r="E5" s="37" t="s">
        <v>624</v>
      </c>
      <c r="F5" s="37"/>
      <c r="G5" s="37"/>
      <c r="H5" s="37"/>
      <c r="I5" s="37"/>
      <c r="J5" s="37"/>
      <c r="K5" s="37"/>
      <c r="L5" s="31" cm="1">
        <f t="array" ref="L5">SUMPRODUCT(--(Simulations!$B$3:$B$1002&lt;Simulations!$C$3:$C$1002))/1000</f>
        <v>0.68500000000000005</v>
      </c>
      <c r="M5" s="32"/>
      <c r="N5" s="35">
        <f>ROUND(AVERAGE(Simulations!$C$3:$C$1002),0)</f>
        <v>120</v>
      </c>
      <c r="O5" s="35"/>
    </row>
    <row r="6" spans="1:21" x14ac:dyDescent="0.25">
      <c r="B6" s="36"/>
      <c r="C6" s="36"/>
      <c r="D6" s="36"/>
      <c r="E6" s="37"/>
      <c r="F6" s="37"/>
      <c r="G6" s="37"/>
      <c r="H6" s="37"/>
      <c r="I6" s="37"/>
      <c r="J6" s="37"/>
      <c r="K6" s="37"/>
      <c r="L6" s="33"/>
      <c r="M6" s="34"/>
      <c r="N6" s="35"/>
      <c r="O6" s="35"/>
    </row>
    <row r="9" spans="1:21" ht="23.25" x14ac:dyDescent="0.35">
      <c r="B9" s="29" t="str">
        <f>E2</f>
        <v>Detroit Pistons</v>
      </c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</row>
    <row r="11" spans="1:21" x14ac:dyDescent="0.25">
      <c r="B11" s="1" t="s">
        <v>1</v>
      </c>
      <c r="C11" s="1" t="s">
        <v>7</v>
      </c>
      <c r="D11" s="1" t="s">
        <v>670</v>
      </c>
      <c r="E11" s="1" t="s">
        <v>671</v>
      </c>
      <c r="F11" s="1" t="s">
        <v>672</v>
      </c>
      <c r="G11" s="1" t="s">
        <v>673</v>
      </c>
      <c r="H11" s="1" t="s">
        <v>16</v>
      </c>
      <c r="I11" s="1" t="s">
        <v>674</v>
      </c>
      <c r="J11" s="1" t="s">
        <v>13</v>
      </c>
      <c r="K11" s="1" t="s">
        <v>675</v>
      </c>
      <c r="L11" s="1" t="s">
        <v>20</v>
      </c>
      <c r="M11" s="1" t="s">
        <v>661</v>
      </c>
      <c r="N11" s="1" t="s">
        <v>676</v>
      </c>
      <c r="O11" t="str">
        <f ca="1">IF(ISNUMBER(O12),"Ov. #"&amp;COLUMN()-14,"")</f>
        <v/>
      </c>
      <c r="P11" t="str">
        <f t="shared" ref="P11:Q11" ca="1" si="0">IF(ISNUMBER(P12),"Ov. #"&amp;COLUMN()-14,"")</f>
        <v/>
      </c>
      <c r="Q11" t="str">
        <f t="shared" ca="1" si="0"/>
        <v/>
      </c>
    </row>
    <row r="12" spans="1:21" x14ac:dyDescent="0.25">
      <c r="A12" s="1" t="s">
        <v>50</v>
      </c>
      <c r="B12" t="str">
        <f ca="1">_xlfn.XLOOKUP(A12,'Player Working'!$K$5:$K$30,'Player Working'!$I$5:$I$30)</f>
        <v>Cade Cunningham</v>
      </c>
      <c r="C12">
        <f ca="1">_xlfn.XLOOKUP(B12,'Player Stats'!$B$2:$B$1009,'Player Stats'!$H$2:$H$1009)</f>
        <v>34.5</v>
      </c>
      <c r="D12" s="2">
        <f ca="1">IF(M12&lt;=5,C12,C12/SUM('Player Working'!$J$10:$J$17)*(240-SUM('Player Working'!$J$5:$J$9)))</f>
        <v>34.5</v>
      </c>
      <c r="E12">
        <f ca="1">IF(D12&gt;0,_xlfn.XLOOKUP(B12,'Player Stats'!$B$2:$B$1009,'Player Stats'!$J$2:$J$1009)+_xlfn.XLOOKUP(B12,'Player Stats'!$B$2:$B$1009,'Player Stats'!$T$2:$T$1009),0)</f>
        <v>23.4</v>
      </c>
      <c r="F12" s="2">
        <f ca="1">((0.0182*(D12)^2-0.1186*(D12)+2.3528)/(0.0182*(C12)^2-0.1186*(C12)+2.3528))*E12*_xlfn.XLOOKUP($E$5,[0]!teams,'Team ID'!$E$2:$E$31)</f>
        <v>23.000479126440606</v>
      </c>
      <c r="G12" s="4">
        <f ca="1">_xlfn.XLOOKUP(B12,'Player Stats'!$B$2:$B$1009,'Player Stats'!$P$2:$P$1009)/(_xlfn.XLOOKUP(B12,'Player Stats'!$B$2:$B$1009,'Player Stats'!$P$2:$P$1009)+_xlfn.XLOOKUP(B12,'Player Stats'!$B$2:$B$1009,'Player Stats'!$M$2:$M$1009)+_xlfn.XLOOKUP(B12,'Player Stats'!$B$2:$B$1009,'Player Stats'!$T$2:$T$1009))</f>
        <v>0.57446808510638303</v>
      </c>
      <c r="H12" s="3">
        <f ca="1">_xlfn.XLOOKUP(B12,'Player Stats'!$B$2:$B$1009,'Player Stats'!$Q$2:$Q$1009)</f>
        <v>0.49199999999999999</v>
      </c>
      <c r="I12" s="4">
        <f ca="1">_xlfn.XLOOKUP(B12,'Player Stats'!$B$2:$B$1009,'Player Stats'!$M$2:$M$1009)/(_xlfn.XLOOKUP(B12,'Player Stats'!$B$2:$B$1009,'Player Stats'!$P$2:$P$1009)+_xlfn.XLOOKUP(B12,'Player Stats'!$B$2:$B$1009,'Player Stats'!$M$2:$M$1009)+_xlfn.XLOOKUP(B12,'Player Stats'!$B$2:$B$1009,'Player Stats'!$T$2:$T$1009))</f>
        <v>0.23404255319148937</v>
      </c>
      <c r="J12" s="3">
        <f ca="1">_xlfn.XLOOKUP(B12,'Player Stats'!$B$2:$B$1009,'Player Stats'!$N$2:$N$1009)</f>
        <v>0.34</v>
      </c>
      <c r="K12" s="4">
        <f ca="1">_xlfn.XLOOKUP(B12,'Player Stats'!$B$2:$B$1009,'Player Stats'!$T$2:$T$1009)/(_xlfn.XLOOKUP(B12,'Player Stats'!$B$2:$B$1009,'Player Stats'!$P$2:$P$1009)+_xlfn.XLOOKUP(B12,'Player Stats'!$B$2:$B$1009,'Player Stats'!$M$2:$M$1009)+_xlfn.XLOOKUP(B12,'Player Stats'!$B$2:$B$1009,'Player Stats'!$T$2:$T$1009))</f>
        <v>0.19148936170212766</v>
      </c>
      <c r="L12" s="3">
        <f ca="1">_xlfn.XLOOKUP(B12,'Player Stats'!$B$2:$B$1009,'Player Stats'!$U$2:$U$1009)</f>
        <v>0.86299999999999999</v>
      </c>
      <c r="M12">
        <f ca="1">_xlfn.RANK.EQ(_xlfn.XLOOKUP($B12,'Player Working'!$I$5:$I$30,'Player Working'!$J$5:$J$30),'Player Working'!$J$5:$J$30)</f>
        <v>1</v>
      </c>
      <c r="N12">
        <f ca="1">IF(D12&gt;0,IFERROR(2*_xlfn.BINOM.INV(_xlfn.BINOM.INV(_xlfn.BINOM.INV(10000,F12/10000,RAND()),G12,RAND()),H12,RAND())+3*_xlfn.BINOM.INV(_xlfn.BINOM.INV(_xlfn.BINOM.INV(10000,F12/10000,RAND()),I12,RAND()),J12,RAND())+_xlfn.BINOM.INV(_xlfn.BINOM.INV(_xlfn.BINOM.INV(10000,F12/10000,RAND()),K12,RAND()),L12,RAND()),ROUND((F12/E12)*_xlfn.XLOOKUP(B12,'Player Stats'!$B$2:$B$1009,'Player Stats'!$AD$2:$AD$1009),0)),0)</f>
        <v>27</v>
      </c>
      <c r="O12" t="str">
        <f ca="1">IF(SUM($N$12:$N$25)=SUM($N$30:$N$43),IF(D12&gt;0,IFERROR(2*_xlfn.BINOM.INV(_xlfn.BINOM.INV(_xlfn.BINOM.INV(10000,(F12/10000)*5/48,RAND()),G12,RAND()),H12,RAND())+3*_xlfn.BINOM.INV(_xlfn.BINOM.INV(_xlfn.BINOM.INV(10000,(F12/10000)*5/48,RAND()),I12,RAND()),J12,RAND())+_xlfn.BINOM.INV(_xlfn.BINOM.INV(_xlfn.BINOM.INV(10000,(F12/10000)*5/48,RAND()),K12,RAND()),L12,RAND()),ROUND(5/48*(F12/E12)*_xlfn.XLOOKUP(B12,'Player Stats'!$B$2:$B$1009,'Player Stats'!$AD$2:$AD$1009),0)),0),"")</f>
        <v/>
      </c>
      <c r="P12" t="str">
        <f ca="1">IF(SUM($N$12:$O$25)=SUM($N$30:$O$43),IF(D12&gt;0,IFERROR(2*_xlfn.BINOM.INV(_xlfn.BINOM.INV(_xlfn.BINOM.INV(10000,(F12/10000)*5/48,RAND()),G12,RAND()),H12,RAND())+3*_xlfn.BINOM.INV(_xlfn.BINOM.INV(_xlfn.BINOM.INV(10000,(F12/10000)*5/48,RAND()),I12,RAND()),J12,RAND())+_xlfn.BINOM.INV(_xlfn.BINOM.INV(_xlfn.BINOM.INV(10000,(F12/10000)*5/48,RAND()),K12,RAND()),L12,RAND()),ROUND(5/48*(F12/E12)*_xlfn.XLOOKUP(B12,'Player Stats'!$B$2:$B$1009,'Player Stats'!$AD$2:$AD$1009),0)),0),"")</f>
        <v/>
      </c>
      <c r="Q12" t="str">
        <f ca="1">IF(SUM($N$12:$P$25)=SUM($N$30:$P$43),IF(D12&gt;0,IFERROR(2*_xlfn.BINOM.INV(_xlfn.BINOM.INV(_xlfn.BINOM.INV(10000,(F12/10000)*5/48,RAND()),G12,RAND()),H12,RAND())+3*_xlfn.BINOM.INV(_xlfn.BINOM.INV(_xlfn.BINOM.INV(10000,(F12/10000)*5/48,RAND()),I12,RAND()),J12,RAND())+_xlfn.BINOM.INV(_xlfn.BINOM.INV(_xlfn.BINOM.INV(10000,(F12/10000)*5/48,RAND()),K12,RAND()),L12,RAND()),ROUND(5/48*(F12/E12)*_xlfn.XLOOKUP(B12,'Player Stats'!$B$2:$B$1009,'Player Stats'!$AD$2:$AD$1009),0)),0),"")</f>
        <v/>
      </c>
    </row>
    <row r="13" spans="1:21" x14ac:dyDescent="0.25">
      <c r="A13" s="1" t="s">
        <v>39</v>
      </c>
      <c r="B13" t="str">
        <f ca="1">_xlfn.XLOOKUP(A13,'Player Working'!$K$5:$K$30,'Player Working'!$I$5:$I$30)</f>
        <v>Jaden Ivey</v>
      </c>
      <c r="C13">
        <f ca="1">_xlfn.XLOOKUP(B13,'Player Stats'!$B$2:$B$1009,'Player Stats'!$H$2:$H$1009)</f>
        <v>26.7</v>
      </c>
      <c r="D13" s="2">
        <f ca="1">IF(M13&lt;=5,C13,C13/SUM('Player Working'!$J$10:$J$17)*(240-SUM('Player Working'!$J$5:$J$9)))</f>
        <v>26.7</v>
      </c>
      <c r="E13">
        <f ca="1">IF(D13&gt;0,_xlfn.XLOOKUP(B13,'Player Stats'!$B$2:$B$1009,'Player Stats'!$J$2:$J$1009)+_xlfn.XLOOKUP(B13,'Player Stats'!$B$2:$B$1009,'Player Stats'!$T$2:$T$1009),0)</f>
        <v>15.2</v>
      </c>
      <c r="F13" s="2">
        <f ca="1">((0.0182*(D13)^2-0.1186*(D13)+2.3528)/(0.0182*(C13)^2-0.1186*(C13)+2.3528))*E13*_xlfn.XLOOKUP($E$5,[0]!teams,'Team ID'!$E$2:$E$31)</f>
        <v>14.940482167602445</v>
      </c>
      <c r="G13" s="4">
        <f ca="1">_xlfn.XLOOKUP(B13,'Player Stats'!$B$2:$B$1009,'Player Stats'!$P$2:$P$1009)/(_xlfn.XLOOKUP(B13,'Player Stats'!$B$2:$B$1009,'Player Stats'!$P$2:$P$1009)+_xlfn.XLOOKUP(B13,'Player Stats'!$B$2:$B$1009,'Player Stats'!$M$2:$M$1009)+_xlfn.XLOOKUP(B13,'Player Stats'!$B$2:$B$1009,'Player Stats'!$T$2:$T$1009))</f>
        <v>0.46710526315789475</v>
      </c>
      <c r="H13" s="3">
        <f ca="1">_xlfn.XLOOKUP(B13,'Player Stats'!$B$2:$B$1009,'Player Stats'!$Q$2:$Q$1009)</f>
        <v>0.51700000000000002</v>
      </c>
      <c r="I13" s="4">
        <f ca="1">_xlfn.XLOOKUP(B13,'Player Stats'!$B$2:$B$1009,'Player Stats'!$M$2:$M$1009)/(_xlfn.XLOOKUP(B13,'Player Stats'!$B$2:$B$1009,'Player Stats'!$P$2:$P$1009)+_xlfn.XLOOKUP(B13,'Player Stats'!$B$2:$B$1009,'Player Stats'!$M$2:$M$1009)+_xlfn.XLOOKUP(B13,'Player Stats'!$B$2:$B$1009,'Player Stats'!$T$2:$T$1009))</f>
        <v>0.26973684210526316</v>
      </c>
      <c r="J13" s="3">
        <f ca="1">_xlfn.XLOOKUP(B13,'Player Stats'!$B$2:$B$1009,'Player Stats'!$N$2:$N$1009)</f>
        <v>0.32700000000000001</v>
      </c>
      <c r="K13" s="4">
        <f ca="1">_xlfn.XLOOKUP(B13,'Player Stats'!$B$2:$B$1009,'Player Stats'!$T$2:$T$1009)/(_xlfn.XLOOKUP(B13,'Player Stats'!$B$2:$B$1009,'Player Stats'!$P$2:$P$1009)+_xlfn.XLOOKUP(B13,'Player Stats'!$B$2:$B$1009,'Player Stats'!$M$2:$M$1009)+_xlfn.XLOOKUP(B13,'Player Stats'!$B$2:$B$1009,'Player Stats'!$T$2:$T$1009))</f>
        <v>0.26315789473684209</v>
      </c>
      <c r="L13" s="3">
        <f ca="1">_xlfn.XLOOKUP(B13,'Player Stats'!$B$2:$B$1009,'Player Stats'!$U$2:$U$1009)</f>
        <v>0.72199999999999998</v>
      </c>
      <c r="M13">
        <f ca="1">_xlfn.RANK.EQ(_xlfn.XLOOKUP($B13,'Player Working'!$I$5:$I$30,'Player Working'!$J$5:$J$30),'Player Working'!$J$5:$J$30)</f>
        <v>5</v>
      </c>
      <c r="N13">
        <f ca="1">IF(D13&gt;0,IFERROR(2*_xlfn.BINOM.INV(_xlfn.BINOM.INV(_xlfn.BINOM.INV(10000,F13/10000,RAND()),G13,RAND()),H13,RAND())+3*_xlfn.BINOM.INV(_xlfn.BINOM.INV(_xlfn.BINOM.INV(10000,F13/10000,RAND()),I13,RAND()),J13,RAND())+_xlfn.BINOM.INV(_xlfn.BINOM.INV(_xlfn.BINOM.INV(10000,F13/10000,RAND()),K13,RAND()),L13,RAND()),ROUND((F13/E13)*_xlfn.XLOOKUP(B13,'Player Stats'!$B$2:$B$1009,'Player Stats'!$AD$2:$AD$1009),0)),0)</f>
        <v>6</v>
      </c>
      <c r="O13" t="str">
        <f ca="1">IF(SUM($N$12:$N$25)=SUM($N$30:$N$43),IF(D13&gt;0,IFERROR(2*_xlfn.BINOM.INV(_xlfn.BINOM.INV(_xlfn.BINOM.INV(10000,(F13/10000)*5/48,RAND()),G13,RAND()),H13,RAND())+3*_xlfn.BINOM.INV(_xlfn.BINOM.INV(_xlfn.BINOM.INV(10000,(F13/10000)*5/48,RAND()),I13,RAND()),J13,RAND())+_xlfn.BINOM.INV(_xlfn.BINOM.INV(_xlfn.BINOM.INV(10000,(F13/10000)*5/48,RAND()),K13,RAND()),L13,RAND()),ROUND(5/48*(F13/E13)*_xlfn.XLOOKUP(B13,'Player Stats'!$B$2:$B$1009,'Player Stats'!$AD$2:$AD$1009),0)),0),"")</f>
        <v/>
      </c>
      <c r="P13" t="str">
        <f ca="1">IF(SUM($N$12:$O$25)=SUM($N$30:$O$43),IF(D13&gt;0,IFERROR(2*_xlfn.BINOM.INV(_xlfn.BINOM.INV(_xlfn.BINOM.INV(10000,(F13/10000)*5/48,RAND()),G13,RAND()),H13,RAND())+3*_xlfn.BINOM.INV(_xlfn.BINOM.INV(_xlfn.BINOM.INV(10000,(F13/10000)*5/48,RAND()),I13,RAND()),J13,RAND())+_xlfn.BINOM.INV(_xlfn.BINOM.INV(_xlfn.BINOM.INV(10000,(F13/10000)*5/48,RAND()),K13,RAND()),L13,RAND()),ROUND(5/48*(F13/E13)*_xlfn.XLOOKUP(B13,'Player Stats'!$B$2:$B$1009,'Player Stats'!$AD$2:$AD$1009),0)),0),"")</f>
        <v/>
      </c>
      <c r="Q13" t="str">
        <f ca="1">IF(SUM($N$12:$P$25)=SUM($N$30:$P$43),IF(D13&gt;0,IFERROR(2*_xlfn.BINOM.INV(_xlfn.BINOM.INV(_xlfn.BINOM.INV(10000,(F13/10000)*5/48,RAND()),G13,RAND()),H13,RAND())+3*_xlfn.BINOM.INV(_xlfn.BINOM.INV(_xlfn.BINOM.INV(10000,(F13/10000)*5/48,RAND()),I13,RAND()),J13,RAND())+_xlfn.BINOM.INV(_xlfn.BINOM.INV(_xlfn.BINOM.INV(10000,(F13/10000)*5/48,RAND()),K13,RAND()),L13,RAND()),ROUND(5/48*(F13/E13)*_xlfn.XLOOKUP(B13,'Player Stats'!$B$2:$B$1009,'Player Stats'!$AD$2:$AD$1009),0)),0),"")</f>
        <v/>
      </c>
    </row>
    <row r="14" spans="1:21" x14ac:dyDescent="0.25">
      <c r="A14" s="1" t="s">
        <v>59</v>
      </c>
      <c r="B14" t="str">
        <f ca="1">_xlfn.XLOOKUP(A14,'Player Working'!$K$5:$K$30,'Player Working'!$I$5:$I$30)</f>
        <v>Ausar Thompson</v>
      </c>
      <c r="C14">
        <f ca="1">_xlfn.XLOOKUP(B14,'Player Stats'!$B$2:$B$1009,'Player Stats'!$H$2:$H$1009)</f>
        <v>23.6</v>
      </c>
      <c r="D14" s="2">
        <f ca="1">IF(M14&lt;=5,C14,C14/SUM('Player Working'!$J$10:$J$17)*(240-SUM('Player Working'!$J$5:$J$9)))</f>
        <v>13.256501650165017</v>
      </c>
      <c r="E14">
        <f ca="1">IF(D14&gt;0,_xlfn.XLOOKUP(B14,'Player Stats'!$B$2:$B$1009,'Player Stats'!$J$2:$J$1009)+_xlfn.XLOOKUP(B14,'Player Stats'!$B$2:$B$1009,'Player Stats'!$T$2:$T$1009),0)</f>
        <v>9.1</v>
      </c>
      <c r="F14" s="2">
        <f ca="1">((0.0182*(D14)^2-0.1186*(D14)+2.3528)/(0.0182*(C14)^2-0.1186*(C14)+2.3528))*E14*_xlfn.XLOOKUP($E$5,[0]!teams,'Team ID'!$E$2:$E$31)</f>
        <v>3.6726918785854794</v>
      </c>
      <c r="G14" s="4">
        <f ca="1">_xlfn.XLOOKUP(B14,'Player Stats'!$B$2:$B$1009,'Player Stats'!$P$2:$P$1009)/(_xlfn.XLOOKUP(B14,'Player Stats'!$B$2:$B$1009,'Player Stats'!$P$2:$P$1009)+_xlfn.XLOOKUP(B14,'Player Stats'!$B$2:$B$1009,'Player Stats'!$M$2:$M$1009)+_xlfn.XLOOKUP(B14,'Player Stats'!$B$2:$B$1009,'Player Stats'!$T$2:$T$1009))</f>
        <v>0.62637362637362626</v>
      </c>
      <c r="H14" s="3">
        <f ca="1">_xlfn.XLOOKUP(B14,'Player Stats'!$B$2:$B$1009,'Player Stats'!$Q$2:$Q$1009)</f>
        <v>0.56299999999999994</v>
      </c>
      <c r="I14" s="4">
        <f ca="1">_xlfn.XLOOKUP(B14,'Player Stats'!$B$2:$B$1009,'Player Stats'!$M$2:$M$1009)/(_xlfn.XLOOKUP(B14,'Player Stats'!$B$2:$B$1009,'Player Stats'!$P$2:$P$1009)+_xlfn.XLOOKUP(B14,'Player Stats'!$B$2:$B$1009,'Player Stats'!$M$2:$M$1009)+_xlfn.XLOOKUP(B14,'Player Stats'!$B$2:$B$1009,'Player Stats'!$T$2:$T$1009))</f>
        <v>0.17582417582417581</v>
      </c>
      <c r="J14" s="3">
        <f ca="1">_xlfn.XLOOKUP(B14,'Player Stats'!$B$2:$B$1009,'Player Stats'!$N$2:$N$1009)</f>
        <v>0.14699999999999999</v>
      </c>
      <c r="K14" s="4">
        <f ca="1">_xlfn.XLOOKUP(B14,'Player Stats'!$B$2:$B$1009,'Player Stats'!$T$2:$T$1009)/(_xlfn.XLOOKUP(B14,'Player Stats'!$B$2:$B$1009,'Player Stats'!$P$2:$P$1009)+_xlfn.XLOOKUP(B14,'Player Stats'!$B$2:$B$1009,'Player Stats'!$M$2:$M$1009)+_xlfn.XLOOKUP(B14,'Player Stats'!$B$2:$B$1009,'Player Stats'!$T$2:$T$1009))</f>
        <v>0.19780219780219777</v>
      </c>
      <c r="L14" s="3">
        <f ca="1">_xlfn.XLOOKUP(B14,'Player Stats'!$B$2:$B$1009,'Player Stats'!$U$2:$U$1009)</f>
        <v>0.64700000000000002</v>
      </c>
      <c r="M14">
        <f ca="1">_xlfn.RANK.EQ(_xlfn.XLOOKUP($B14,'Player Working'!$I$5:$I$30,'Player Working'!$J$5:$J$30),'Player Working'!$J$5:$J$30)</f>
        <v>7</v>
      </c>
      <c r="N14">
        <f ca="1">IF(D14&gt;0,IFERROR(2*_xlfn.BINOM.INV(_xlfn.BINOM.INV(_xlfn.BINOM.INV(10000,F14/10000,RAND()),G14,RAND()),H14,RAND())+3*_xlfn.BINOM.INV(_xlfn.BINOM.INV(_xlfn.BINOM.INV(10000,F14/10000,RAND()),I14,RAND()),J14,RAND())+_xlfn.BINOM.INV(_xlfn.BINOM.INV(_xlfn.BINOM.INV(10000,F14/10000,RAND()),K14,RAND()),L14,RAND()),ROUND((F14/E14)*_xlfn.XLOOKUP(B14,'Player Stats'!$B$2:$B$1009,'Player Stats'!$AD$2:$AD$1009),0)),0)</f>
        <v>5</v>
      </c>
      <c r="O14" t="str">
        <f ca="1">IF(SUM($N$12:$N$25)=SUM($N$30:$N$43),IF(D14&gt;0,IFERROR(2*_xlfn.BINOM.INV(_xlfn.BINOM.INV(_xlfn.BINOM.INV(10000,(F14/10000)*5/48,RAND()),G14,RAND()),H14,RAND())+3*_xlfn.BINOM.INV(_xlfn.BINOM.INV(_xlfn.BINOM.INV(10000,(F14/10000)*5/48,RAND()),I14,RAND()),J14,RAND())+_xlfn.BINOM.INV(_xlfn.BINOM.INV(_xlfn.BINOM.INV(10000,(F14/10000)*5/48,RAND()),K14,RAND()),L14,RAND()),ROUND(5/48*(F14/E14)*_xlfn.XLOOKUP(B14,'Player Stats'!$B$2:$B$1009,'Player Stats'!$AD$2:$AD$1009),0)),0),"")</f>
        <v/>
      </c>
      <c r="P14" t="str">
        <f ca="1">IF(SUM($N$12:$O$25)=SUM($N$30:$O$43),IF(D14&gt;0,IFERROR(2*_xlfn.BINOM.INV(_xlfn.BINOM.INV(_xlfn.BINOM.INV(10000,(F14/10000)*5/48,RAND()),G14,RAND()),H14,RAND())+3*_xlfn.BINOM.INV(_xlfn.BINOM.INV(_xlfn.BINOM.INV(10000,(F14/10000)*5/48,RAND()),I14,RAND()),J14,RAND())+_xlfn.BINOM.INV(_xlfn.BINOM.INV(_xlfn.BINOM.INV(10000,(F14/10000)*5/48,RAND()),K14,RAND()),L14,RAND()),ROUND(5/48*(F14/E14)*_xlfn.XLOOKUP(B14,'Player Stats'!$B$2:$B$1009,'Player Stats'!$AD$2:$AD$1009),0)),0),"")</f>
        <v/>
      </c>
      <c r="Q14" t="str">
        <f ca="1">IF(SUM($N$12:$P$25)=SUM($N$30:$P$43),IF(D14&gt;0,IFERROR(2*_xlfn.BINOM.INV(_xlfn.BINOM.INV(_xlfn.BINOM.INV(10000,(F14/10000)*5/48,RAND()),G14,RAND()),H14,RAND())+3*_xlfn.BINOM.INV(_xlfn.BINOM.INV(_xlfn.BINOM.INV(10000,(F14/10000)*5/48,RAND()),I14,RAND()),J14,RAND())+_xlfn.BINOM.INV(_xlfn.BINOM.INV(_xlfn.BINOM.INV(10000,(F14/10000)*5/48,RAND()),K14,RAND()),L14,RAND()),ROUND(5/48*(F14/E14)*_xlfn.XLOOKUP(B14,'Player Stats'!$B$2:$B$1009,'Player Stats'!$AD$2:$AD$1009),0)),0),"")</f>
        <v/>
      </c>
    </row>
    <row r="15" spans="1:21" x14ac:dyDescent="0.25">
      <c r="A15" s="1" t="s">
        <v>28</v>
      </c>
      <c r="B15" t="str">
        <f ca="1">_xlfn.XLOOKUP(A15,'Player Working'!$K$5:$K$30,'Player Working'!$I$5:$I$30)</f>
        <v>Bojan Bogdanović</v>
      </c>
      <c r="C15">
        <f ca="1">_xlfn.XLOOKUP(B15,'Player Stats'!$B$2:$B$1009,'Player Stats'!$H$2:$H$1009)</f>
        <v>33.200000000000003</v>
      </c>
      <c r="D15" s="2">
        <f ca="1">IF(M15&lt;=5,C15,C15/SUM('Player Working'!$J$10:$J$17)*(240-SUM('Player Working'!$J$5:$J$9)))</f>
        <v>33.200000000000003</v>
      </c>
      <c r="E15">
        <f ca="1">IF(D15&gt;0,_xlfn.XLOOKUP(B15,'Player Stats'!$B$2:$B$1009,'Player Stats'!$J$2:$J$1009)+_xlfn.XLOOKUP(B15,'Player Stats'!$B$2:$B$1009,'Player Stats'!$T$2:$T$1009),0)</f>
        <v>19.3</v>
      </c>
      <c r="F15" s="2">
        <f ca="1">((0.0182*(D15)^2-0.1186*(D15)+2.3528)/(0.0182*(C15)^2-0.1186*(C15)+2.3528))*E15*_xlfn.XLOOKUP($E$5,[0]!teams,'Team ID'!$E$2:$E$31)</f>
        <v>18.970480647021528</v>
      </c>
      <c r="G15" s="4">
        <f ca="1">_xlfn.XLOOKUP(B15,'Player Stats'!$B$2:$B$1009,'Player Stats'!$P$2:$P$1009)/(_xlfn.XLOOKUP(B15,'Player Stats'!$B$2:$B$1009,'Player Stats'!$P$2:$P$1009)+_xlfn.XLOOKUP(B15,'Player Stats'!$B$2:$B$1009,'Player Stats'!$M$2:$M$1009)+_xlfn.XLOOKUP(B15,'Player Stats'!$B$2:$B$1009,'Player Stats'!$T$2:$T$1009))</f>
        <v>0.42487046632124348</v>
      </c>
      <c r="H15" s="3">
        <f ca="1">_xlfn.XLOOKUP(B15,'Player Stats'!$B$2:$B$1009,'Player Stats'!$Q$2:$Q$1009)</f>
        <v>0.52200000000000002</v>
      </c>
      <c r="I15" s="4">
        <f ca="1">_xlfn.XLOOKUP(B15,'Player Stats'!$B$2:$B$1009,'Player Stats'!$M$2:$M$1009)/(_xlfn.XLOOKUP(B15,'Player Stats'!$B$2:$B$1009,'Player Stats'!$P$2:$P$1009)+_xlfn.XLOOKUP(B15,'Player Stats'!$B$2:$B$1009,'Player Stats'!$M$2:$M$1009)+_xlfn.XLOOKUP(B15,'Player Stats'!$B$2:$B$1009,'Player Stats'!$T$2:$T$1009))</f>
        <v>0.37823834196891187</v>
      </c>
      <c r="J15" s="3">
        <f ca="1">_xlfn.XLOOKUP(B15,'Player Stats'!$B$2:$B$1009,'Player Stats'!$N$2:$N$1009)</f>
        <v>0.41</v>
      </c>
      <c r="K15" s="4">
        <f ca="1">_xlfn.XLOOKUP(B15,'Player Stats'!$B$2:$B$1009,'Player Stats'!$T$2:$T$1009)/(_xlfn.XLOOKUP(B15,'Player Stats'!$B$2:$B$1009,'Player Stats'!$P$2:$P$1009)+_xlfn.XLOOKUP(B15,'Player Stats'!$B$2:$B$1009,'Player Stats'!$M$2:$M$1009)+_xlfn.XLOOKUP(B15,'Player Stats'!$B$2:$B$1009,'Player Stats'!$T$2:$T$1009))</f>
        <v>0.19689119170984454</v>
      </c>
      <c r="L15" s="3">
        <f ca="1">_xlfn.XLOOKUP(B15,'Player Stats'!$B$2:$B$1009,'Player Stats'!$U$2:$U$1009)</f>
        <v>0.76600000000000001</v>
      </c>
      <c r="M15">
        <f ca="1">_xlfn.RANK.EQ(_xlfn.XLOOKUP($B15,'Player Working'!$I$5:$I$30,'Player Working'!$J$5:$J$30),'Player Working'!$J$5:$J$30)</f>
        <v>2</v>
      </c>
      <c r="N15">
        <f ca="1">IF(D15&gt;0,IFERROR(2*_xlfn.BINOM.INV(_xlfn.BINOM.INV(_xlfn.BINOM.INV(10000,F15/10000,RAND()),G15,RAND()),H15,RAND())+3*_xlfn.BINOM.INV(_xlfn.BINOM.INV(_xlfn.BINOM.INV(10000,F15/10000,RAND()),I15,RAND()),J15,RAND())+_xlfn.BINOM.INV(_xlfn.BINOM.INV(_xlfn.BINOM.INV(10000,F15/10000,RAND()),K15,RAND()),L15,RAND()),ROUND((F15/E15)*_xlfn.XLOOKUP(B15,'Player Stats'!$B$2:$B$1009,'Player Stats'!$AD$2:$AD$1009),0)),0)</f>
        <v>30</v>
      </c>
      <c r="O15" t="str">
        <f ca="1">IF(SUM($N$12:$N$25)=SUM($N$30:$N$43),IF(D15&gt;0,IFERROR(2*_xlfn.BINOM.INV(_xlfn.BINOM.INV(_xlfn.BINOM.INV(10000,(F15/10000)*5/48,RAND()),G15,RAND()),H15,RAND())+3*_xlfn.BINOM.INV(_xlfn.BINOM.INV(_xlfn.BINOM.INV(10000,(F15/10000)*5/48,RAND()),I15,RAND()),J15,RAND())+_xlfn.BINOM.INV(_xlfn.BINOM.INV(_xlfn.BINOM.INV(10000,(F15/10000)*5/48,RAND()),K15,RAND()),L15,RAND()),ROUND(5/48*(F15/E15)*_xlfn.XLOOKUP(B15,'Player Stats'!$B$2:$B$1009,'Player Stats'!$AD$2:$AD$1009),0)),0),"")</f>
        <v/>
      </c>
      <c r="P15" t="str">
        <f ca="1">IF(SUM($N$12:$O$25)=SUM($N$30:$O$43),IF(D15&gt;0,IFERROR(2*_xlfn.BINOM.INV(_xlfn.BINOM.INV(_xlfn.BINOM.INV(10000,(F15/10000)*5/48,RAND()),G15,RAND()),H15,RAND())+3*_xlfn.BINOM.INV(_xlfn.BINOM.INV(_xlfn.BINOM.INV(10000,(F15/10000)*5/48,RAND()),I15,RAND()),J15,RAND())+_xlfn.BINOM.INV(_xlfn.BINOM.INV(_xlfn.BINOM.INV(10000,(F15/10000)*5/48,RAND()),K15,RAND()),L15,RAND()),ROUND(5/48*(F15/E15)*_xlfn.XLOOKUP(B15,'Player Stats'!$B$2:$B$1009,'Player Stats'!$AD$2:$AD$1009),0)),0),"")</f>
        <v/>
      </c>
      <c r="Q15" t="str">
        <f ca="1">IF(SUM($N$12:$P$25)=SUM($N$30:$P$43),IF(D15&gt;0,IFERROR(2*_xlfn.BINOM.INV(_xlfn.BINOM.INV(_xlfn.BINOM.INV(10000,(F15/10000)*5/48,RAND()),G15,RAND()),H15,RAND())+3*_xlfn.BINOM.INV(_xlfn.BINOM.INV(_xlfn.BINOM.INV(10000,(F15/10000)*5/48,RAND()),I15,RAND()),J15,RAND())+_xlfn.BINOM.INV(_xlfn.BINOM.INV(_xlfn.BINOM.INV(10000,(F15/10000)*5/48,RAND()),K15,RAND()),L15,RAND()),ROUND(5/48*(F15/E15)*_xlfn.XLOOKUP(B15,'Player Stats'!$B$2:$B$1009,'Player Stats'!$AD$2:$AD$1009),0)),0),"")</f>
        <v/>
      </c>
    </row>
    <row r="16" spans="1:21" x14ac:dyDescent="0.25">
      <c r="A16" s="1" t="s">
        <v>33</v>
      </c>
      <c r="B16" t="str">
        <f ca="1">_xlfn.XLOOKUP(A16,'Player Working'!$K$5:$K$30,'Player Working'!$I$5:$I$30)</f>
        <v>Jalen Duren</v>
      </c>
      <c r="C16">
        <f ca="1">_xlfn.XLOOKUP(B16,'Player Stats'!$B$2:$B$1009,'Player Stats'!$H$2:$H$1009)</f>
        <v>29.9</v>
      </c>
      <c r="D16" s="2">
        <f ca="1">IF(M16&lt;=5,C16,C16/SUM('Player Working'!$J$10:$J$17)*(240-SUM('Player Working'!$J$5:$J$9)))</f>
        <v>29.9</v>
      </c>
      <c r="E16">
        <f ca="1">IF(D16&gt;0,_xlfn.XLOOKUP(B16,'Player Stats'!$B$2:$B$1009,'Player Stats'!$J$2:$J$1009)+_xlfn.XLOOKUP(B16,'Player Stats'!$B$2:$B$1009,'Player Stats'!$T$2:$T$1009),0)</f>
        <v>12</v>
      </c>
      <c r="F16" s="2">
        <f ca="1">((0.0182*(D16)^2-0.1186*(D16)+2.3528)/(0.0182*(C16)^2-0.1186*(C16)+2.3528))*E16*_xlfn.XLOOKUP($E$5,[0]!teams,'Team ID'!$E$2:$E$31)</f>
        <v>11.795117500738773</v>
      </c>
      <c r="G16" s="4">
        <f ca="1">_xlfn.XLOOKUP(B16,'Player Stats'!$B$2:$B$1009,'Player Stats'!$P$2:$P$1009)/(_xlfn.XLOOKUP(B16,'Player Stats'!$B$2:$B$1009,'Player Stats'!$P$2:$P$1009)+_xlfn.XLOOKUP(B16,'Player Stats'!$B$2:$B$1009,'Player Stats'!$M$2:$M$1009)+_xlfn.XLOOKUP(B16,'Player Stats'!$B$2:$B$1009,'Player Stats'!$T$2:$T$1009))</f>
        <v>0.80165289256198358</v>
      </c>
      <c r="H16" s="3">
        <f ca="1">_xlfn.XLOOKUP(B16,'Player Stats'!$B$2:$B$1009,'Player Stats'!$Q$2:$Q$1009)</f>
        <v>0.64700000000000002</v>
      </c>
      <c r="I16" s="4">
        <f ca="1">_xlfn.XLOOKUP(B16,'Player Stats'!$B$2:$B$1009,'Player Stats'!$M$2:$M$1009)/(_xlfn.XLOOKUP(B16,'Player Stats'!$B$2:$B$1009,'Player Stats'!$P$2:$P$1009)+_xlfn.XLOOKUP(B16,'Player Stats'!$B$2:$B$1009,'Player Stats'!$M$2:$M$1009)+_xlfn.XLOOKUP(B16,'Player Stats'!$B$2:$B$1009,'Player Stats'!$T$2:$T$1009))</f>
        <v>8.2644628099173573E-3</v>
      </c>
      <c r="J16" s="3">
        <f ca="1">_xlfn.XLOOKUP(B16,'Player Stats'!$B$2:$B$1009,'Player Stats'!$N$2:$N$1009)</f>
        <v>0</v>
      </c>
      <c r="K16" s="4">
        <f ca="1">_xlfn.XLOOKUP(B16,'Player Stats'!$B$2:$B$1009,'Player Stats'!$T$2:$T$1009)/(_xlfn.XLOOKUP(B16,'Player Stats'!$B$2:$B$1009,'Player Stats'!$P$2:$P$1009)+_xlfn.XLOOKUP(B16,'Player Stats'!$B$2:$B$1009,'Player Stats'!$M$2:$M$1009)+_xlfn.XLOOKUP(B16,'Player Stats'!$B$2:$B$1009,'Player Stats'!$T$2:$T$1009))</f>
        <v>0.19008264462809918</v>
      </c>
      <c r="L16" s="3">
        <f ca="1">_xlfn.XLOOKUP(B16,'Player Stats'!$B$2:$B$1009,'Player Stats'!$U$2:$U$1009)</f>
        <v>0.7</v>
      </c>
      <c r="M16">
        <f ca="1">_xlfn.RANK.EQ(_xlfn.XLOOKUP($B16,'Player Working'!$I$5:$I$30,'Player Working'!$J$5:$J$30),'Player Working'!$J$5:$J$30)</f>
        <v>4</v>
      </c>
      <c r="N16">
        <f ca="1">IF(D16&gt;0,IFERROR(2*_xlfn.BINOM.INV(_xlfn.BINOM.INV(_xlfn.BINOM.INV(10000,F16/10000,RAND()),G16,RAND()),H16,RAND())+3*_xlfn.BINOM.INV(_xlfn.BINOM.INV(_xlfn.BINOM.INV(10000,F16/10000,RAND()),I16,RAND()),J16,RAND())+_xlfn.BINOM.INV(_xlfn.BINOM.INV(_xlfn.BINOM.INV(10000,F16/10000,RAND()),K16,RAND()),L16,RAND()),ROUND((F16/E16)*_xlfn.XLOOKUP(B16,'Player Stats'!$B$2:$B$1009,'Player Stats'!$AD$2:$AD$1009),0)),0)</f>
        <v>14</v>
      </c>
      <c r="O16" t="str">
        <f ca="1">IF(SUM($N$12:$N$25)=SUM($N$30:$N$43),IF(D16&gt;0,IFERROR(2*_xlfn.BINOM.INV(_xlfn.BINOM.INV(_xlfn.BINOM.INV(10000,(F16/10000)*5/48,RAND()),G16,RAND()),H16,RAND())+3*_xlfn.BINOM.INV(_xlfn.BINOM.INV(_xlfn.BINOM.INV(10000,(F16/10000)*5/48,RAND()),I16,RAND()),J16,RAND())+_xlfn.BINOM.INV(_xlfn.BINOM.INV(_xlfn.BINOM.INV(10000,(F16/10000)*5/48,RAND()),K16,RAND()),L16,RAND()),ROUND(5/48*(F16/E16)*_xlfn.XLOOKUP(B16,'Player Stats'!$B$2:$B$1009,'Player Stats'!$AD$2:$AD$1009),0)),0),"")</f>
        <v/>
      </c>
      <c r="P16" t="str">
        <f ca="1">IF(SUM($N$12:$O$25)=SUM($N$30:$O$43),IF(D16&gt;0,IFERROR(2*_xlfn.BINOM.INV(_xlfn.BINOM.INV(_xlfn.BINOM.INV(10000,(F16/10000)*5/48,RAND()),G16,RAND()),H16,RAND())+3*_xlfn.BINOM.INV(_xlfn.BINOM.INV(_xlfn.BINOM.INV(10000,(F16/10000)*5/48,RAND()),I16,RAND()),J16,RAND())+_xlfn.BINOM.INV(_xlfn.BINOM.INV(_xlfn.BINOM.INV(10000,(F16/10000)*5/48,RAND()),K16,RAND()),L16,RAND()),ROUND(5/48*(F16/E16)*_xlfn.XLOOKUP(B16,'Player Stats'!$B$2:$B$1009,'Player Stats'!$AD$2:$AD$1009),0)),0),"")</f>
        <v/>
      </c>
      <c r="Q16" t="str">
        <f ca="1">IF(SUM($N$12:$P$25)=SUM($N$30:$P$43),IF(D16&gt;0,IFERROR(2*_xlfn.BINOM.INV(_xlfn.BINOM.INV(_xlfn.BINOM.INV(10000,(F16/10000)*5/48,RAND()),G16,RAND()),H16,RAND())+3*_xlfn.BINOM.INV(_xlfn.BINOM.INV(_xlfn.BINOM.INV(10000,(F16/10000)*5/48,RAND()),I16,RAND()),J16,RAND())+_xlfn.BINOM.INV(_xlfn.BINOM.INV(_xlfn.BINOM.INV(10000,(F16/10000)*5/48,RAND()),K16,RAND()),L16,RAND()),ROUND(5/48*(F16/E16)*_xlfn.XLOOKUP(B16,'Player Stats'!$B$2:$B$1009,'Player Stats'!$AD$2:$AD$1009),0)),0),"")</f>
        <v/>
      </c>
    </row>
    <row r="17" spans="1:17" x14ac:dyDescent="0.25">
      <c r="A17" s="1"/>
      <c r="D17" s="2"/>
      <c r="F17" s="2"/>
      <c r="G17" s="4"/>
      <c r="H17" s="3"/>
      <c r="I17" s="4"/>
      <c r="J17" s="3"/>
      <c r="K17" s="4"/>
      <c r="L17" s="3"/>
    </row>
    <row r="18" spans="1:17" x14ac:dyDescent="0.25">
      <c r="A18" s="1" t="s">
        <v>662</v>
      </c>
      <c r="B18" t="str">
        <f ca="1">_xlfn.XLOOKUP(M18,'Player Working'!$H$5:$H$30,'Player Working'!$I$5:$I$30)</f>
        <v>Isaiah Stewart</v>
      </c>
      <c r="C18">
        <f ca="1">_xlfn.XLOOKUP(B18,'Player Stats'!$B$2:$B$1009,'Player Stats'!$H$2:$H$1009)</f>
        <v>30.6</v>
      </c>
      <c r="D18" s="2">
        <f ca="1">IF(M18&lt;=5,C18,C18/SUM('Player Working'!$J$10:$J$17)*(240-SUM('Player Working'!$J$5:$J$9)))</f>
        <v>30.6</v>
      </c>
      <c r="E18">
        <f ca="1">IF(D18&gt;0,_xlfn.XLOOKUP(B18,'Player Stats'!$B$2:$B$1009,'Player Stats'!$J$2:$J$1009)+_xlfn.XLOOKUP(B18,'Player Stats'!$B$2:$B$1009,'Player Stats'!$T$2:$T$1009),0)</f>
        <v>10.6</v>
      </c>
      <c r="F18" s="2">
        <f ca="1">((0.0182*(D18)^2-0.1186*(D18)+2.3528)/(0.0182*(C18)^2-0.1186*(C18)+2.3528))*E18*_xlfn.XLOOKUP($E$5,[0]!teams,'Team ID'!$E$2:$E$31)</f>
        <v>10.419020458985916</v>
      </c>
      <c r="G18" s="4">
        <f ca="1">_xlfn.XLOOKUP(B18,'Player Stats'!$B$2:$B$1009,'Player Stats'!$P$2:$P$1009)/(_xlfn.XLOOKUP(B18,'Player Stats'!$B$2:$B$1009,'Player Stats'!$P$2:$P$1009)+_xlfn.XLOOKUP(B18,'Player Stats'!$B$2:$B$1009,'Player Stats'!$M$2:$M$1009)+_xlfn.XLOOKUP(B18,'Player Stats'!$B$2:$B$1009,'Player Stats'!$T$2:$T$1009))</f>
        <v>0.46226415094339618</v>
      </c>
      <c r="H18" s="3">
        <f ca="1">_xlfn.XLOOKUP(B18,'Player Stats'!$B$2:$B$1009,'Player Stats'!$Q$2:$Q$1009)</f>
        <v>0.54400000000000004</v>
      </c>
      <c r="I18" s="4">
        <f ca="1">_xlfn.XLOOKUP(B18,'Player Stats'!$B$2:$B$1009,'Player Stats'!$M$2:$M$1009)/(_xlfn.XLOOKUP(B18,'Player Stats'!$B$2:$B$1009,'Player Stats'!$P$2:$P$1009)+_xlfn.XLOOKUP(B18,'Player Stats'!$B$2:$B$1009,'Player Stats'!$M$2:$M$1009)+_xlfn.XLOOKUP(B18,'Player Stats'!$B$2:$B$1009,'Player Stats'!$T$2:$T$1009))</f>
        <v>0.34905660377358488</v>
      </c>
      <c r="J18" s="3">
        <f ca="1">_xlfn.XLOOKUP(B18,'Player Stats'!$B$2:$B$1009,'Player Stats'!$N$2:$N$1009)</f>
        <v>0.374</v>
      </c>
      <c r="K18" s="4">
        <f ca="1">_xlfn.XLOOKUP(B18,'Player Stats'!$B$2:$B$1009,'Player Stats'!$T$2:$T$1009)/(_xlfn.XLOOKUP(B18,'Player Stats'!$B$2:$B$1009,'Player Stats'!$P$2:$P$1009)+_xlfn.XLOOKUP(B18,'Player Stats'!$B$2:$B$1009,'Player Stats'!$M$2:$M$1009)+_xlfn.XLOOKUP(B18,'Player Stats'!$B$2:$B$1009,'Player Stats'!$T$2:$T$1009))</f>
        <v>0.18867924528301885</v>
      </c>
      <c r="L18" s="3">
        <f ca="1">_xlfn.XLOOKUP(B18,'Player Stats'!$B$2:$B$1009,'Player Stats'!$U$2:$U$1009)</f>
        <v>0.746</v>
      </c>
      <c r="M18" cm="1">
        <f t="array" aca="1" ref="M18" ca="1">MIN(_xlfn._xlws.FILTER('Player Working'!$H$5:INDEX('Player Working'!$H$5:$H$30, 'Player Working'!$C$5), ISNA(MATCH('Player Working'!$H$5:INDEX('Player Working'!$H$5:$H$30, 'Player Working'!$C$5), M12:M16, 0))))</f>
        <v>3</v>
      </c>
      <c r="N18">
        <f ca="1">IF(D18&gt;0,IFERROR(2*_xlfn.BINOM.INV(_xlfn.BINOM.INV(_xlfn.BINOM.INV(10000,F18/10000,RAND()),G18,RAND()),H18,RAND())+3*_xlfn.BINOM.INV(_xlfn.BINOM.INV(_xlfn.BINOM.INV(10000,F18/10000,RAND()),I18,RAND()),J18,RAND())+_xlfn.BINOM.INV(_xlfn.BINOM.INV(_xlfn.BINOM.INV(10000,F18/10000,RAND()),K18,RAND()),L18,RAND()),ROUND((F18/E18)*_xlfn.XLOOKUP(B18,'Player Stats'!$B$2:$B$1009,'Player Stats'!$AD$2:$AD$1009),0)),0)</f>
        <v>21</v>
      </c>
      <c r="O18" t="str">
        <f ca="1">IF(SUM($N$12:$N$25)=SUM($N$30:$N$43),IF(D18&gt;0,IFERROR(2*_xlfn.BINOM.INV(_xlfn.BINOM.INV(_xlfn.BINOM.INV(10000,(F18/10000)*5/48,RAND()),G18,RAND()),H18,RAND())+3*_xlfn.BINOM.INV(_xlfn.BINOM.INV(_xlfn.BINOM.INV(10000,(F18/10000)*5/48,RAND()),I18,RAND()),J18,RAND())+_xlfn.BINOM.INV(_xlfn.BINOM.INV(_xlfn.BINOM.INV(10000,(F18/10000)*5/48,RAND()),K18,RAND()),L18,RAND()),ROUND(5/48*(F18/E18)*_xlfn.XLOOKUP(B18,'Player Stats'!$B$2:$B$1009,'Player Stats'!$AD$2:$AD$1009),0)),0),"")</f>
        <v/>
      </c>
      <c r="P18" t="str">
        <f ca="1">IF(SUM($N$12:$O$25)=SUM($N$30:$O$43),IF(D18&gt;0,IFERROR(2*_xlfn.BINOM.INV(_xlfn.BINOM.INV(_xlfn.BINOM.INV(10000,(F18/10000)*5/48,RAND()),G18,RAND()),H18,RAND())+3*_xlfn.BINOM.INV(_xlfn.BINOM.INV(_xlfn.BINOM.INV(10000,(F18/10000)*5/48,RAND()),I18,RAND()),J18,RAND())+_xlfn.BINOM.INV(_xlfn.BINOM.INV(_xlfn.BINOM.INV(10000,(F18/10000)*5/48,RAND()),K18,RAND()),L18,RAND()),ROUND(5/48*(F18/E18)*_xlfn.XLOOKUP(B18,'Player Stats'!$B$2:$B$1009,'Player Stats'!$AD$2:$AD$1009),0)),0),"")</f>
        <v/>
      </c>
      <c r="Q18" t="str">
        <f ca="1">IF(SUM($N$12:$P$25)=SUM($N$30:$P$43),IF(D18&gt;0,IFERROR(2*_xlfn.BINOM.INV(_xlfn.BINOM.INV(_xlfn.BINOM.INV(10000,(F18/10000)*5/48,RAND()),G18,RAND()),H18,RAND())+3*_xlfn.BINOM.INV(_xlfn.BINOM.INV(_xlfn.BINOM.INV(10000,(F18/10000)*5/48,RAND()),I18,RAND()),J18,RAND())+_xlfn.BINOM.INV(_xlfn.BINOM.INV(_xlfn.BINOM.INV(10000,(F18/10000)*5/48,RAND()),K18,RAND()),L18,RAND()),ROUND(5/48*(F18/E18)*_xlfn.XLOOKUP(B18,'Player Stats'!$B$2:$B$1009,'Player Stats'!$AD$2:$AD$1009),0)),0),"")</f>
        <v/>
      </c>
    </row>
    <row r="19" spans="1:17" x14ac:dyDescent="0.25">
      <c r="A19" s="1" t="s">
        <v>663</v>
      </c>
      <c r="B19" t="str">
        <f ca="1">_xlfn.XLOOKUP(M19,'Player Working'!$H$5:$H$30,'Player Working'!$I$5:$I$30)</f>
        <v>Killian Hayes</v>
      </c>
      <c r="C19">
        <f ca="1">_xlfn.XLOOKUP(B19,'Player Stats'!$B$2:$B$1009,'Player Stats'!$H$2:$H$1009)</f>
        <v>23.9</v>
      </c>
      <c r="D19" s="2">
        <f ca="1">IF(M19&lt;=5,C19,C19/SUM('Player Working'!$J$10:$J$17)*(240-SUM('Player Working'!$J$5:$J$9)))</f>
        <v>13.425016501650163</v>
      </c>
      <c r="E19">
        <f ca="1">IF(D19&gt;0,_xlfn.XLOOKUP(B19,'Player Stats'!$B$2:$B$1009,'Player Stats'!$J$2:$J$1009)+_xlfn.XLOOKUP(B19,'Player Stats'!$B$2:$B$1009,'Player Stats'!$T$2:$T$1009),0)</f>
        <v>7.9</v>
      </c>
      <c r="F19" s="2">
        <f ca="1">((0.0182*(D19)^2-0.1186*(D19)+2.3528)/(0.0182*(C19)^2-0.1186*(C19)+2.3528))*E19*_xlfn.XLOOKUP($E$5,[0]!teams,'Team ID'!$E$2:$E$31)</f>
        <v>3.1648566333010173</v>
      </c>
      <c r="G19" s="4">
        <f ca="1">_xlfn.XLOOKUP(B19,'Player Stats'!$B$2:$B$1009,'Player Stats'!$P$2:$P$1009)/(_xlfn.XLOOKUP(B19,'Player Stats'!$B$2:$B$1009,'Player Stats'!$P$2:$P$1009)+_xlfn.XLOOKUP(B19,'Player Stats'!$B$2:$B$1009,'Player Stats'!$M$2:$M$1009)+_xlfn.XLOOKUP(B19,'Player Stats'!$B$2:$B$1009,'Player Stats'!$T$2:$T$1009))</f>
        <v>0.63291139240506322</v>
      </c>
      <c r="H19" s="3">
        <f ca="1">_xlfn.XLOOKUP(B19,'Player Stats'!$B$2:$B$1009,'Player Stats'!$Q$2:$Q$1009)</f>
        <v>0.45600000000000002</v>
      </c>
      <c r="I19" s="4">
        <f ca="1">_xlfn.XLOOKUP(B19,'Player Stats'!$B$2:$B$1009,'Player Stats'!$M$2:$M$1009)/(_xlfn.XLOOKUP(B19,'Player Stats'!$B$2:$B$1009,'Player Stats'!$P$2:$P$1009)+_xlfn.XLOOKUP(B19,'Player Stats'!$B$2:$B$1009,'Player Stats'!$M$2:$M$1009)+_xlfn.XLOOKUP(B19,'Player Stats'!$B$2:$B$1009,'Player Stats'!$T$2:$T$1009))</f>
        <v>0.2151898734177215</v>
      </c>
      <c r="J19" s="3">
        <f ca="1">_xlfn.XLOOKUP(B19,'Player Stats'!$B$2:$B$1009,'Player Stats'!$N$2:$N$1009)</f>
        <v>0.28599999999999998</v>
      </c>
      <c r="K19" s="4">
        <f ca="1">_xlfn.XLOOKUP(B19,'Player Stats'!$B$2:$B$1009,'Player Stats'!$T$2:$T$1009)/(_xlfn.XLOOKUP(B19,'Player Stats'!$B$2:$B$1009,'Player Stats'!$P$2:$P$1009)+_xlfn.XLOOKUP(B19,'Player Stats'!$B$2:$B$1009,'Player Stats'!$M$2:$M$1009)+_xlfn.XLOOKUP(B19,'Player Stats'!$B$2:$B$1009,'Player Stats'!$T$2:$T$1009))</f>
        <v>0.15189873417721517</v>
      </c>
      <c r="L19" s="3">
        <f ca="1">_xlfn.XLOOKUP(B19,'Player Stats'!$B$2:$B$1009,'Player Stats'!$U$2:$U$1009)</f>
        <v>0.66</v>
      </c>
      <c r="M19" cm="1">
        <f t="array" aca="1" ref="M19" ca="1">MIN(_xlfn._xlws.FILTER('Player Working'!$H$5:INDEX('Player Working'!$H$5:$H$30, 'Player Working'!$C$5), ISNA(MATCH('Player Working'!$H$5:INDEX('Player Working'!$H$5:$H$30, 'Player Working'!$C$5), $M$12:M18, 0))))</f>
        <v>6</v>
      </c>
      <c r="N19">
        <f ca="1">IF(D19&gt;0,IFERROR(2*_xlfn.BINOM.INV(_xlfn.BINOM.INV(_xlfn.BINOM.INV(10000,F19/10000,RAND()),G19,RAND()),H19,RAND())+3*_xlfn.BINOM.INV(_xlfn.BINOM.INV(_xlfn.BINOM.INV(10000,F19/10000,RAND()),I19,RAND()),J19,RAND())+_xlfn.BINOM.INV(_xlfn.BINOM.INV(_xlfn.BINOM.INV(10000,F19/10000,RAND()),K19,RAND()),L19,RAND()),ROUND((F19/E19)*_xlfn.XLOOKUP(B19,'Player Stats'!$B$2:$B$1009,'Player Stats'!$AD$2:$AD$1009),0)),0)</f>
        <v>5</v>
      </c>
      <c r="O19" t="str">
        <f ca="1">IF(SUM($N$12:$N$25)=SUM($N$30:$N$43),IF(D19&gt;0,IFERROR(2*_xlfn.BINOM.INV(_xlfn.BINOM.INV(_xlfn.BINOM.INV(10000,(F19/10000)*5/48,RAND()),G19,RAND()),H19,RAND())+3*_xlfn.BINOM.INV(_xlfn.BINOM.INV(_xlfn.BINOM.INV(10000,(F19/10000)*5/48,RAND()),I19,RAND()),J19,RAND())+_xlfn.BINOM.INV(_xlfn.BINOM.INV(_xlfn.BINOM.INV(10000,(F19/10000)*5/48,RAND()),K19,RAND()),L19,RAND()),ROUND(5/48*(F19/E19)*_xlfn.XLOOKUP(B19,'Player Stats'!$B$2:$B$1009,'Player Stats'!$AD$2:$AD$1009),0)),0),"")</f>
        <v/>
      </c>
      <c r="P19" t="str">
        <f ca="1">IF(SUM($N$12:$O$25)=SUM($N$30:$O$43),IF(D19&gt;0,IFERROR(2*_xlfn.BINOM.INV(_xlfn.BINOM.INV(_xlfn.BINOM.INV(10000,(F19/10000)*5/48,RAND()),G19,RAND()),H19,RAND())+3*_xlfn.BINOM.INV(_xlfn.BINOM.INV(_xlfn.BINOM.INV(10000,(F19/10000)*5/48,RAND()),I19,RAND()),J19,RAND())+_xlfn.BINOM.INV(_xlfn.BINOM.INV(_xlfn.BINOM.INV(10000,(F19/10000)*5/48,RAND()),K19,RAND()),L19,RAND()),ROUND(5/48*(F19/E19)*_xlfn.XLOOKUP(B19,'Player Stats'!$B$2:$B$1009,'Player Stats'!$AD$2:$AD$1009),0)),0),"")</f>
        <v/>
      </c>
      <c r="Q19" t="str">
        <f ca="1">IF(SUM($N$12:$P$25)=SUM($N$30:$P$43),IF(D19&gt;0,IFERROR(2*_xlfn.BINOM.INV(_xlfn.BINOM.INV(_xlfn.BINOM.INV(10000,(F19/10000)*5/48,RAND()),G19,RAND()),H19,RAND())+3*_xlfn.BINOM.INV(_xlfn.BINOM.INV(_xlfn.BINOM.INV(10000,(F19/10000)*5/48,RAND()),I19,RAND()),J19,RAND())+_xlfn.BINOM.INV(_xlfn.BINOM.INV(_xlfn.BINOM.INV(10000,(F19/10000)*5/48,RAND()),K19,RAND()),L19,RAND()),ROUND(5/48*(F19/E19)*_xlfn.XLOOKUP(B19,'Player Stats'!$B$2:$B$1009,'Player Stats'!$AD$2:$AD$1009),0)),0),"")</f>
        <v/>
      </c>
    </row>
    <row r="20" spans="1:17" x14ac:dyDescent="0.25">
      <c r="A20" s="1" t="s">
        <v>664</v>
      </c>
      <c r="B20" t="str">
        <f ca="1">_xlfn.XLOOKUP(M20,'Player Working'!$H$5:$H$30,'Player Working'!$I$5:$I$30)</f>
        <v>Alec Burks</v>
      </c>
      <c r="C20">
        <f ca="1">_xlfn.XLOOKUP(B20,'Player Stats'!$B$2:$B$1009,'Player Stats'!$H$2:$H$1009)</f>
        <v>20.6</v>
      </c>
      <c r="D20" s="2">
        <f ca="1">IF(M20&lt;=5,C20,C20/SUM('Player Working'!$J$10:$J$17)*(240-SUM('Player Working'!$J$5:$J$9)))</f>
        <v>11.571353135313533</v>
      </c>
      <c r="E20">
        <f ca="1">IF(D20&gt;0,_xlfn.XLOOKUP(B20,'Player Stats'!$B$2:$B$1009,'Player Stats'!$J$2:$J$1009)+_xlfn.XLOOKUP(B20,'Player Stats'!$B$2:$B$1009,'Player Stats'!$T$2:$T$1009),0)</f>
        <v>12.6</v>
      </c>
      <c r="F20" s="2">
        <f ca="1">((0.0182*(D20)^2-0.1186*(D20)+2.3528)/(0.0182*(C20)^2-0.1186*(C20)+2.3528))*E20*_xlfn.XLOOKUP($E$5,[0]!teams,'Team ID'!$E$2:$E$31)</f>
        <v>5.544802053116296</v>
      </c>
      <c r="G20" s="4">
        <f ca="1">_xlfn.XLOOKUP(B20,'Player Stats'!$B$2:$B$1009,'Player Stats'!$P$2:$P$1009)/(_xlfn.XLOOKUP(B20,'Player Stats'!$B$2:$B$1009,'Player Stats'!$P$2:$P$1009)+_xlfn.XLOOKUP(B20,'Player Stats'!$B$2:$B$1009,'Player Stats'!$M$2:$M$1009)+_xlfn.XLOOKUP(B20,'Player Stats'!$B$2:$B$1009,'Player Stats'!$T$2:$T$1009))</f>
        <v>0.29365079365079366</v>
      </c>
      <c r="H20" s="3">
        <f ca="1">_xlfn.XLOOKUP(B20,'Player Stats'!$B$2:$B$1009,'Player Stats'!$Q$2:$Q$1009)</f>
        <v>0.372</v>
      </c>
      <c r="I20" s="4">
        <f ca="1">_xlfn.XLOOKUP(B20,'Player Stats'!$B$2:$B$1009,'Player Stats'!$M$2:$M$1009)/(_xlfn.XLOOKUP(B20,'Player Stats'!$B$2:$B$1009,'Player Stats'!$P$2:$P$1009)+_xlfn.XLOOKUP(B20,'Player Stats'!$B$2:$B$1009,'Player Stats'!$M$2:$M$1009)+_xlfn.XLOOKUP(B20,'Player Stats'!$B$2:$B$1009,'Player Stats'!$T$2:$T$1009))</f>
        <v>0.46031746031746029</v>
      </c>
      <c r="J20" s="3">
        <f ca="1">_xlfn.XLOOKUP(B20,'Player Stats'!$B$2:$B$1009,'Player Stats'!$N$2:$N$1009)</f>
        <v>0.40100000000000002</v>
      </c>
      <c r="K20" s="4">
        <f ca="1">_xlfn.XLOOKUP(B20,'Player Stats'!$B$2:$B$1009,'Player Stats'!$T$2:$T$1009)/(_xlfn.XLOOKUP(B20,'Player Stats'!$B$2:$B$1009,'Player Stats'!$P$2:$P$1009)+_xlfn.XLOOKUP(B20,'Player Stats'!$B$2:$B$1009,'Player Stats'!$M$2:$M$1009)+_xlfn.XLOOKUP(B20,'Player Stats'!$B$2:$B$1009,'Player Stats'!$T$2:$T$1009))</f>
        <v>0.24603174603174605</v>
      </c>
      <c r="L20" s="3">
        <f ca="1">_xlfn.XLOOKUP(B20,'Player Stats'!$B$2:$B$1009,'Player Stats'!$U$2:$U$1009)</f>
        <v>0.89200000000000002</v>
      </c>
      <c r="M20" cm="1">
        <f t="array" aca="1" ref="M20" ca="1">MIN(_xlfn._xlws.FILTER('Player Working'!$H$5:INDEX('Player Working'!$H$5:$H$30, 'Player Working'!$C$5), ISNA(MATCH('Player Working'!$H$5:INDEX('Player Working'!$H$5:$H$30, 'Player Working'!$C$5), $M$12:M19, 0))))</f>
        <v>8</v>
      </c>
      <c r="N20">
        <f ca="1">IF(D20&gt;0,IFERROR(2*_xlfn.BINOM.INV(_xlfn.BINOM.INV(_xlfn.BINOM.INV(10000,F20/10000,RAND()),G20,RAND()),H20,RAND())+3*_xlfn.BINOM.INV(_xlfn.BINOM.INV(_xlfn.BINOM.INV(10000,F20/10000,RAND()),I20,RAND()),J20,RAND())+_xlfn.BINOM.INV(_xlfn.BINOM.INV(_xlfn.BINOM.INV(10000,F20/10000,RAND()),K20,RAND()),L20,RAND()),ROUND((F20/E20)*_xlfn.XLOOKUP(B20,'Player Stats'!$B$2:$B$1009,'Player Stats'!$AD$2:$AD$1009),0)),0)</f>
        <v>7</v>
      </c>
      <c r="O20" t="str">
        <f ca="1">IF(SUM($N$12:$N$25)=SUM($N$30:$N$43),IF(D20&gt;0,IFERROR(2*_xlfn.BINOM.INV(_xlfn.BINOM.INV(_xlfn.BINOM.INV(10000,(F20/10000)*5/48,RAND()),G20,RAND()),H20,RAND())+3*_xlfn.BINOM.INV(_xlfn.BINOM.INV(_xlfn.BINOM.INV(10000,(F20/10000)*5/48,RAND()),I20,RAND()),J20,RAND())+_xlfn.BINOM.INV(_xlfn.BINOM.INV(_xlfn.BINOM.INV(10000,(F20/10000)*5/48,RAND()),K20,RAND()),L20,RAND()),ROUND(5/48*(F20/E20)*_xlfn.XLOOKUP(B20,'Player Stats'!$B$2:$B$1009,'Player Stats'!$AD$2:$AD$1009),0)),0),"")</f>
        <v/>
      </c>
      <c r="P20" t="str">
        <f ca="1">IF(SUM($N$12:$O$25)=SUM($N$30:$O$43),IF(D20&gt;0,IFERROR(2*_xlfn.BINOM.INV(_xlfn.BINOM.INV(_xlfn.BINOM.INV(10000,(F20/10000)*5/48,RAND()),G20,RAND()),H20,RAND())+3*_xlfn.BINOM.INV(_xlfn.BINOM.INV(_xlfn.BINOM.INV(10000,(F20/10000)*5/48,RAND()),I20,RAND()),J20,RAND())+_xlfn.BINOM.INV(_xlfn.BINOM.INV(_xlfn.BINOM.INV(10000,(F20/10000)*5/48,RAND()),K20,RAND()),L20,RAND()),ROUND(5/48*(F20/E20)*_xlfn.XLOOKUP(B20,'Player Stats'!$B$2:$B$1009,'Player Stats'!$AD$2:$AD$1009),0)),0),"")</f>
        <v/>
      </c>
      <c r="Q20" t="str">
        <f ca="1">IF(SUM($N$12:$P$25)=SUM($N$30:$P$43),IF(D20&gt;0,IFERROR(2*_xlfn.BINOM.INV(_xlfn.BINOM.INV(_xlfn.BINOM.INV(10000,(F20/10000)*5/48,RAND()),G20,RAND()),H20,RAND())+3*_xlfn.BINOM.INV(_xlfn.BINOM.INV(_xlfn.BINOM.INV(10000,(F20/10000)*5/48,RAND()),I20,RAND()),J20,RAND())+_xlfn.BINOM.INV(_xlfn.BINOM.INV(_xlfn.BINOM.INV(10000,(F20/10000)*5/48,RAND()),K20,RAND()),L20,RAND()),ROUND(5/48*(F20/E20)*_xlfn.XLOOKUP(B20,'Player Stats'!$B$2:$B$1009,'Player Stats'!$AD$2:$AD$1009),0)),0),"")</f>
        <v/>
      </c>
    </row>
    <row r="21" spans="1:17" x14ac:dyDescent="0.25">
      <c r="A21" s="1" t="s">
        <v>665</v>
      </c>
      <c r="B21" t="str">
        <f ca="1">_xlfn.XLOOKUP(M21,'Player Working'!$H$5:$H$30,'Player Working'!$I$5:$I$30)</f>
        <v>Isaiah Livers</v>
      </c>
      <c r="C21">
        <f ca="1">_xlfn.XLOOKUP(B21,'Player Stats'!$B$2:$B$1009,'Player Stats'!$H$2:$H$1009)</f>
        <v>20.399999999999999</v>
      </c>
      <c r="D21" s="2">
        <f ca="1">IF(M21&lt;=5,C21,C21/SUM('Player Working'!$J$10:$J$17)*(240-SUM('Player Working'!$J$5:$J$9)))</f>
        <v>11.459009900990097</v>
      </c>
      <c r="E21">
        <f ca="1">IF(D21&gt;0,_xlfn.XLOOKUP(B21,'Player Stats'!$B$2:$B$1009,'Player Stats'!$J$2:$J$1009)+_xlfn.XLOOKUP(B21,'Player Stats'!$B$2:$B$1009,'Player Stats'!$T$2:$T$1009),0)</f>
        <v>5.8</v>
      </c>
      <c r="F21" s="2">
        <f ca="1">((0.0182*(D21)^2-0.1186*(D21)+2.3528)/(0.0182*(C21)^2-0.1186*(C21)+2.3528))*E21*_xlfn.XLOOKUP($E$5,[0]!teams,'Team ID'!$E$2:$E$31)</f>
        <v>2.569402857876776</v>
      </c>
      <c r="G21" s="4">
        <f ca="1">_xlfn.XLOOKUP(B21,'Player Stats'!$B$2:$B$1009,'Player Stats'!$P$2:$P$1009)/(_xlfn.XLOOKUP(B21,'Player Stats'!$B$2:$B$1009,'Player Stats'!$P$2:$P$1009)+_xlfn.XLOOKUP(B21,'Player Stats'!$B$2:$B$1009,'Player Stats'!$M$2:$M$1009)+_xlfn.XLOOKUP(B21,'Player Stats'!$B$2:$B$1009,'Player Stats'!$T$2:$T$1009))</f>
        <v>0.29310344827586204</v>
      </c>
      <c r="H21" s="3">
        <f ca="1">_xlfn.XLOOKUP(B21,'Player Stats'!$B$2:$B$1009,'Player Stats'!$Q$2:$Q$1009)</f>
        <v>0.46200000000000002</v>
      </c>
      <c r="I21" s="4">
        <f ca="1">_xlfn.XLOOKUP(B21,'Player Stats'!$B$2:$B$1009,'Player Stats'!$M$2:$M$1009)/(_xlfn.XLOOKUP(B21,'Player Stats'!$B$2:$B$1009,'Player Stats'!$P$2:$P$1009)+_xlfn.XLOOKUP(B21,'Player Stats'!$B$2:$B$1009,'Player Stats'!$M$2:$M$1009)+_xlfn.XLOOKUP(B21,'Player Stats'!$B$2:$B$1009,'Player Stats'!$T$2:$T$1009))</f>
        <v>0.56896551724137934</v>
      </c>
      <c r="J21" s="3">
        <f ca="1">_xlfn.XLOOKUP(B21,'Player Stats'!$B$2:$B$1009,'Player Stats'!$N$2:$N$1009)</f>
        <v>0.28599999999999998</v>
      </c>
      <c r="K21" s="4">
        <f ca="1">_xlfn.XLOOKUP(B21,'Player Stats'!$B$2:$B$1009,'Player Stats'!$T$2:$T$1009)/(_xlfn.XLOOKUP(B21,'Player Stats'!$B$2:$B$1009,'Player Stats'!$P$2:$P$1009)+_xlfn.XLOOKUP(B21,'Player Stats'!$B$2:$B$1009,'Player Stats'!$M$2:$M$1009)+_xlfn.XLOOKUP(B21,'Player Stats'!$B$2:$B$1009,'Player Stats'!$T$2:$T$1009))</f>
        <v>0.13793103448275862</v>
      </c>
      <c r="L21" s="3">
        <f ca="1">_xlfn.XLOOKUP(B21,'Player Stats'!$B$2:$B$1009,'Player Stats'!$U$2:$U$1009)</f>
        <v>0.66700000000000004</v>
      </c>
      <c r="M21" cm="1">
        <f t="array" aca="1" ref="M21" ca="1">MIN(_xlfn._xlws.FILTER('Player Working'!$H$5:INDEX('Player Working'!$H$5:$H$30, 'Player Working'!$C$5), ISNA(MATCH('Player Working'!$H$5:INDEX('Player Working'!$H$5:$H$30, 'Player Working'!$C$5), $M$12:M20, 0))))</f>
        <v>9</v>
      </c>
      <c r="N21">
        <f ca="1">IF(D21&gt;0,IFERROR(2*_xlfn.BINOM.INV(_xlfn.BINOM.INV(_xlfn.BINOM.INV(10000,F21/10000,RAND()),G21,RAND()),H21,RAND())+3*_xlfn.BINOM.INV(_xlfn.BINOM.INV(_xlfn.BINOM.INV(10000,F21/10000,RAND()),I21,RAND()),J21,RAND())+_xlfn.BINOM.INV(_xlfn.BINOM.INV(_xlfn.BINOM.INV(10000,F21/10000,RAND()),K21,RAND()),L21,RAND()),ROUND((F21/E21)*_xlfn.XLOOKUP(B21,'Player Stats'!$B$2:$B$1009,'Player Stats'!$AD$2:$AD$1009),0)),0)</f>
        <v>1</v>
      </c>
      <c r="O21" t="str">
        <f ca="1">IF(SUM($N$12:$N$25)=SUM($N$30:$N$43),IF(D21&gt;0,IFERROR(2*_xlfn.BINOM.INV(_xlfn.BINOM.INV(_xlfn.BINOM.INV(10000,(F21/10000)*5/48,RAND()),G21,RAND()),H21,RAND())+3*_xlfn.BINOM.INV(_xlfn.BINOM.INV(_xlfn.BINOM.INV(10000,(F21/10000)*5/48,RAND()),I21,RAND()),J21,RAND())+_xlfn.BINOM.INV(_xlfn.BINOM.INV(_xlfn.BINOM.INV(10000,(F21/10000)*5/48,RAND()),K21,RAND()),L21,RAND()),ROUND(5/48*(F21/E21)*_xlfn.XLOOKUP(B21,'Player Stats'!$B$2:$B$1009,'Player Stats'!$AD$2:$AD$1009),0)),0),"")</f>
        <v/>
      </c>
      <c r="P21" t="str">
        <f ca="1">IF(SUM($N$12:$O$25)=SUM($N$30:$O$43),IF(D21&gt;0,IFERROR(2*_xlfn.BINOM.INV(_xlfn.BINOM.INV(_xlfn.BINOM.INV(10000,(F21/10000)*5/48,RAND()),G21,RAND()),H21,RAND())+3*_xlfn.BINOM.INV(_xlfn.BINOM.INV(_xlfn.BINOM.INV(10000,(F21/10000)*5/48,RAND()),I21,RAND()),J21,RAND())+_xlfn.BINOM.INV(_xlfn.BINOM.INV(_xlfn.BINOM.INV(10000,(F21/10000)*5/48,RAND()),K21,RAND()),L21,RAND()),ROUND(5/48*(F21/E21)*_xlfn.XLOOKUP(B21,'Player Stats'!$B$2:$B$1009,'Player Stats'!$AD$2:$AD$1009),0)),0),"")</f>
        <v/>
      </c>
      <c r="Q21" t="str">
        <f ca="1">IF(SUM($N$12:$P$25)=SUM($N$30:$P$43),IF(D21&gt;0,IFERROR(2*_xlfn.BINOM.INV(_xlfn.BINOM.INV(_xlfn.BINOM.INV(10000,(F21/10000)*5/48,RAND()),G21,RAND()),H21,RAND())+3*_xlfn.BINOM.INV(_xlfn.BINOM.INV(_xlfn.BINOM.INV(10000,(F21/10000)*5/48,RAND()),I21,RAND()),J21,RAND())+_xlfn.BINOM.INV(_xlfn.BINOM.INV(_xlfn.BINOM.INV(10000,(F21/10000)*5/48,RAND()),K21,RAND()),L21,RAND()),ROUND(5/48*(F21/E21)*_xlfn.XLOOKUP(B21,'Player Stats'!$B$2:$B$1009,'Player Stats'!$AD$2:$AD$1009),0)),0),"")</f>
        <v/>
      </c>
    </row>
    <row r="22" spans="1:17" x14ac:dyDescent="0.25">
      <c r="A22" s="1" t="s">
        <v>666</v>
      </c>
      <c r="B22" t="str">
        <f ca="1">_xlfn.XLOOKUP(M22,'Player Working'!$H$5:$H$30,'Player Working'!$I$5:$I$30)</f>
        <v>Kevin Knox</v>
      </c>
      <c r="C22">
        <f ca="1">_xlfn.XLOOKUP(B22,'Player Stats'!$B$2:$B$1009,'Player Stats'!$H$2:$H$1009)</f>
        <v>18.2</v>
      </c>
      <c r="D22" s="2">
        <f ca="1">IF(M22&lt;=5,C22,C22/SUM('Player Working'!$J$10:$J$17)*(240-SUM('Player Working'!$J$5:$J$9)))</f>
        <v>10.223234323432342</v>
      </c>
      <c r="E22">
        <f ca="1">IF(D22&gt;0,_xlfn.XLOOKUP(B22,'Player Stats'!$B$2:$B$1009,'Player Stats'!$J$2:$J$1009)+_xlfn.XLOOKUP(B22,'Player Stats'!$B$2:$B$1009,'Player Stats'!$T$2:$T$1009),0)</f>
        <v>6.8999999999999995</v>
      </c>
      <c r="F22" s="2">
        <f ca="1">((0.0182*(D22)^2-0.1186*(D22)+2.3528)/(0.0182*(C22)^2-0.1186*(C22)+2.3528))*E22*_xlfn.XLOOKUP($E$5,[0]!teams,'Team ID'!$E$2:$E$31)</f>
        <v>3.3159646606125395</v>
      </c>
      <c r="G22" s="4">
        <f ca="1">_xlfn.XLOOKUP(B22,'Player Stats'!$B$2:$B$1009,'Player Stats'!$P$2:$P$1009)/(_xlfn.XLOOKUP(B22,'Player Stats'!$B$2:$B$1009,'Player Stats'!$P$2:$P$1009)+_xlfn.XLOOKUP(B22,'Player Stats'!$B$2:$B$1009,'Player Stats'!$M$2:$M$1009)+_xlfn.XLOOKUP(B22,'Player Stats'!$B$2:$B$1009,'Player Stats'!$T$2:$T$1009))</f>
        <v>0.43478260869565222</v>
      </c>
      <c r="H22" s="3">
        <f ca="1">_xlfn.XLOOKUP(B22,'Player Stats'!$B$2:$B$1009,'Player Stats'!$Q$2:$Q$1009)</f>
        <v>0.6</v>
      </c>
      <c r="I22" s="4">
        <f ca="1">_xlfn.XLOOKUP(B22,'Player Stats'!$B$2:$B$1009,'Player Stats'!$M$2:$M$1009)/(_xlfn.XLOOKUP(B22,'Player Stats'!$B$2:$B$1009,'Player Stats'!$P$2:$P$1009)+_xlfn.XLOOKUP(B22,'Player Stats'!$B$2:$B$1009,'Player Stats'!$M$2:$M$1009)+_xlfn.XLOOKUP(B22,'Player Stats'!$B$2:$B$1009,'Player Stats'!$T$2:$T$1009))</f>
        <v>0.44927536231884063</v>
      </c>
      <c r="J22" s="3">
        <f ca="1">_xlfn.XLOOKUP(B22,'Player Stats'!$B$2:$B$1009,'Player Stats'!$N$2:$N$1009)</f>
        <v>0.34499999999999997</v>
      </c>
      <c r="K22" s="4">
        <f ca="1">_xlfn.XLOOKUP(B22,'Player Stats'!$B$2:$B$1009,'Player Stats'!$T$2:$T$1009)/(_xlfn.XLOOKUP(B22,'Player Stats'!$B$2:$B$1009,'Player Stats'!$P$2:$P$1009)+_xlfn.XLOOKUP(B22,'Player Stats'!$B$2:$B$1009,'Player Stats'!$M$2:$M$1009)+_xlfn.XLOOKUP(B22,'Player Stats'!$B$2:$B$1009,'Player Stats'!$T$2:$T$1009))</f>
        <v>0.11594202898550726</v>
      </c>
      <c r="L22" s="3">
        <f ca="1">_xlfn.XLOOKUP(B22,'Player Stats'!$B$2:$B$1009,'Player Stats'!$U$2:$U$1009)</f>
        <v>0.90500000000000003</v>
      </c>
      <c r="M22" cm="1">
        <f t="array" aca="1" ref="M22" ca="1">MIN(_xlfn._xlws.FILTER('Player Working'!$H$5:INDEX('Player Working'!$H$5:$H$30, 'Player Working'!$C$5), ISNA(MATCH('Player Working'!$H$5:INDEX('Player Working'!$H$5:$H$30, 'Player Working'!$C$5), $M$12:M21, 0))))</f>
        <v>10</v>
      </c>
      <c r="N22">
        <f ca="1">IF(D22&gt;0,IFERROR(2*_xlfn.BINOM.INV(_xlfn.BINOM.INV(_xlfn.BINOM.INV(10000,F22/10000,RAND()),G22,RAND()),H22,RAND())+3*_xlfn.BINOM.INV(_xlfn.BINOM.INV(_xlfn.BINOM.INV(10000,F22/10000,RAND()),I22,RAND()),J22,RAND())+_xlfn.BINOM.INV(_xlfn.BINOM.INV(_xlfn.BINOM.INV(10000,F22/10000,RAND()),K22,RAND()),L22,RAND()),ROUND((F22/E22)*_xlfn.XLOOKUP(B22,'Player Stats'!$B$2:$B$1009,'Player Stats'!$AD$2:$AD$1009),0)),0)</f>
        <v>6</v>
      </c>
      <c r="O22" t="str">
        <f ca="1">IF(SUM($N$12:$N$25)=SUM($N$30:$N$43),IF(D22&gt;0,IFERROR(2*_xlfn.BINOM.INV(_xlfn.BINOM.INV(_xlfn.BINOM.INV(10000,(F22/10000)*5/48,RAND()),G22,RAND()),H22,RAND())+3*_xlfn.BINOM.INV(_xlfn.BINOM.INV(_xlfn.BINOM.INV(10000,(F22/10000)*5/48,RAND()),I22,RAND()),J22,RAND())+_xlfn.BINOM.INV(_xlfn.BINOM.INV(_xlfn.BINOM.INV(10000,(F22/10000)*5/48,RAND()),K22,RAND()),L22,RAND()),ROUND(5/48*(F22/E22)*_xlfn.XLOOKUP(B22,'Player Stats'!$B$2:$B$1009,'Player Stats'!$AD$2:$AD$1009),0)),0),"")</f>
        <v/>
      </c>
      <c r="P22" t="str">
        <f ca="1">IF(SUM($N$12:$O$25)=SUM($N$30:$O$43),IF(D22&gt;0,IFERROR(2*_xlfn.BINOM.INV(_xlfn.BINOM.INV(_xlfn.BINOM.INV(10000,(F22/10000)*5/48,RAND()),G22,RAND()),H22,RAND())+3*_xlfn.BINOM.INV(_xlfn.BINOM.INV(_xlfn.BINOM.INV(10000,(F22/10000)*5/48,RAND()),I22,RAND()),J22,RAND())+_xlfn.BINOM.INV(_xlfn.BINOM.INV(_xlfn.BINOM.INV(10000,(F22/10000)*5/48,RAND()),K22,RAND()),L22,RAND()),ROUND(5/48*(F22/E22)*_xlfn.XLOOKUP(B22,'Player Stats'!$B$2:$B$1009,'Player Stats'!$AD$2:$AD$1009),0)),0),"")</f>
        <v/>
      </c>
      <c r="Q22" t="str">
        <f ca="1">IF(SUM($N$12:$P$25)=SUM($N$30:$P$43),IF(D22&gt;0,IFERROR(2*_xlfn.BINOM.INV(_xlfn.BINOM.INV(_xlfn.BINOM.INV(10000,(F22/10000)*5/48,RAND()),G22,RAND()),H22,RAND())+3*_xlfn.BINOM.INV(_xlfn.BINOM.INV(_xlfn.BINOM.INV(10000,(F22/10000)*5/48,RAND()),I22,RAND()),J22,RAND())+_xlfn.BINOM.INV(_xlfn.BINOM.INV(_xlfn.BINOM.INV(10000,(F22/10000)*5/48,RAND()),K22,RAND()),L22,RAND()),ROUND(5/48*(F22/E22)*_xlfn.XLOOKUP(B22,'Player Stats'!$B$2:$B$1009,'Player Stats'!$AD$2:$AD$1009),0)),0),"")</f>
        <v/>
      </c>
    </row>
    <row r="23" spans="1:17" x14ac:dyDescent="0.25">
      <c r="A23" s="1" t="s">
        <v>667</v>
      </c>
      <c r="B23" t="str">
        <f ca="1">_xlfn.XLOOKUP(M23,'Player Working'!$H$5:$H$30,'Player Working'!$I$5:$I$30)</f>
        <v>Marcus Sasser</v>
      </c>
      <c r="C23">
        <f ca="1">_xlfn.XLOOKUP(B23,'Player Stats'!$B$2:$B$1009,'Player Stats'!$H$2:$H$1009)</f>
        <v>15.5</v>
      </c>
      <c r="D23" s="2">
        <f ca="1">IF(M23&lt;=5,C23,C23/SUM('Player Working'!$J$10:$J$17)*(240-SUM('Player Working'!$J$5:$J$9)))</f>
        <v>8.7066006600660071</v>
      </c>
      <c r="E23">
        <f ca="1">IF(D23&gt;0,_xlfn.XLOOKUP(B23,'Player Stats'!$B$2:$B$1009,'Player Stats'!$J$2:$J$1009)+_xlfn.XLOOKUP(B23,'Player Stats'!$B$2:$B$1009,'Player Stats'!$T$2:$T$1009),0)</f>
        <v>6.7</v>
      </c>
      <c r="F23" s="2">
        <f ca="1">((0.0182*(D23)^2-0.1186*(D23)+2.3528)/(0.0182*(C23)^2-0.1186*(C23)+2.3528))*E23*_xlfn.XLOOKUP($E$5,[0]!teams,'Team ID'!$E$2:$E$31)</f>
        <v>3.6382126449326164</v>
      </c>
      <c r="G23" s="4">
        <f ca="1">_xlfn.XLOOKUP(B23,'Player Stats'!$B$2:$B$1009,'Player Stats'!$P$2:$P$1009)/(_xlfn.XLOOKUP(B23,'Player Stats'!$B$2:$B$1009,'Player Stats'!$P$2:$P$1009)+_xlfn.XLOOKUP(B23,'Player Stats'!$B$2:$B$1009,'Player Stats'!$M$2:$M$1009)+_xlfn.XLOOKUP(B23,'Player Stats'!$B$2:$B$1009,'Player Stats'!$T$2:$T$1009))</f>
        <v>0.4925373134328358</v>
      </c>
      <c r="H23" s="3">
        <f ca="1">_xlfn.XLOOKUP(B23,'Player Stats'!$B$2:$B$1009,'Player Stats'!$Q$2:$Q$1009)</f>
        <v>0.52600000000000002</v>
      </c>
      <c r="I23" s="4">
        <f ca="1">_xlfn.XLOOKUP(B23,'Player Stats'!$B$2:$B$1009,'Player Stats'!$M$2:$M$1009)/(_xlfn.XLOOKUP(B23,'Player Stats'!$B$2:$B$1009,'Player Stats'!$P$2:$P$1009)+_xlfn.XLOOKUP(B23,'Player Stats'!$B$2:$B$1009,'Player Stats'!$M$2:$M$1009)+_xlfn.XLOOKUP(B23,'Player Stats'!$B$2:$B$1009,'Player Stats'!$T$2:$T$1009))</f>
        <v>0.38805970149253732</v>
      </c>
      <c r="J23" s="3">
        <f ca="1">_xlfn.XLOOKUP(B23,'Player Stats'!$B$2:$B$1009,'Player Stats'!$N$2:$N$1009)</f>
        <v>0.4</v>
      </c>
      <c r="K23" s="4">
        <f ca="1">_xlfn.XLOOKUP(B23,'Player Stats'!$B$2:$B$1009,'Player Stats'!$T$2:$T$1009)/(_xlfn.XLOOKUP(B23,'Player Stats'!$B$2:$B$1009,'Player Stats'!$P$2:$P$1009)+_xlfn.XLOOKUP(B23,'Player Stats'!$B$2:$B$1009,'Player Stats'!$M$2:$M$1009)+_xlfn.XLOOKUP(B23,'Player Stats'!$B$2:$B$1009,'Player Stats'!$T$2:$T$1009))</f>
        <v>0.11940298507462686</v>
      </c>
      <c r="L23" s="3">
        <f ca="1">_xlfn.XLOOKUP(B23,'Player Stats'!$B$2:$B$1009,'Player Stats'!$U$2:$U$1009)</f>
        <v>0.90600000000000003</v>
      </c>
      <c r="M23" cm="1">
        <f t="array" aca="1" ref="M23" ca="1">MIN(_xlfn._xlws.FILTER('Player Working'!$H$5:INDEX('Player Working'!$H$5:$H$30, 'Player Working'!$C$5), ISNA(MATCH('Player Working'!$H$5:INDEX('Player Working'!$H$5:$H$30, 'Player Working'!$C$5), $M$12:M22, 0))))</f>
        <v>11</v>
      </c>
      <c r="N23">
        <f ca="1">IF(D23&gt;0,IFERROR(2*_xlfn.BINOM.INV(_xlfn.BINOM.INV(_xlfn.BINOM.INV(10000,F23/10000,RAND()),G23,RAND()),H23,RAND())+3*_xlfn.BINOM.INV(_xlfn.BINOM.INV(_xlfn.BINOM.INV(10000,F23/10000,RAND()),I23,RAND()),J23,RAND())+_xlfn.BINOM.INV(_xlfn.BINOM.INV(_xlfn.BINOM.INV(10000,F23/10000,RAND()),K23,RAND()),L23,RAND()),ROUND((F23/E23)*_xlfn.XLOOKUP(B23,'Player Stats'!$B$2:$B$1009,'Player Stats'!$AD$2:$AD$1009),0)),0)</f>
        <v>7</v>
      </c>
      <c r="O23" t="str">
        <f ca="1">IF(SUM($N$12:$N$25)=SUM($N$30:$N$43),IF(D23&gt;0,IFERROR(2*_xlfn.BINOM.INV(_xlfn.BINOM.INV(_xlfn.BINOM.INV(10000,(F23/10000)*5/48,RAND()),G23,RAND()),H23,RAND())+3*_xlfn.BINOM.INV(_xlfn.BINOM.INV(_xlfn.BINOM.INV(10000,(F23/10000)*5/48,RAND()),I23,RAND()),J23,RAND())+_xlfn.BINOM.INV(_xlfn.BINOM.INV(_xlfn.BINOM.INV(10000,(F23/10000)*5/48,RAND()),K23,RAND()),L23,RAND()),ROUND(5/48*(F23/E23)*_xlfn.XLOOKUP(B23,'Player Stats'!$B$2:$B$1009,'Player Stats'!$AD$2:$AD$1009),0)),0),"")</f>
        <v/>
      </c>
      <c r="P23" t="str">
        <f ca="1">IF(SUM($N$12:$O$25)=SUM($N$30:$O$43),IF(D23&gt;0,IFERROR(2*_xlfn.BINOM.INV(_xlfn.BINOM.INV(_xlfn.BINOM.INV(10000,(F23/10000)*5/48,RAND()),G23,RAND()),H23,RAND())+3*_xlfn.BINOM.INV(_xlfn.BINOM.INV(_xlfn.BINOM.INV(10000,(F23/10000)*5/48,RAND()),I23,RAND()),J23,RAND())+_xlfn.BINOM.INV(_xlfn.BINOM.INV(_xlfn.BINOM.INV(10000,(F23/10000)*5/48,RAND()),K23,RAND()),L23,RAND()),ROUND(5/48*(F23/E23)*_xlfn.XLOOKUP(B23,'Player Stats'!$B$2:$B$1009,'Player Stats'!$AD$2:$AD$1009),0)),0),"")</f>
        <v/>
      </c>
      <c r="Q23" t="str">
        <f ca="1">IF(SUM($N$12:$P$25)=SUM($N$30:$P$43),IF(D23&gt;0,IFERROR(2*_xlfn.BINOM.INV(_xlfn.BINOM.INV(_xlfn.BINOM.INV(10000,(F23/10000)*5/48,RAND()),G23,RAND()),H23,RAND())+3*_xlfn.BINOM.INV(_xlfn.BINOM.INV(_xlfn.BINOM.INV(10000,(F23/10000)*5/48,RAND()),I23,RAND()),J23,RAND())+_xlfn.BINOM.INV(_xlfn.BINOM.INV(_xlfn.BINOM.INV(10000,(F23/10000)*5/48,RAND()),K23,RAND()),L23,RAND()),ROUND(5/48*(F23/E23)*_xlfn.XLOOKUP(B23,'Player Stats'!$B$2:$B$1009,'Player Stats'!$AD$2:$AD$1009),0)),0),"")</f>
        <v/>
      </c>
    </row>
    <row r="24" spans="1:17" x14ac:dyDescent="0.25">
      <c r="A24" s="1" t="s">
        <v>668</v>
      </c>
      <c r="B24" t="str">
        <f ca="1">_xlfn.XLOOKUP(M24,'Player Working'!$H$5:$H$30,'Player Working'!$I$5:$I$30)</f>
        <v>Danilo Gallinari</v>
      </c>
      <c r="C24">
        <f ca="1">_xlfn.XLOOKUP(B24,'Player Stats'!$B$2:$B$1009,'Player Stats'!$H$2:$H$1009)</f>
        <v>14.7</v>
      </c>
      <c r="D24" s="2">
        <f ca="1">IF(M24&lt;=5,C24,C24/SUM('Player Working'!$J$10:$J$17)*(240-SUM('Player Working'!$J$5:$J$9)))</f>
        <v>8.2572277227722761</v>
      </c>
      <c r="E24">
        <f ca="1">IF(D24&gt;0,_xlfn.XLOOKUP(B24,'Player Stats'!$B$2:$B$1009,'Player Stats'!$J$2:$J$1009)+_xlfn.XLOOKUP(B24,'Player Stats'!$B$2:$B$1009,'Player Stats'!$T$2:$T$1009),0)</f>
        <v>7.2</v>
      </c>
      <c r="F24" s="2">
        <f ca="1">((0.0182*(D24)^2-0.1186*(D24)+2.3528)/(0.0182*(C24)^2-0.1186*(C24)+2.3528))*E24*_xlfn.XLOOKUP($E$5,[0]!teams,'Team ID'!$E$2:$E$31)</f>
        <v>4.0734076051619263</v>
      </c>
      <c r="G24" s="4">
        <f ca="1">_xlfn.XLOOKUP(B24,'Player Stats'!$B$2:$B$1009,'Player Stats'!$P$2:$P$1009)/(_xlfn.XLOOKUP(B24,'Player Stats'!$B$2:$B$1009,'Player Stats'!$P$2:$P$1009)+_xlfn.XLOOKUP(B24,'Player Stats'!$B$2:$B$1009,'Player Stats'!$M$2:$M$1009)+_xlfn.XLOOKUP(B24,'Player Stats'!$B$2:$B$1009,'Player Stats'!$T$2:$T$1009))</f>
        <v>0.34722222222222221</v>
      </c>
      <c r="H24" s="3">
        <f ca="1">_xlfn.XLOOKUP(B24,'Player Stats'!$B$2:$B$1009,'Player Stats'!$Q$2:$Q$1009)</f>
        <v>0.55700000000000005</v>
      </c>
      <c r="I24" s="4">
        <f ca="1">_xlfn.XLOOKUP(B24,'Player Stats'!$B$2:$B$1009,'Player Stats'!$M$2:$M$1009)/(_xlfn.XLOOKUP(B24,'Player Stats'!$B$2:$B$1009,'Player Stats'!$P$2:$P$1009)+_xlfn.XLOOKUP(B24,'Player Stats'!$B$2:$B$1009,'Player Stats'!$M$2:$M$1009)+_xlfn.XLOOKUP(B24,'Player Stats'!$B$2:$B$1009,'Player Stats'!$T$2:$T$1009))</f>
        <v>0.33333333333333331</v>
      </c>
      <c r="J24" s="3">
        <f ca="1">_xlfn.XLOOKUP(B24,'Player Stats'!$B$2:$B$1009,'Player Stats'!$N$2:$N$1009)</f>
        <v>0.33300000000000002</v>
      </c>
      <c r="K24" s="4">
        <f ca="1">_xlfn.XLOOKUP(B24,'Player Stats'!$B$2:$B$1009,'Player Stats'!$T$2:$T$1009)/(_xlfn.XLOOKUP(B24,'Player Stats'!$B$2:$B$1009,'Player Stats'!$P$2:$P$1009)+_xlfn.XLOOKUP(B24,'Player Stats'!$B$2:$B$1009,'Player Stats'!$M$2:$M$1009)+_xlfn.XLOOKUP(B24,'Player Stats'!$B$2:$B$1009,'Player Stats'!$T$2:$T$1009))</f>
        <v>0.31944444444444442</v>
      </c>
      <c r="L24" s="3">
        <f ca="1">_xlfn.XLOOKUP(B24,'Player Stats'!$B$2:$B$1009,'Player Stats'!$U$2:$U$1009)</f>
        <v>0.84399999999999997</v>
      </c>
      <c r="M24" cm="1">
        <f t="array" aca="1" ref="M24" ca="1">MIN(_xlfn._xlws.FILTER('Player Working'!$H$5:INDEX('Player Working'!$H$5:$H$30, 'Player Working'!$C$5), ISNA(MATCH('Player Working'!$H$5:INDEX('Player Working'!$H$5:$H$30, 'Player Working'!$C$5), $M$12:M23, 0))))</f>
        <v>12</v>
      </c>
      <c r="N24">
        <f ca="1">IF(D24&gt;0,IFERROR(2*_xlfn.BINOM.INV(_xlfn.BINOM.INV(_xlfn.BINOM.INV(10000,F24/10000,RAND()),G24,RAND()),H24,RAND())+3*_xlfn.BINOM.INV(_xlfn.BINOM.INV(_xlfn.BINOM.INV(10000,F24/10000,RAND()),I24,RAND()),J24,RAND())+_xlfn.BINOM.INV(_xlfn.BINOM.INV(_xlfn.BINOM.INV(10000,F24/10000,RAND()),K24,RAND()),L24,RAND()),ROUND((F24/E24)*_xlfn.XLOOKUP(B24,'Player Stats'!$B$2:$B$1009,'Player Stats'!$AD$2:$AD$1009),0)),0)</f>
        <v>1</v>
      </c>
      <c r="O24" t="str">
        <f ca="1">IF(SUM($N$12:$N$25)=SUM($N$30:$N$43),IF(D24&gt;0,IFERROR(2*_xlfn.BINOM.INV(_xlfn.BINOM.INV(_xlfn.BINOM.INV(10000,(F24/10000)*5/48,RAND()),G24,RAND()),H24,RAND())+3*_xlfn.BINOM.INV(_xlfn.BINOM.INV(_xlfn.BINOM.INV(10000,(F24/10000)*5/48,RAND()),I24,RAND()),J24,RAND())+_xlfn.BINOM.INV(_xlfn.BINOM.INV(_xlfn.BINOM.INV(10000,(F24/10000)*5/48,RAND()),K24,RAND()),L24,RAND()),ROUND(5/48*(F24/E24)*_xlfn.XLOOKUP(B24,'Player Stats'!$B$2:$B$1009,'Player Stats'!$AD$2:$AD$1009),0)),0),"")</f>
        <v/>
      </c>
      <c r="P24" t="str">
        <f ca="1">IF(SUM($N$12:$O$25)=SUM($N$30:$O$43),IF(D24&gt;0,IFERROR(2*_xlfn.BINOM.INV(_xlfn.BINOM.INV(_xlfn.BINOM.INV(10000,(F24/10000)*5/48,RAND()),G24,RAND()),H24,RAND())+3*_xlfn.BINOM.INV(_xlfn.BINOM.INV(_xlfn.BINOM.INV(10000,(F24/10000)*5/48,RAND()),I24,RAND()),J24,RAND())+_xlfn.BINOM.INV(_xlfn.BINOM.INV(_xlfn.BINOM.INV(10000,(F24/10000)*5/48,RAND()),K24,RAND()),L24,RAND()),ROUND(5/48*(F24/E24)*_xlfn.XLOOKUP(B24,'Player Stats'!$B$2:$B$1009,'Player Stats'!$AD$2:$AD$1009),0)),0),"")</f>
        <v/>
      </c>
      <c r="Q24" t="str">
        <f ca="1">IF(SUM($N$12:$P$25)=SUM($N$30:$P$43),IF(D24&gt;0,IFERROR(2*_xlfn.BINOM.INV(_xlfn.BINOM.INV(_xlfn.BINOM.INV(10000,(F24/10000)*5/48,RAND()),G24,RAND()),H24,RAND())+3*_xlfn.BINOM.INV(_xlfn.BINOM.INV(_xlfn.BINOM.INV(10000,(F24/10000)*5/48,RAND()),I24,RAND()),J24,RAND())+_xlfn.BINOM.INV(_xlfn.BINOM.INV(_xlfn.BINOM.INV(10000,(F24/10000)*5/48,RAND()),K24,RAND()),L24,RAND()),ROUND(5/48*(F24/E24)*_xlfn.XLOOKUP(B24,'Player Stats'!$B$2:$B$1009,'Player Stats'!$AD$2:$AD$1009),0)),0),"")</f>
        <v/>
      </c>
    </row>
    <row r="25" spans="1:17" x14ac:dyDescent="0.25">
      <c r="A25" s="1" t="s">
        <v>669</v>
      </c>
      <c r="B25" t="str">
        <f ca="1">_xlfn.XLOOKUP(M25,'Player Working'!$H$5:$H$30,'Player Working'!$I$5:$I$30)</f>
        <v>James Wiseman</v>
      </c>
      <c r="C25">
        <f ca="1">_xlfn.XLOOKUP(B25,'Player Stats'!$B$2:$B$1009,'Player Stats'!$H$2:$H$1009)</f>
        <v>14.6</v>
      </c>
      <c r="D25" s="2">
        <f ca="1">IF(M25&lt;=5,C25,C25/SUM('Player Working'!$J$10:$J$17)*(240-SUM('Player Working'!$J$5:$J$9)))</f>
        <v>8.2010561056105598</v>
      </c>
      <c r="E25">
        <f ca="1">IF(D25&gt;0,_xlfn.XLOOKUP(B25,'Player Stats'!$B$2:$B$1009,'Player Stats'!$J$2:$J$1009)+_xlfn.XLOOKUP(B25,'Player Stats'!$B$2:$B$1009,'Player Stats'!$T$2:$T$1009),0)</f>
        <v>5.0999999999999996</v>
      </c>
      <c r="F25" s="2">
        <f ca="1">((0.0182*(D25)^2-0.1186*(D25)+2.3528)/(0.0182*(C25)^2-0.1186*(C25)+2.3528))*E25*_xlfn.XLOOKUP($E$5,[0]!teams,'Team ID'!$E$2:$E$31)</f>
        <v>2.9005929624628659</v>
      </c>
      <c r="G25" s="4">
        <f ca="1">_xlfn.XLOOKUP(B25,'Player Stats'!$B$2:$B$1009,'Player Stats'!$P$2:$P$1009)/(_xlfn.XLOOKUP(B25,'Player Stats'!$B$2:$B$1009,'Player Stats'!$P$2:$P$1009)+_xlfn.XLOOKUP(B25,'Player Stats'!$B$2:$B$1009,'Player Stats'!$M$2:$M$1009)+_xlfn.XLOOKUP(B25,'Player Stats'!$B$2:$B$1009,'Player Stats'!$T$2:$T$1009))</f>
        <v>0.75</v>
      </c>
      <c r="H25" s="3">
        <f ca="1">_xlfn.XLOOKUP(B25,'Player Stats'!$B$2:$B$1009,'Player Stats'!$Q$2:$Q$1009)</f>
        <v>0.68799999999999994</v>
      </c>
      <c r="I25" s="4">
        <f ca="1">_xlfn.XLOOKUP(B25,'Player Stats'!$B$2:$B$1009,'Player Stats'!$M$2:$M$1009)/(_xlfn.XLOOKUP(B25,'Player Stats'!$B$2:$B$1009,'Player Stats'!$P$2:$P$1009)+_xlfn.XLOOKUP(B25,'Player Stats'!$B$2:$B$1009,'Player Stats'!$M$2:$M$1009)+_xlfn.XLOOKUP(B25,'Player Stats'!$B$2:$B$1009,'Player Stats'!$T$2:$T$1009))</f>
        <v>1.9230769230769232E-2</v>
      </c>
      <c r="J25" s="3">
        <f ca="1">_xlfn.XLOOKUP(B25,'Player Stats'!$B$2:$B$1009,'Player Stats'!$N$2:$N$1009)</f>
        <v>0</v>
      </c>
      <c r="K25" s="4">
        <f ca="1">_xlfn.XLOOKUP(B25,'Player Stats'!$B$2:$B$1009,'Player Stats'!$T$2:$T$1009)/(_xlfn.XLOOKUP(B25,'Player Stats'!$B$2:$B$1009,'Player Stats'!$P$2:$P$1009)+_xlfn.XLOOKUP(B25,'Player Stats'!$B$2:$B$1009,'Player Stats'!$M$2:$M$1009)+_xlfn.XLOOKUP(B25,'Player Stats'!$B$2:$B$1009,'Player Stats'!$T$2:$T$1009))</f>
        <v>0.23076923076923075</v>
      </c>
      <c r="L25" s="3">
        <f ca="1">_xlfn.XLOOKUP(B25,'Player Stats'!$B$2:$B$1009,'Player Stats'!$U$2:$U$1009)</f>
        <v>0.61799999999999999</v>
      </c>
      <c r="M25" cm="1">
        <f t="array" aca="1" ref="M25" ca="1">MIN(_xlfn._xlws.FILTER('Player Working'!$H$5:INDEX('Player Working'!$H$5:$H$30, 'Player Working'!$C$5), ISNA(MATCH('Player Working'!$H$5:INDEX('Player Working'!$H$5:$H$30, 'Player Working'!$C$5), $M$12:M24, 0))))</f>
        <v>13</v>
      </c>
      <c r="N25">
        <f ca="1">IF(D25&gt;0,IFERROR(2*_xlfn.BINOM.INV(_xlfn.BINOM.INV(_xlfn.BINOM.INV(10000,F25/10000,RAND()),G25,RAND()),H25,RAND())+3*_xlfn.BINOM.INV(_xlfn.BINOM.INV(_xlfn.BINOM.INV(10000,F25/10000,RAND()),I25,RAND()),J25,RAND())+_xlfn.BINOM.INV(_xlfn.BINOM.INV(_xlfn.BINOM.INV(10000,F25/10000,RAND()),K25,RAND()),L25,RAND()),ROUND((F25/E25)*_xlfn.XLOOKUP(B25,'Player Stats'!$B$2:$B$1009,'Player Stats'!$AD$2:$AD$1009),0)),0)</f>
        <v>3</v>
      </c>
      <c r="O25" t="str">
        <f ca="1">IF(SUM($N$12:$N$25)=SUM($N$30:$N$43),IF(D25&gt;0,IFERROR(2*_xlfn.BINOM.INV(_xlfn.BINOM.INV(_xlfn.BINOM.INV(10000,(F25/10000)*5/48,RAND()),G25,RAND()),H25,RAND())+3*_xlfn.BINOM.INV(_xlfn.BINOM.INV(_xlfn.BINOM.INV(10000,(F25/10000)*5/48,RAND()),I25,RAND()),J25,RAND())+_xlfn.BINOM.INV(_xlfn.BINOM.INV(_xlfn.BINOM.INV(10000,(F25/10000)*5/48,RAND()),K25,RAND()),L25,RAND()),ROUND(5/48*(F25/E25)*_xlfn.XLOOKUP(B25,'Player Stats'!$B$2:$B$1009,'Player Stats'!$AD$2:$AD$1009),0)),0),"")</f>
        <v/>
      </c>
      <c r="P25" t="str">
        <f ca="1">IF(SUM($N$12:$O$25)=SUM($N$30:$O$43),IF(D25&gt;0,IFERROR(2*_xlfn.BINOM.INV(_xlfn.BINOM.INV(_xlfn.BINOM.INV(10000,(F25/10000)*5/48,RAND()),G25,RAND()),H25,RAND())+3*_xlfn.BINOM.INV(_xlfn.BINOM.INV(_xlfn.BINOM.INV(10000,(F25/10000)*5/48,RAND()),I25,RAND()),J25,RAND())+_xlfn.BINOM.INV(_xlfn.BINOM.INV(_xlfn.BINOM.INV(10000,(F25/10000)*5/48,RAND()),K25,RAND()),L25,RAND()),ROUND(5/48*(F25/E25)*_xlfn.XLOOKUP(B25,'Player Stats'!$B$2:$B$1009,'Player Stats'!$AD$2:$AD$1009),0)),0),"")</f>
        <v/>
      </c>
      <c r="Q25" t="str">
        <f ca="1">IF(SUM($N$12:$P$25)=SUM($N$30:$P$43),IF(D25&gt;0,IFERROR(2*_xlfn.BINOM.INV(_xlfn.BINOM.INV(_xlfn.BINOM.INV(10000,(F25/10000)*5/48,RAND()),G25,RAND()),H25,RAND())+3*_xlfn.BINOM.INV(_xlfn.BINOM.INV(_xlfn.BINOM.INV(10000,(F25/10000)*5/48,RAND()),I25,RAND()),J25,RAND())+_xlfn.BINOM.INV(_xlfn.BINOM.INV(_xlfn.BINOM.INV(10000,(F25/10000)*5/48,RAND()),K25,RAND()),L25,RAND()),ROUND(5/48*(F25/E25)*_xlfn.XLOOKUP(B25,'Player Stats'!$B$2:$B$1009,'Player Stats'!$AD$2:$AD$1009),0)),0),"")</f>
        <v/>
      </c>
    </row>
    <row r="27" spans="1:17" ht="23.25" x14ac:dyDescent="0.35">
      <c r="B27" s="29" t="str">
        <f>E5</f>
        <v>Denver Nuggets</v>
      </c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</row>
    <row r="29" spans="1:17" x14ac:dyDescent="0.25">
      <c r="B29" s="1" t="s">
        <v>1</v>
      </c>
      <c r="C29" s="1" t="s">
        <v>7</v>
      </c>
      <c r="D29" s="1" t="s">
        <v>670</v>
      </c>
      <c r="E29" s="1" t="s">
        <v>671</v>
      </c>
      <c r="F29" s="1" t="s">
        <v>672</v>
      </c>
      <c r="G29" s="1" t="s">
        <v>673</v>
      </c>
      <c r="H29" s="1" t="s">
        <v>16</v>
      </c>
      <c r="I29" s="1" t="s">
        <v>674</v>
      </c>
      <c r="J29" s="1" t="s">
        <v>13</v>
      </c>
      <c r="K29" s="1" t="s">
        <v>675</v>
      </c>
      <c r="L29" s="1" t="s">
        <v>20</v>
      </c>
      <c r="M29" s="1" t="s">
        <v>661</v>
      </c>
      <c r="N29" s="1" t="s">
        <v>676</v>
      </c>
      <c r="O29" t="str">
        <f ca="1">IF(ISNUMBER(O30),"Ov. #"&amp;COLUMN()-14,"")</f>
        <v/>
      </c>
      <c r="P29" t="str">
        <f t="shared" ref="P29" ca="1" si="1">IF(ISNUMBER(P30),"Ov. #"&amp;COLUMN()-14,"")</f>
        <v/>
      </c>
      <c r="Q29" t="str">
        <f t="shared" ref="Q29" ca="1" si="2">IF(ISNUMBER(Q30),"Ov. #"&amp;COLUMN()-14,"")</f>
        <v/>
      </c>
    </row>
    <row r="30" spans="1:17" x14ac:dyDescent="0.25">
      <c r="A30" s="1" t="s">
        <v>50</v>
      </c>
      <c r="B30" t="str">
        <f ca="1">_xlfn.XLOOKUP(A30,'Player Working'!$K$35:$K$60,'Player Working'!$I$35:$I$60)</f>
        <v>Jamal Murray</v>
      </c>
      <c r="C30">
        <f ca="1">_xlfn.XLOOKUP(B30,'Player Stats'!$B$2:$B$1009,'Player Stats'!$H$2:$H$1009)</f>
        <v>31.6</v>
      </c>
      <c r="D30" s="2">
        <f ca="1">IF(M30&lt;=5,C30,C30/SUM('Player Working'!$J$40:$J$47)*(240-SUM('Player Working'!$J$35:$J$39)))</f>
        <v>31.6</v>
      </c>
      <c r="E30">
        <f ca="1">IF(D30&gt;0,_xlfn.XLOOKUP(B30,'Player Stats'!$B$2:$B$1009,'Player Stats'!$J$2:$J$1009)+_xlfn.XLOOKUP(B30,'Player Stats'!$B$2:$B$1009,'Player Stats'!$T$2:$T$1009),0)</f>
        <v>20.2</v>
      </c>
      <c r="F30" s="2">
        <f ca="1">((0.0182*(D30)^2-0.1186*(D30)+2.3528)/(0.0182*(C30)^2-0.1186*(C30)+2.3528))*E30*_xlfn.XLOOKUP($E$2,[0]!teams,'Team ID'!$E$2:$E$31)</f>
        <v>20.773109243697476</v>
      </c>
      <c r="G30" s="4">
        <f ca="1">_xlfn.XLOOKUP(B30,'Player Stats'!$B$2:$B$1009,'Player Stats'!$P$2:$P$1009)/(_xlfn.XLOOKUP(B30,'Player Stats'!$B$2:$B$1009,'Player Stats'!$P$2:$P$1009)+_xlfn.XLOOKUP(B30,'Player Stats'!$B$2:$B$1009,'Player Stats'!$M$2:$M$1009)+_xlfn.XLOOKUP(B30,'Player Stats'!$B$2:$B$1009,'Player Stats'!$T$2:$T$1009))</f>
        <v>0.54228855721393032</v>
      </c>
      <c r="H30" s="3">
        <f ca="1">_xlfn.XLOOKUP(B30,'Player Stats'!$B$2:$B$1009,'Player Stats'!$Q$2:$Q$1009)</f>
        <v>0.51600000000000001</v>
      </c>
      <c r="I30" s="4">
        <f ca="1">_xlfn.XLOOKUP(B30,'Player Stats'!$B$2:$B$1009,'Player Stats'!$M$2:$M$1009)/(_xlfn.XLOOKUP(B30,'Player Stats'!$B$2:$B$1009,'Player Stats'!$P$2:$P$1009)+_xlfn.XLOOKUP(B30,'Player Stats'!$B$2:$B$1009,'Player Stats'!$M$2:$M$1009)+_xlfn.XLOOKUP(B30,'Player Stats'!$B$2:$B$1009,'Player Stats'!$T$2:$T$1009))</f>
        <v>0.28358208955223879</v>
      </c>
      <c r="J30" s="3">
        <f ca="1">_xlfn.XLOOKUP(B30,'Player Stats'!$B$2:$B$1009,'Player Stats'!$N$2:$N$1009)</f>
        <v>0.41</v>
      </c>
      <c r="K30" s="4">
        <f ca="1">_xlfn.XLOOKUP(B30,'Player Stats'!$B$2:$B$1009,'Player Stats'!$T$2:$T$1009)/(_xlfn.XLOOKUP(B30,'Player Stats'!$B$2:$B$1009,'Player Stats'!$P$2:$P$1009)+_xlfn.XLOOKUP(B30,'Player Stats'!$B$2:$B$1009,'Player Stats'!$M$2:$M$1009)+_xlfn.XLOOKUP(B30,'Player Stats'!$B$2:$B$1009,'Player Stats'!$T$2:$T$1009))</f>
        <v>0.17412935323383083</v>
      </c>
      <c r="L30" s="3">
        <f ca="1">_xlfn.XLOOKUP(B30,'Player Stats'!$B$2:$B$1009,'Player Stats'!$U$2:$U$1009)</f>
        <v>0.85699999999999998</v>
      </c>
      <c r="M30">
        <f ca="1">_xlfn.RANK.EQ(_xlfn.XLOOKUP($B30,'Player Working'!$I$35:$I$60,'Player Working'!$J$35:$J$60),'Player Working'!$J$35:$J$60)</f>
        <v>4</v>
      </c>
      <c r="N30">
        <f ca="1">IF(D30&gt;0,IFERROR(2*_xlfn.BINOM.INV(_xlfn.BINOM.INV(_xlfn.BINOM.INV(10000,F30/10000,RAND()),G30,RAND()),H30,RAND())+3*_xlfn.BINOM.INV(_xlfn.BINOM.INV(_xlfn.BINOM.INV(10000,F30/10000,RAND()),I30,RAND()),J30,RAND())+_xlfn.BINOM.INV(_xlfn.BINOM.INV(_xlfn.BINOM.INV(10000,F30/10000,RAND()),K30,RAND()),L30,RAND()),ROUND((F30/E30)*_xlfn.XLOOKUP(B30,'Player Stats'!$B$2:$B$1009,'Player Stats'!$AD$2:$AD$1009),0)),0)</f>
        <v>18</v>
      </c>
      <c r="O30" t="str">
        <f ca="1">IF(SUM($N$12:$N$25)=SUM($N$30:$N$43),IF(D30&gt;0,IFERROR(2*_xlfn.BINOM.INV(_xlfn.BINOM.INV(_xlfn.BINOM.INV(10000,(F30/10000)*5/48,RAND()),G30,RAND()),H30,RAND())+3*_xlfn.BINOM.INV(_xlfn.BINOM.INV(_xlfn.BINOM.INV(10000,(F30/10000)*5/48,RAND()),I30,RAND()),J30,RAND())+_xlfn.BINOM.INV(_xlfn.BINOM.INV(_xlfn.BINOM.INV(10000,(F30/10000)*5/48,RAND()),K30,RAND()),L30,RAND()),ROUND(5/48*(F30/E30)*_xlfn.XLOOKUP(B30,'Player Stats'!$B$2:$B$1009,'Player Stats'!$AD$2:$AD$1009),0)),0),"")</f>
        <v/>
      </c>
      <c r="P30" t="str">
        <f ca="1">IF(SUM($N$12:$O$25)=SUM($N$30:$O$43),IF(D30&gt;0,IFERROR(2*_xlfn.BINOM.INV(_xlfn.BINOM.INV(_xlfn.BINOM.INV(10000,(F30/10000)*5/48,RAND()),G30,RAND()),H30,RAND())+3*_xlfn.BINOM.INV(_xlfn.BINOM.INV(_xlfn.BINOM.INV(10000,(F30/10000)*5/48,RAND()),I30,RAND()),J30,RAND())+_xlfn.BINOM.INV(_xlfn.BINOM.INV(_xlfn.BINOM.INV(10000,(F30/10000)*5/48,RAND()),K30,RAND()),L30,RAND()),ROUND(5/48*(F30/E30)*_xlfn.XLOOKUP(B30,'Player Stats'!$B$2:$B$1009,'Player Stats'!$AD$2:$AD$1009),0)),0),"")</f>
        <v/>
      </c>
      <c r="Q30" t="str">
        <f ca="1">IF(SUM($N$12:$P$25)=SUM($N$30:$P$43),IF(D30&gt;0,IFERROR(2*_xlfn.BINOM.INV(_xlfn.BINOM.INV(_xlfn.BINOM.INV(10000,(F30/10000)*5/48,RAND()),G30,RAND()),H30,RAND())+3*_xlfn.BINOM.INV(_xlfn.BINOM.INV(_xlfn.BINOM.INV(10000,(F30/10000)*5/48,RAND()),I30,RAND()),J30,RAND())+_xlfn.BINOM.INV(_xlfn.BINOM.INV(_xlfn.BINOM.INV(10000,(F30/10000)*5/48,RAND()),K30,RAND()),L30,RAND()),ROUND(5/48*(F30/E30)*_xlfn.XLOOKUP(B30,'Player Stats'!$B$2:$B$1009,'Player Stats'!$AD$2:$AD$1009),0)),0),"")</f>
        <v/>
      </c>
    </row>
    <row r="31" spans="1:17" x14ac:dyDescent="0.25">
      <c r="A31" s="1" t="s">
        <v>39</v>
      </c>
      <c r="B31" t="str">
        <f ca="1">_xlfn.XLOOKUP(A31,'Player Working'!$K$35:$K$60,'Player Working'!$I$35:$I$60)</f>
        <v>Kentavious Caldwell-Pope</v>
      </c>
      <c r="C31">
        <f ca="1">_xlfn.XLOOKUP(B31,'Player Stats'!$B$2:$B$1009,'Player Stats'!$H$2:$H$1009)</f>
        <v>32.299999999999997</v>
      </c>
      <c r="D31" s="2">
        <f ca="1">IF(M31&lt;=5,C31,C31/SUM('Player Working'!$J$40:$J$47)*(240-SUM('Player Working'!$J$35:$J$39)))</f>
        <v>32.299999999999997</v>
      </c>
      <c r="E31">
        <f ca="1">IF(D31&gt;0,_xlfn.XLOOKUP(B31,'Player Stats'!$B$2:$B$1009,'Player Stats'!$J$2:$J$1009)+_xlfn.XLOOKUP(B31,'Player Stats'!$B$2:$B$1009,'Player Stats'!$T$2:$T$1009),0)</f>
        <v>9.6</v>
      </c>
      <c r="F31" s="2">
        <f ca="1">((0.0182*(D31)^2-0.1186*(D31)+2.3528)/(0.0182*(C31)^2-0.1186*(C31)+2.3528))*E31*_xlfn.XLOOKUP($E$2,[0]!teams,'Team ID'!$E$2:$E$31)</f>
        <v>9.872368749479989</v>
      </c>
      <c r="G31" s="4">
        <f ca="1">_xlfn.XLOOKUP(B31,'Player Stats'!$B$2:$B$1009,'Player Stats'!$P$2:$P$1009)/(_xlfn.XLOOKUP(B31,'Player Stats'!$B$2:$B$1009,'Player Stats'!$P$2:$P$1009)+_xlfn.XLOOKUP(B31,'Player Stats'!$B$2:$B$1009,'Player Stats'!$M$2:$M$1009)+_xlfn.XLOOKUP(B31,'Player Stats'!$B$2:$B$1009,'Player Stats'!$T$2:$T$1009))</f>
        <v>0.42708333333333331</v>
      </c>
      <c r="H31" s="3">
        <f ca="1">_xlfn.XLOOKUP(B31,'Player Stats'!$B$2:$B$1009,'Player Stats'!$Q$2:$Q$1009)</f>
        <v>0.51600000000000001</v>
      </c>
      <c r="I31" s="4">
        <f ca="1">_xlfn.XLOOKUP(B31,'Player Stats'!$B$2:$B$1009,'Player Stats'!$M$2:$M$1009)/(_xlfn.XLOOKUP(B31,'Player Stats'!$B$2:$B$1009,'Player Stats'!$P$2:$P$1009)+_xlfn.XLOOKUP(B31,'Player Stats'!$B$2:$B$1009,'Player Stats'!$M$2:$M$1009)+_xlfn.XLOOKUP(B31,'Player Stats'!$B$2:$B$1009,'Player Stats'!$T$2:$T$1009))</f>
        <v>0.39583333333333331</v>
      </c>
      <c r="J31" s="3">
        <f ca="1">_xlfn.XLOOKUP(B31,'Player Stats'!$B$2:$B$1009,'Player Stats'!$N$2:$N$1009)</f>
        <v>0.38200000000000001</v>
      </c>
      <c r="K31" s="4">
        <f ca="1">_xlfn.XLOOKUP(B31,'Player Stats'!$B$2:$B$1009,'Player Stats'!$T$2:$T$1009)/(_xlfn.XLOOKUP(B31,'Player Stats'!$B$2:$B$1009,'Player Stats'!$P$2:$P$1009)+_xlfn.XLOOKUP(B31,'Player Stats'!$B$2:$B$1009,'Player Stats'!$M$2:$M$1009)+_xlfn.XLOOKUP(B31,'Player Stats'!$B$2:$B$1009,'Player Stats'!$T$2:$T$1009))</f>
        <v>0.17708333333333334</v>
      </c>
      <c r="L31" s="3">
        <f ca="1">_xlfn.XLOOKUP(B31,'Player Stats'!$B$2:$B$1009,'Player Stats'!$U$2:$U$1009)</f>
        <v>0.90800000000000003</v>
      </c>
      <c r="M31">
        <f ca="1">_xlfn.RANK.EQ(_xlfn.XLOOKUP($B31,'Player Working'!$I$35:$I$60,'Player Working'!$J$35:$J$60),'Player Working'!$J$35:$J$60)</f>
        <v>2</v>
      </c>
      <c r="N31">
        <f ca="1">IF(D31&gt;0,IFERROR(2*_xlfn.BINOM.INV(_xlfn.BINOM.INV(_xlfn.BINOM.INV(10000,F31/10000,RAND()),G31,RAND()),H31,RAND())+3*_xlfn.BINOM.INV(_xlfn.BINOM.INV(_xlfn.BINOM.INV(10000,F31/10000,RAND()),I31,RAND()),J31,RAND())+_xlfn.BINOM.INV(_xlfn.BINOM.INV(_xlfn.BINOM.INV(10000,F31/10000,RAND()),K31,RAND()),L31,RAND()),ROUND((F31/E31)*_xlfn.XLOOKUP(B31,'Player Stats'!$B$2:$B$1009,'Player Stats'!$AD$2:$AD$1009),0)),0)</f>
        <v>13</v>
      </c>
      <c r="O31" t="str">
        <f ca="1">IF(SUM($N$12:$N$25)=SUM($N$30:$N$43),IF(D31&gt;0,IFERROR(2*_xlfn.BINOM.INV(_xlfn.BINOM.INV(_xlfn.BINOM.INV(10000,(F31/10000)*5/48,RAND()),G31,RAND()),H31,RAND())+3*_xlfn.BINOM.INV(_xlfn.BINOM.INV(_xlfn.BINOM.INV(10000,(F31/10000)*5/48,RAND()),I31,RAND()),J31,RAND())+_xlfn.BINOM.INV(_xlfn.BINOM.INV(_xlfn.BINOM.INV(10000,(F31/10000)*5/48,RAND()),K31,RAND()),L31,RAND()),ROUND(5/48*(F31/E31)*_xlfn.XLOOKUP(B31,'Player Stats'!$B$2:$B$1009,'Player Stats'!$AD$2:$AD$1009),0)),0),"")</f>
        <v/>
      </c>
      <c r="P31" t="str">
        <f ca="1">IF(SUM($N$12:$O$25)=SUM($N$30:$O$43),IF(D31&gt;0,IFERROR(2*_xlfn.BINOM.INV(_xlfn.BINOM.INV(_xlfn.BINOM.INV(10000,(F31/10000)*5/48,RAND()),G31,RAND()),H31,RAND())+3*_xlfn.BINOM.INV(_xlfn.BINOM.INV(_xlfn.BINOM.INV(10000,(F31/10000)*5/48,RAND()),I31,RAND()),J31,RAND())+_xlfn.BINOM.INV(_xlfn.BINOM.INV(_xlfn.BINOM.INV(10000,(F31/10000)*5/48,RAND()),K31,RAND()),L31,RAND()),ROUND(5/48*(F31/E31)*_xlfn.XLOOKUP(B31,'Player Stats'!$B$2:$B$1009,'Player Stats'!$AD$2:$AD$1009),0)),0),"")</f>
        <v/>
      </c>
      <c r="Q31" t="str">
        <f ca="1">IF(SUM($N$12:$P$25)=SUM($N$30:$P$43),IF(D31&gt;0,IFERROR(2*_xlfn.BINOM.INV(_xlfn.BINOM.INV(_xlfn.BINOM.INV(10000,(F31/10000)*5/48,RAND()),G31,RAND()),H31,RAND())+3*_xlfn.BINOM.INV(_xlfn.BINOM.INV(_xlfn.BINOM.INV(10000,(F31/10000)*5/48,RAND()),I31,RAND()),J31,RAND())+_xlfn.BINOM.INV(_xlfn.BINOM.INV(_xlfn.BINOM.INV(10000,(F31/10000)*5/48,RAND()),K31,RAND()),L31,RAND()),ROUND(5/48*(F31/E31)*_xlfn.XLOOKUP(B31,'Player Stats'!$B$2:$B$1009,'Player Stats'!$AD$2:$AD$1009),0)),0),"")</f>
        <v/>
      </c>
    </row>
    <row r="32" spans="1:17" x14ac:dyDescent="0.25">
      <c r="A32" s="1" t="s">
        <v>59</v>
      </c>
      <c r="B32" t="str">
        <f ca="1">_xlfn.XLOOKUP(A32,'Player Working'!$K$35:$K$60,'Player Working'!$I$35:$I$60)</f>
        <v>Michael Porter Jr.</v>
      </c>
      <c r="C32">
        <f ca="1">_xlfn.XLOOKUP(B32,'Player Stats'!$B$2:$B$1009,'Player Stats'!$H$2:$H$1009)</f>
        <v>31.4</v>
      </c>
      <c r="D32" s="2">
        <f ca="1">IF(M32&lt;=5,C32,C32/SUM('Player Working'!$J$40:$J$47)*(240-SUM('Player Working'!$J$35:$J$39)))</f>
        <v>31.4</v>
      </c>
      <c r="E32">
        <f ca="1">IF(D32&gt;0,_xlfn.XLOOKUP(B32,'Player Stats'!$B$2:$B$1009,'Player Stats'!$J$2:$J$1009)+_xlfn.XLOOKUP(B32,'Player Stats'!$B$2:$B$1009,'Player Stats'!$T$2:$T$1009),0)</f>
        <v>14.100000000000001</v>
      </c>
      <c r="F32" s="2">
        <f ca="1">((0.0182*(D32)^2-0.1186*(D32)+2.3528)/(0.0182*(C32)^2-0.1186*(C32)+2.3528))*E32*_xlfn.XLOOKUP($E$2,[0]!teams,'Team ID'!$E$2:$E$31)</f>
        <v>14.500041600798736</v>
      </c>
      <c r="G32" s="4">
        <f ca="1">_xlfn.XLOOKUP(B32,'Player Stats'!$B$2:$B$1009,'Player Stats'!$P$2:$P$1009)/(_xlfn.XLOOKUP(B32,'Player Stats'!$B$2:$B$1009,'Player Stats'!$P$2:$P$1009)+_xlfn.XLOOKUP(B32,'Player Stats'!$B$2:$B$1009,'Player Stats'!$M$2:$M$1009)+_xlfn.XLOOKUP(B32,'Player Stats'!$B$2:$B$1009,'Player Stats'!$T$2:$T$1009))</f>
        <v>0.42957746478873238</v>
      </c>
      <c r="H32" s="3">
        <f ca="1">_xlfn.XLOOKUP(B32,'Player Stats'!$B$2:$B$1009,'Player Stats'!$Q$2:$Q$1009)</f>
        <v>0.56699999999999995</v>
      </c>
      <c r="I32" s="4">
        <f ca="1">_xlfn.XLOOKUP(B32,'Player Stats'!$B$2:$B$1009,'Player Stats'!$M$2:$M$1009)/(_xlfn.XLOOKUP(B32,'Player Stats'!$B$2:$B$1009,'Player Stats'!$P$2:$P$1009)+_xlfn.XLOOKUP(B32,'Player Stats'!$B$2:$B$1009,'Player Stats'!$M$2:$M$1009)+_xlfn.XLOOKUP(B32,'Player Stats'!$B$2:$B$1009,'Player Stats'!$T$2:$T$1009))</f>
        <v>0.47887323943661975</v>
      </c>
      <c r="J32" s="3">
        <f ca="1">_xlfn.XLOOKUP(B32,'Player Stats'!$B$2:$B$1009,'Player Stats'!$N$2:$N$1009)</f>
        <v>0.39800000000000002</v>
      </c>
      <c r="K32" s="4">
        <f ca="1">_xlfn.XLOOKUP(B32,'Player Stats'!$B$2:$B$1009,'Player Stats'!$T$2:$T$1009)/(_xlfn.XLOOKUP(B32,'Player Stats'!$B$2:$B$1009,'Player Stats'!$P$2:$P$1009)+_xlfn.XLOOKUP(B32,'Player Stats'!$B$2:$B$1009,'Player Stats'!$M$2:$M$1009)+_xlfn.XLOOKUP(B32,'Player Stats'!$B$2:$B$1009,'Player Stats'!$T$2:$T$1009))</f>
        <v>9.154929577464789E-2</v>
      </c>
      <c r="L32" s="3">
        <f ca="1">_xlfn.XLOOKUP(B32,'Player Stats'!$B$2:$B$1009,'Player Stats'!$U$2:$U$1009)</f>
        <v>0.77</v>
      </c>
      <c r="M32">
        <f ca="1">_xlfn.RANK.EQ(_xlfn.XLOOKUP($B32,'Player Working'!$I$35:$I$60,'Player Working'!$J$35:$J$60),'Player Working'!$J$35:$J$60)</f>
        <v>5</v>
      </c>
      <c r="N32">
        <f ca="1">IF(D32&gt;0,IFERROR(2*_xlfn.BINOM.INV(_xlfn.BINOM.INV(_xlfn.BINOM.INV(10000,F32/10000,RAND()),G32,RAND()),H32,RAND())+3*_xlfn.BINOM.INV(_xlfn.BINOM.INV(_xlfn.BINOM.INV(10000,F32/10000,RAND()),I32,RAND()),J32,RAND())+_xlfn.BINOM.INV(_xlfn.BINOM.INV(_xlfn.BINOM.INV(10000,F32/10000,RAND()),K32,RAND()),L32,RAND()),ROUND((F32/E32)*_xlfn.XLOOKUP(B32,'Player Stats'!$B$2:$B$1009,'Player Stats'!$AD$2:$AD$1009),0)),0)</f>
        <v>14</v>
      </c>
      <c r="O32" t="str">
        <f ca="1">IF(SUM($N$12:$N$25)=SUM($N$30:$N$43),IF(D32&gt;0,IFERROR(2*_xlfn.BINOM.INV(_xlfn.BINOM.INV(_xlfn.BINOM.INV(10000,(F32/10000)*5/48,RAND()),G32,RAND()),H32,RAND())+3*_xlfn.BINOM.INV(_xlfn.BINOM.INV(_xlfn.BINOM.INV(10000,(F32/10000)*5/48,RAND()),I32,RAND()),J32,RAND())+_xlfn.BINOM.INV(_xlfn.BINOM.INV(_xlfn.BINOM.INV(10000,(F32/10000)*5/48,RAND()),K32,RAND()),L32,RAND()),ROUND(5/48*(F32/E32)*_xlfn.XLOOKUP(B32,'Player Stats'!$B$2:$B$1009,'Player Stats'!$AD$2:$AD$1009),0)),0),"")</f>
        <v/>
      </c>
      <c r="P32" t="str">
        <f ca="1">IF(SUM($N$12:$O$25)=SUM($N$30:$O$43),IF(D32&gt;0,IFERROR(2*_xlfn.BINOM.INV(_xlfn.BINOM.INV(_xlfn.BINOM.INV(10000,(F32/10000)*5/48,RAND()),G32,RAND()),H32,RAND())+3*_xlfn.BINOM.INV(_xlfn.BINOM.INV(_xlfn.BINOM.INV(10000,(F32/10000)*5/48,RAND()),I32,RAND()),J32,RAND())+_xlfn.BINOM.INV(_xlfn.BINOM.INV(_xlfn.BINOM.INV(10000,(F32/10000)*5/48,RAND()),K32,RAND()),L32,RAND()),ROUND(5/48*(F32/E32)*_xlfn.XLOOKUP(B32,'Player Stats'!$B$2:$B$1009,'Player Stats'!$AD$2:$AD$1009),0)),0),"")</f>
        <v/>
      </c>
      <c r="Q32" t="str">
        <f ca="1">IF(SUM($N$12:$P$25)=SUM($N$30:$P$43),IF(D32&gt;0,IFERROR(2*_xlfn.BINOM.INV(_xlfn.BINOM.INV(_xlfn.BINOM.INV(10000,(F32/10000)*5/48,RAND()),G32,RAND()),H32,RAND())+3*_xlfn.BINOM.INV(_xlfn.BINOM.INV(_xlfn.BINOM.INV(10000,(F32/10000)*5/48,RAND()),I32,RAND()),J32,RAND())+_xlfn.BINOM.INV(_xlfn.BINOM.INV(_xlfn.BINOM.INV(10000,(F32/10000)*5/48,RAND()),K32,RAND()),L32,RAND()),ROUND(5/48*(F32/E32)*_xlfn.XLOOKUP(B32,'Player Stats'!$B$2:$B$1009,'Player Stats'!$AD$2:$AD$1009),0)),0),"")</f>
        <v/>
      </c>
    </row>
    <row r="33" spans="1:17" x14ac:dyDescent="0.25">
      <c r="A33" s="1" t="s">
        <v>28</v>
      </c>
      <c r="B33" t="str">
        <f ca="1">_xlfn.XLOOKUP(A33,'Player Working'!$K$35:$K$60,'Player Working'!$I$35:$I$60)</f>
        <v>Aaron Gordon</v>
      </c>
      <c r="C33">
        <f ca="1">_xlfn.XLOOKUP(B33,'Player Stats'!$B$2:$B$1009,'Player Stats'!$H$2:$H$1009)</f>
        <v>31.9</v>
      </c>
      <c r="D33" s="2">
        <f ca="1">IF(M33&lt;=5,C33,C33/SUM('Player Working'!$J$40:$J$47)*(240-SUM('Player Working'!$J$35:$J$39)))</f>
        <v>31.9</v>
      </c>
      <c r="E33">
        <f ca="1">IF(D33&gt;0,_xlfn.XLOOKUP(B33,'Player Stats'!$B$2:$B$1009,'Player Stats'!$J$2:$J$1009)+_xlfn.XLOOKUP(B33,'Player Stats'!$B$2:$B$1009,'Player Stats'!$T$2:$T$1009),0)</f>
        <v>13.4</v>
      </c>
      <c r="F33" s="2">
        <f ca="1">((0.0182*(D33)^2-0.1186*(D33)+2.3528)/(0.0182*(C33)^2-0.1186*(C33)+2.3528))*E33*_xlfn.XLOOKUP($E$2,[0]!teams,'Team ID'!$E$2:$E$31)</f>
        <v>13.780181379482485</v>
      </c>
      <c r="G33" s="4">
        <f ca="1">_xlfn.XLOOKUP(B33,'Player Stats'!$B$2:$B$1009,'Player Stats'!$P$2:$P$1009)/(_xlfn.XLOOKUP(B33,'Player Stats'!$B$2:$B$1009,'Player Stats'!$P$2:$P$1009)+_xlfn.XLOOKUP(B33,'Player Stats'!$B$2:$B$1009,'Player Stats'!$M$2:$M$1009)+_xlfn.XLOOKUP(B33,'Player Stats'!$B$2:$B$1009,'Player Stats'!$T$2:$T$1009))</f>
        <v>0.59701492537313428</v>
      </c>
      <c r="H33" s="3">
        <f ca="1">_xlfn.XLOOKUP(B33,'Player Stats'!$B$2:$B$1009,'Player Stats'!$Q$2:$Q$1009)</f>
        <v>0.59799999999999998</v>
      </c>
      <c r="I33" s="4">
        <f ca="1">_xlfn.XLOOKUP(B33,'Player Stats'!$B$2:$B$1009,'Player Stats'!$M$2:$M$1009)/(_xlfn.XLOOKUP(B33,'Player Stats'!$B$2:$B$1009,'Player Stats'!$P$2:$P$1009)+_xlfn.XLOOKUP(B33,'Player Stats'!$B$2:$B$1009,'Player Stats'!$M$2:$M$1009)+_xlfn.XLOOKUP(B33,'Player Stats'!$B$2:$B$1009,'Player Stats'!$T$2:$T$1009))</f>
        <v>0.13432835820895522</v>
      </c>
      <c r="J33" s="3">
        <f ca="1">_xlfn.XLOOKUP(B33,'Player Stats'!$B$2:$B$1009,'Player Stats'!$N$2:$N$1009)</f>
        <v>0.29899999999999999</v>
      </c>
      <c r="K33" s="4">
        <f ca="1">_xlfn.XLOOKUP(B33,'Player Stats'!$B$2:$B$1009,'Player Stats'!$T$2:$T$1009)/(_xlfn.XLOOKUP(B33,'Player Stats'!$B$2:$B$1009,'Player Stats'!$P$2:$P$1009)+_xlfn.XLOOKUP(B33,'Player Stats'!$B$2:$B$1009,'Player Stats'!$M$2:$M$1009)+_xlfn.XLOOKUP(B33,'Player Stats'!$B$2:$B$1009,'Player Stats'!$T$2:$T$1009))</f>
        <v>0.26865671641791045</v>
      </c>
      <c r="L33" s="3">
        <f ca="1">_xlfn.XLOOKUP(B33,'Player Stats'!$B$2:$B$1009,'Player Stats'!$U$2:$U$1009)</f>
        <v>0.63200000000000001</v>
      </c>
      <c r="M33">
        <f ca="1">_xlfn.RANK.EQ(_xlfn.XLOOKUP($B33,'Player Working'!$I$35:$I$60,'Player Working'!$J$35:$J$60),'Player Working'!$J$35:$J$60)</f>
        <v>3</v>
      </c>
      <c r="N33">
        <f ca="1">IF(D33&gt;0,IFERROR(2*_xlfn.BINOM.INV(_xlfn.BINOM.INV(_xlfn.BINOM.INV(10000,F33/10000,RAND()),G33,RAND()),H33,RAND())+3*_xlfn.BINOM.INV(_xlfn.BINOM.INV(_xlfn.BINOM.INV(10000,F33/10000,RAND()),I33,RAND()),J33,RAND())+_xlfn.BINOM.INV(_xlfn.BINOM.INV(_xlfn.BINOM.INV(10000,F33/10000,RAND()),K33,RAND()),L33,RAND()),ROUND((F33/E33)*_xlfn.XLOOKUP(B33,'Player Stats'!$B$2:$B$1009,'Player Stats'!$AD$2:$AD$1009),0)),0)</f>
        <v>9</v>
      </c>
      <c r="O33" t="str">
        <f ca="1">IF(SUM($N$12:$N$25)=SUM($N$30:$N$43),IF(D33&gt;0,IFERROR(2*_xlfn.BINOM.INV(_xlfn.BINOM.INV(_xlfn.BINOM.INV(10000,(F33/10000)*5/48,RAND()),G33,RAND()),H33,RAND())+3*_xlfn.BINOM.INV(_xlfn.BINOM.INV(_xlfn.BINOM.INV(10000,(F33/10000)*5/48,RAND()),I33,RAND()),J33,RAND())+_xlfn.BINOM.INV(_xlfn.BINOM.INV(_xlfn.BINOM.INV(10000,(F33/10000)*5/48,RAND()),K33,RAND()),L33,RAND()),ROUND(5/48*(F33/E33)*_xlfn.XLOOKUP(B33,'Player Stats'!$B$2:$B$1009,'Player Stats'!$AD$2:$AD$1009),0)),0),"")</f>
        <v/>
      </c>
      <c r="P33" t="str">
        <f ca="1">IF(SUM($N$12:$O$25)=SUM($N$30:$O$43),IF(D33&gt;0,IFERROR(2*_xlfn.BINOM.INV(_xlfn.BINOM.INV(_xlfn.BINOM.INV(10000,(F33/10000)*5/48,RAND()),G33,RAND()),H33,RAND())+3*_xlfn.BINOM.INV(_xlfn.BINOM.INV(_xlfn.BINOM.INV(10000,(F33/10000)*5/48,RAND()),I33,RAND()),J33,RAND())+_xlfn.BINOM.INV(_xlfn.BINOM.INV(_xlfn.BINOM.INV(10000,(F33/10000)*5/48,RAND()),K33,RAND()),L33,RAND()),ROUND(5/48*(F33/E33)*_xlfn.XLOOKUP(B33,'Player Stats'!$B$2:$B$1009,'Player Stats'!$AD$2:$AD$1009),0)),0),"")</f>
        <v/>
      </c>
      <c r="Q33" t="str">
        <f ca="1">IF(SUM($N$12:$P$25)=SUM($N$30:$P$43),IF(D33&gt;0,IFERROR(2*_xlfn.BINOM.INV(_xlfn.BINOM.INV(_xlfn.BINOM.INV(10000,(F33/10000)*5/48,RAND()),G33,RAND()),H33,RAND())+3*_xlfn.BINOM.INV(_xlfn.BINOM.INV(_xlfn.BINOM.INV(10000,(F33/10000)*5/48,RAND()),I33,RAND()),J33,RAND())+_xlfn.BINOM.INV(_xlfn.BINOM.INV(_xlfn.BINOM.INV(10000,(F33/10000)*5/48,RAND()),K33,RAND()),L33,RAND()),ROUND(5/48*(F33/E33)*_xlfn.XLOOKUP(B33,'Player Stats'!$B$2:$B$1009,'Player Stats'!$AD$2:$AD$1009),0)),0),"")</f>
        <v/>
      </c>
    </row>
    <row r="34" spans="1:17" x14ac:dyDescent="0.25">
      <c r="A34" s="1" t="s">
        <v>33</v>
      </c>
      <c r="B34" t="str">
        <f ca="1">_xlfn.XLOOKUP(A34,'Player Working'!$K$35:$K$60,'Player Working'!$I$35:$I$60)</f>
        <v>Nikola Jokić</v>
      </c>
      <c r="C34">
        <f ca="1">_xlfn.XLOOKUP(B34,'Player Stats'!$B$2:$B$1009,'Player Stats'!$H$2:$H$1009)</f>
        <v>33.700000000000003</v>
      </c>
      <c r="D34" s="2">
        <f ca="1">IF(M34&lt;=5,C34,C34/SUM('Player Working'!$J$40:$J$47)*(240-SUM('Player Working'!$J$35:$J$39)))</f>
        <v>33.700000000000003</v>
      </c>
      <c r="E34">
        <f ca="1">IF(D34&gt;0,_xlfn.XLOOKUP(B34,'Player Stats'!$B$2:$B$1009,'Player Stats'!$J$2:$J$1009)+_xlfn.XLOOKUP(B34,'Player Stats'!$B$2:$B$1009,'Player Stats'!$T$2:$T$1009),0)</f>
        <v>23.4</v>
      </c>
      <c r="F34" s="2">
        <f ca="1">((0.0182*(D34)^2-0.1186*(D34)+2.3528)/(0.0182*(C34)^2-0.1186*(C34)+2.3528))*E34*_xlfn.XLOOKUP($E$2,[0]!teams,'Team ID'!$E$2:$E$31)</f>
        <v>24.063898826857475</v>
      </c>
      <c r="G34" s="4">
        <f ca="1">_xlfn.XLOOKUP(B34,'Player Stats'!$B$2:$B$1009,'Player Stats'!$P$2:$P$1009)/(_xlfn.XLOOKUP(B34,'Player Stats'!$B$2:$B$1009,'Player Stats'!$P$2:$P$1009)+_xlfn.XLOOKUP(B34,'Player Stats'!$B$2:$B$1009,'Player Stats'!$M$2:$M$1009)+_xlfn.XLOOKUP(B34,'Player Stats'!$B$2:$B$1009,'Player Stats'!$T$2:$T$1009))</f>
        <v>0.62393162393162394</v>
      </c>
      <c r="H34" s="3">
        <f ca="1">_xlfn.XLOOKUP(B34,'Player Stats'!$B$2:$B$1009,'Player Stats'!$Q$2:$Q$1009)</f>
        <v>0.63100000000000001</v>
      </c>
      <c r="I34" s="4">
        <f ca="1">_xlfn.XLOOKUP(B34,'Player Stats'!$B$2:$B$1009,'Player Stats'!$M$2:$M$1009)/(_xlfn.XLOOKUP(B34,'Player Stats'!$B$2:$B$1009,'Player Stats'!$P$2:$P$1009)+_xlfn.XLOOKUP(B34,'Player Stats'!$B$2:$B$1009,'Player Stats'!$M$2:$M$1009)+_xlfn.XLOOKUP(B34,'Player Stats'!$B$2:$B$1009,'Player Stats'!$T$2:$T$1009))</f>
        <v>0.12393162393162394</v>
      </c>
      <c r="J34" s="3">
        <f ca="1">_xlfn.XLOOKUP(B34,'Player Stats'!$B$2:$B$1009,'Player Stats'!$N$2:$N$1009)</f>
        <v>0.35799999999999998</v>
      </c>
      <c r="K34" s="4">
        <f ca="1">_xlfn.XLOOKUP(B34,'Player Stats'!$B$2:$B$1009,'Player Stats'!$T$2:$T$1009)/(_xlfn.XLOOKUP(B34,'Player Stats'!$B$2:$B$1009,'Player Stats'!$P$2:$P$1009)+_xlfn.XLOOKUP(B34,'Player Stats'!$B$2:$B$1009,'Player Stats'!$M$2:$M$1009)+_xlfn.XLOOKUP(B34,'Player Stats'!$B$2:$B$1009,'Player Stats'!$T$2:$T$1009))</f>
        <v>0.25213675213675218</v>
      </c>
      <c r="L34" s="3">
        <f ca="1">_xlfn.XLOOKUP(B34,'Player Stats'!$B$2:$B$1009,'Player Stats'!$U$2:$U$1009)</f>
        <v>0.81499999999999995</v>
      </c>
      <c r="M34">
        <f ca="1">_xlfn.RANK.EQ(_xlfn.XLOOKUP($B34,'Player Working'!$I$35:$I$60,'Player Working'!$J$35:$J$60),'Player Working'!$J$35:$J$60)</f>
        <v>1</v>
      </c>
      <c r="N34">
        <f ca="1">IF(D34&gt;0,IFERROR(2*_xlfn.BINOM.INV(_xlfn.BINOM.INV(_xlfn.BINOM.INV(10000,F34/10000,RAND()),G34,RAND()),H34,RAND())+3*_xlfn.BINOM.INV(_xlfn.BINOM.INV(_xlfn.BINOM.INV(10000,F34/10000,RAND()),I34,RAND()),J34,RAND())+_xlfn.BINOM.INV(_xlfn.BINOM.INV(_xlfn.BINOM.INV(10000,F34/10000,RAND()),K34,RAND()),L34,RAND()),ROUND((F34/E34)*_xlfn.XLOOKUP(B34,'Player Stats'!$B$2:$B$1009,'Player Stats'!$AD$2:$AD$1009),0)),0)</f>
        <v>34</v>
      </c>
      <c r="O34" t="str">
        <f ca="1">IF(SUM($N$12:$N$25)=SUM($N$30:$N$43),IF(D34&gt;0,IFERROR(2*_xlfn.BINOM.INV(_xlfn.BINOM.INV(_xlfn.BINOM.INV(10000,(F34/10000)*5/48,RAND()),G34,RAND()),H34,RAND())+3*_xlfn.BINOM.INV(_xlfn.BINOM.INV(_xlfn.BINOM.INV(10000,(F34/10000)*5/48,RAND()),I34,RAND()),J34,RAND())+_xlfn.BINOM.INV(_xlfn.BINOM.INV(_xlfn.BINOM.INV(10000,(F34/10000)*5/48,RAND()),K34,RAND()),L34,RAND()),ROUND(5/48*(F34/E34)*_xlfn.XLOOKUP(B34,'Player Stats'!$B$2:$B$1009,'Player Stats'!$AD$2:$AD$1009),0)),0),"")</f>
        <v/>
      </c>
      <c r="P34" t="str">
        <f ca="1">IF(SUM($N$12:$O$25)=SUM($N$30:$O$43),IF(D34&gt;0,IFERROR(2*_xlfn.BINOM.INV(_xlfn.BINOM.INV(_xlfn.BINOM.INV(10000,(F34/10000)*5/48,RAND()),G34,RAND()),H34,RAND())+3*_xlfn.BINOM.INV(_xlfn.BINOM.INV(_xlfn.BINOM.INV(10000,(F34/10000)*5/48,RAND()),I34,RAND()),J34,RAND())+_xlfn.BINOM.INV(_xlfn.BINOM.INV(_xlfn.BINOM.INV(10000,(F34/10000)*5/48,RAND()),K34,RAND()),L34,RAND()),ROUND(5/48*(F34/E34)*_xlfn.XLOOKUP(B34,'Player Stats'!$B$2:$B$1009,'Player Stats'!$AD$2:$AD$1009),0)),0),"")</f>
        <v/>
      </c>
      <c r="Q34" t="str">
        <f ca="1">IF(SUM($N$12:$P$25)=SUM($N$30:$P$43),IF(D34&gt;0,IFERROR(2*_xlfn.BINOM.INV(_xlfn.BINOM.INV(_xlfn.BINOM.INV(10000,(F34/10000)*5/48,RAND()),G34,RAND()),H34,RAND())+3*_xlfn.BINOM.INV(_xlfn.BINOM.INV(_xlfn.BINOM.INV(10000,(F34/10000)*5/48,RAND()),I34,RAND()),J34,RAND())+_xlfn.BINOM.INV(_xlfn.BINOM.INV(_xlfn.BINOM.INV(10000,(F34/10000)*5/48,RAND()),K34,RAND()),L34,RAND()),ROUND(5/48*(F34/E34)*_xlfn.XLOOKUP(B34,'Player Stats'!$B$2:$B$1009,'Player Stats'!$AD$2:$AD$1009),0)),0),"")</f>
        <v/>
      </c>
    </row>
    <row r="35" spans="1:17" x14ac:dyDescent="0.25">
      <c r="A35" s="1"/>
      <c r="D35" s="2"/>
      <c r="F35" s="2"/>
      <c r="G35" s="4"/>
      <c r="H35" s="3"/>
      <c r="I35" s="4"/>
      <c r="J35" s="3"/>
      <c r="K35" s="4"/>
      <c r="L35" s="3"/>
    </row>
    <row r="36" spans="1:17" x14ac:dyDescent="0.25">
      <c r="A36" s="1" t="s">
        <v>662</v>
      </c>
      <c r="B36" t="str">
        <f ca="1">_xlfn.XLOOKUP(M36,'Player Working'!$H$35:$H$60,'Player Working'!$I$35:$I$60)</f>
        <v>Reggie Jackson</v>
      </c>
      <c r="C36">
        <f ca="1">_xlfn.XLOOKUP(B36,'Player Stats'!$B$2:$B$1009,'Player Stats'!$H$2:$H$1009)</f>
        <v>23</v>
      </c>
      <c r="D36" s="2">
        <f ca="1">IF(M36&lt;=5,C36,C36/SUM('Player Working'!$J$40:$J$47)*(240-SUM('Player Working'!$J$35:$J$39)))</f>
        <v>15.819999999999997</v>
      </c>
      <c r="E36">
        <f ca="1">IF(D36&gt;0,_xlfn.XLOOKUP(B36,'Player Stats'!$B$2:$B$1009,'Player Stats'!$J$2:$J$1009)+_xlfn.XLOOKUP(B36,'Player Stats'!$B$2:$B$1009,'Player Stats'!$T$2:$T$1009),0)</f>
        <v>10.7</v>
      </c>
      <c r="F36" s="2">
        <f ca="1">((0.0182*(D36)^2-0.1186*(D36)+2.3528)/(0.0182*(C36)^2-0.1186*(C36)+2.3528))*E36*_xlfn.XLOOKUP($E$2,[0]!teams,'Team ID'!$E$2:$E$31)</f>
        <v>5.9835469847333895</v>
      </c>
      <c r="G36" s="4">
        <f ca="1">_xlfn.XLOOKUP(B36,'Player Stats'!$B$2:$B$1009,'Player Stats'!$P$2:$P$1009)/(_xlfn.XLOOKUP(B36,'Player Stats'!$B$2:$B$1009,'Player Stats'!$P$2:$P$1009)+_xlfn.XLOOKUP(B36,'Player Stats'!$B$2:$B$1009,'Player Stats'!$M$2:$M$1009)+_xlfn.XLOOKUP(B36,'Player Stats'!$B$2:$B$1009,'Player Stats'!$T$2:$T$1009))</f>
        <v>0.55140186915887857</v>
      </c>
      <c r="H36" s="3">
        <f ca="1">_xlfn.XLOOKUP(B36,'Player Stats'!$B$2:$B$1009,'Player Stats'!$Q$2:$Q$1009)</f>
        <v>0.51200000000000001</v>
      </c>
      <c r="I36" s="4">
        <f ca="1">_xlfn.XLOOKUP(B36,'Player Stats'!$B$2:$B$1009,'Player Stats'!$M$2:$M$1009)/(_xlfn.XLOOKUP(B36,'Player Stats'!$B$2:$B$1009,'Player Stats'!$P$2:$P$1009)+_xlfn.XLOOKUP(B36,'Player Stats'!$B$2:$B$1009,'Player Stats'!$M$2:$M$1009)+_xlfn.XLOOKUP(B36,'Player Stats'!$B$2:$B$1009,'Player Stats'!$T$2:$T$1009))</f>
        <v>0.33644859813084116</v>
      </c>
      <c r="J36" s="3">
        <f ca="1">_xlfn.XLOOKUP(B36,'Player Stats'!$B$2:$B$1009,'Player Stats'!$N$2:$N$1009)</f>
        <v>0.374</v>
      </c>
      <c r="K36" s="4">
        <f ca="1">_xlfn.XLOOKUP(B36,'Player Stats'!$B$2:$B$1009,'Player Stats'!$T$2:$T$1009)/(_xlfn.XLOOKUP(B36,'Player Stats'!$B$2:$B$1009,'Player Stats'!$P$2:$P$1009)+_xlfn.XLOOKUP(B36,'Player Stats'!$B$2:$B$1009,'Player Stats'!$M$2:$M$1009)+_xlfn.XLOOKUP(B36,'Player Stats'!$B$2:$B$1009,'Player Stats'!$T$2:$T$1009))</f>
        <v>0.11214953271028037</v>
      </c>
      <c r="L36" s="3">
        <f ca="1">_xlfn.XLOOKUP(B36,'Player Stats'!$B$2:$B$1009,'Player Stats'!$U$2:$U$1009)</f>
        <v>0.75900000000000001</v>
      </c>
      <c r="M36" cm="1">
        <f t="array" aca="1" ref="M36" ca="1">MIN(_xlfn._xlws.FILTER('Player Working'!$H$35:INDEX('Player Working'!$H$35:$H$60, 'Player Working'!$C$35), ISNA(MATCH('Player Working'!$H$35:INDEX('Player Working'!$H$35:$H$60, 'Player Working'!$C$35), M30:M34, 0))))</f>
        <v>6</v>
      </c>
      <c r="N36">
        <f ca="1">IF(D36&gt;0,IFERROR(2*_xlfn.BINOM.INV(_xlfn.BINOM.INV(_xlfn.BINOM.INV(10000,F36/10000,RAND()),G36,RAND()),H36,RAND())+3*_xlfn.BINOM.INV(_xlfn.BINOM.INV(_xlfn.BINOM.INV(10000,F36/10000,RAND()),I36,RAND()),J36,RAND())+_xlfn.BINOM.INV(_xlfn.BINOM.INV(_xlfn.BINOM.INV(10000,F36/10000,RAND()),K36,RAND()),L36,RAND()),ROUND((F36/E36)*_xlfn.XLOOKUP(B36,'Player Stats'!$B$2:$B$1009,'Player Stats'!$AD$2:$AD$1009),0)),0)</f>
        <v>9</v>
      </c>
      <c r="O36" t="str">
        <f ca="1">IF(SUM($N$12:$N$25)=SUM($N$30:$N$43),IF(D36&gt;0,IFERROR(2*_xlfn.BINOM.INV(_xlfn.BINOM.INV(_xlfn.BINOM.INV(10000,(F36/10000)*5/48,RAND()),G36,RAND()),H36,RAND())+3*_xlfn.BINOM.INV(_xlfn.BINOM.INV(_xlfn.BINOM.INV(10000,(F36/10000)*5/48,RAND()),I36,RAND()),J36,RAND())+_xlfn.BINOM.INV(_xlfn.BINOM.INV(_xlfn.BINOM.INV(10000,(F36/10000)*5/48,RAND()),K36,RAND()),L36,RAND()),ROUND(5/48*(F36/E36)*_xlfn.XLOOKUP(B36,'Player Stats'!$B$2:$B$1009,'Player Stats'!$AD$2:$AD$1009),0)),0),"")</f>
        <v/>
      </c>
      <c r="P36" t="str">
        <f ca="1">IF(SUM($N$12:$O$25)=SUM($N$30:$O$43),IF(D36&gt;0,IFERROR(2*_xlfn.BINOM.INV(_xlfn.BINOM.INV(_xlfn.BINOM.INV(10000,(F36/10000)*5/48,RAND()),G36,RAND()),H36,RAND())+3*_xlfn.BINOM.INV(_xlfn.BINOM.INV(_xlfn.BINOM.INV(10000,(F36/10000)*5/48,RAND()),I36,RAND()),J36,RAND())+_xlfn.BINOM.INV(_xlfn.BINOM.INV(_xlfn.BINOM.INV(10000,(F36/10000)*5/48,RAND()),K36,RAND()),L36,RAND()),ROUND(5/48*(F36/E36)*_xlfn.XLOOKUP(B36,'Player Stats'!$B$2:$B$1009,'Player Stats'!$AD$2:$AD$1009),0)),0),"")</f>
        <v/>
      </c>
      <c r="Q36" t="str">
        <f ca="1">IF(SUM($N$12:$P$25)=SUM($N$30:$P$43),IF(D36&gt;0,IFERROR(2*_xlfn.BINOM.INV(_xlfn.BINOM.INV(_xlfn.BINOM.INV(10000,(F36/10000)*5/48,RAND()),G36,RAND()),H36,RAND())+3*_xlfn.BINOM.INV(_xlfn.BINOM.INV(_xlfn.BINOM.INV(10000,(F36/10000)*5/48,RAND()),I36,RAND()),J36,RAND())+_xlfn.BINOM.INV(_xlfn.BINOM.INV(_xlfn.BINOM.INV(10000,(F36/10000)*5/48,RAND()),K36,RAND()),L36,RAND()),ROUND(5/48*(F36/E36)*_xlfn.XLOOKUP(B36,'Player Stats'!$B$2:$B$1009,'Player Stats'!$AD$2:$AD$1009),0)),0),"")</f>
        <v/>
      </c>
    </row>
    <row r="37" spans="1:17" x14ac:dyDescent="0.25">
      <c r="A37" s="1" t="s">
        <v>663</v>
      </c>
      <c r="B37" t="str">
        <f ca="1">_xlfn.XLOOKUP(M37,'Player Working'!$H$35:$H$60,'Player Working'!$I$35:$I$60)</f>
        <v>Christian Braun</v>
      </c>
      <c r="C37">
        <f ca="1">_xlfn.XLOOKUP(B37,'Player Stats'!$B$2:$B$1009,'Player Stats'!$H$2:$H$1009)</f>
        <v>18.899999999999999</v>
      </c>
      <c r="D37" s="2">
        <f ca="1">IF(M37&lt;=5,C37,C37/SUM('Player Working'!$J$40:$J$47)*(240-SUM('Player Working'!$J$35:$J$39)))</f>
        <v>12.999913043478259</v>
      </c>
      <c r="E37">
        <f ca="1">IF(D37&gt;0,_xlfn.XLOOKUP(B37,'Player Stats'!$B$2:$B$1009,'Player Stats'!$J$2:$J$1009)+_xlfn.XLOOKUP(B37,'Player Stats'!$B$2:$B$1009,'Player Stats'!$T$2:$T$1009),0)</f>
        <v>7.5</v>
      </c>
      <c r="F37" s="2">
        <f ca="1">((0.0182*(D37)^2-0.1186*(D37)+2.3528)/(0.0182*(C37)^2-0.1186*(C37)+2.3528))*E37*_xlfn.XLOOKUP($E$2,[0]!teams,'Team ID'!$E$2:$E$31)</f>
        <v>4.5335211362027641</v>
      </c>
      <c r="G37" s="4">
        <f ca="1">_xlfn.XLOOKUP(B37,'Player Stats'!$B$2:$B$1009,'Player Stats'!$P$2:$P$1009)/(_xlfn.XLOOKUP(B37,'Player Stats'!$B$2:$B$1009,'Player Stats'!$P$2:$P$1009)+_xlfn.XLOOKUP(B37,'Player Stats'!$B$2:$B$1009,'Player Stats'!$M$2:$M$1009)+_xlfn.XLOOKUP(B37,'Player Stats'!$B$2:$B$1009,'Player Stats'!$T$2:$T$1009))</f>
        <v>0.53333333333333333</v>
      </c>
      <c r="H37" s="3">
        <f ca="1">_xlfn.XLOOKUP(B37,'Player Stats'!$B$2:$B$1009,'Player Stats'!$Q$2:$Q$1009)</f>
        <v>0.48699999999999999</v>
      </c>
      <c r="I37" s="4">
        <f ca="1">_xlfn.XLOOKUP(B37,'Player Stats'!$B$2:$B$1009,'Player Stats'!$M$2:$M$1009)/(_xlfn.XLOOKUP(B37,'Player Stats'!$B$2:$B$1009,'Player Stats'!$P$2:$P$1009)+_xlfn.XLOOKUP(B37,'Player Stats'!$B$2:$B$1009,'Player Stats'!$M$2:$M$1009)+_xlfn.XLOOKUP(B37,'Player Stats'!$B$2:$B$1009,'Player Stats'!$T$2:$T$1009))</f>
        <v>0.24000000000000002</v>
      </c>
      <c r="J37" s="3">
        <f ca="1">_xlfn.XLOOKUP(B37,'Player Stats'!$B$2:$B$1009,'Player Stats'!$N$2:$N$1009)</f>
        <v>0.35599999999999998</v>
      </c>
      <c r="K37" s="4">
        <f ca="1">_xlfn.XLOOKUP(B37,'Player Stats'!$B$2:$B$1009,'Player Stats'!$T$2:$T$1009)/(_xlfn.XLOOKUP(B37,'Player Stats'!$B$2:$B$1009,'Player Stats'!$P$2:$P$1009)+_xlfn.XLOOKUP(B37,'Player Stats'!$B$2:$B$1009,'Player Stats'!$M$2:$M$1009)+_xlfn.XLOOKUP(B37,'Player Stats'!$B$2:$B$1009,'Player Stats'!$T$2:$T$1009))</f>
        <v>0.22666666666666666</v>
      </c>
      <c r="L37" s="3">
        <f ca="1">_xlfn.XLOOKUP(B37,'Player Stats'!$B$2:$B$1009,'Player Stats'!$U$2:$U$1009)</f>
        <v>0.73199999999999998</v>
      </c>
      <c r="M37" cm="1">
        <f t="array" aca="1" ref="M37" ca="1">MIN(_xlfn._xlws.FILTER('Player Working'!$H$35:INDEX('Player Working'!$H$35:$H$60, 'Player Working'!$C$35), ISNA(MATCH('Player Working'!$H$35:INDEX('Player Working'!$H$35:$H$60, 'Player Working'!$C$35), $M$30:M36, 0))))</f>
        <v>7</v>
      </c>
      <c r="N37">
        <f ca="1">IF(D37&gt;0,IFERROR(2*_xlfn.BINOM.INV(_xlfn.BINOM.INV(_xlfn.BINOM.INV(10000,F37/10000,RAND()),G37,RAND()),H37,RAND())+3*_xlfn.BINOM.INV(_xlfn.BINOM.INV(_xlfn.BINOM.INV(10000,F37/10000,RAND()),I37,RAND()),J37,RAND())+_xlfn.BINOM.INV(_xlfn.BINOM.INV(_xlfn.BINOM.INV(10000,F37/10000,RAND()),K37,RAND()),L37,RAND()),ROUND((F37/E37)*_xlfn.XLOOKUP(B37,'Player Stats'!$B$2:$B$1009,'Player Stats'!$AD$2:$AD$1009),0)),0)</f>
        <v>0</v>
      </c>
      <c r="O37" t="str">
        <f ca="1">IF(SUM($N$12:$N$25)=SUM($N$30:$N$43),IF(D37&gt;0,IFERROR(2*_xlfn.BINOM.INV(_xlfn.BINOM.INV(_xlfn.BINOM.INV(10000,(F37/10000)*5/48,RAND()),G37,RAND()),H37,RAND())+3*_xlfn.BINOM.INV(_xlfn.BINOM.INV(_xlfn.BINOM.INV(10000,(F37/10000)*5/48,RAND()),I37,RAND()),J37,RAND())+_xlfn.BINOM.INV(_xlfn.BINOM.INV(_xlfn.BINOM.INV(10000,(F37/10000)*5/48,RAND()),K37,RAND()),L37,RAND()),ROUND(5/48*(F37/E37)*_xlfn.XLOOKUP(B37,'Player Stats'!$B$2:$B$1009,'Player Stats'!$AD$2:$AD$1009),0)),0),"")</f>
        <v/>
      </c>
      <c r="P37" t="str">
        <f ca="1">IF(SUM($N$12:$O$25)=SUM($N$30:$O$43),IF(D37&gt;0,IFERROR(2*_xlfn.BINOM.INV(_xlfn.BINOM.INV(_xlfn.BINOM.INV(10000,(F37/10000)*5/48,RAND()),G37,RAND()),H37,RAND())+3*_xlfn.BINOM.INV(_xlfn.BINOM.INV(_xlfn.BINOM.INV(10000,(F37/10000)*5/48,RAND()),I37,RAND()),J37,RAND())+_xlfn.BINOM.INV(_xlfn.BINOM.INV(_xlfn.BINOM.INV(10000,(F37/10000)*5/48,RAND()),K37,RAND()),L37,RAND()),ROUND(5/48*(F37/E37)*_xlfn.XLOOKUP(B37,'Player Stats'!$B$2:$B$1009,'Player Stats'!$AD$2:$AD$1009),0)),0),"")</f>
        <v/>
      </c>
      <c r="Q37" t="str">
        <f ca="1">IF(SUM($N$12:$P$25)=SUM($N$30:$P$43),IF(D37&gt;0,IFERROR(2*_xlfn.BINOM.INV(_xlfn.BINOM.INV(_xlfn.BINOM.INV(10000,(F37/10000)*5/48,RAND()),G37,RAND()),H37,RAND())+3*_xlfn.BINOM.INV(_xlfn.BINOM.INV(_xlfn.BINOM.INV(10000,(F37/10000)*5/48,RAND()),I37,RAND()),J37,RAND())+_xlfn.BINOM.INV(_xlfn.BINOM.INV(_xlfn.BINOM.INV(10000,(F37/10000)*5/48,RAND()),K37,RAND()),L37,RAND()),ROUND(5/48*(F37/E37)*_xlfn.XLOOKUP(B37,'Player Stats'!$B$2:$B$1009,'Player Stats'!$AD$2:$AD$1009),0)),0),"")</f>
        <v/>
      </c>
    </row>
    <row r="38" spans="1:17" x14ac:dyDescent="0.25">
      <c r="A38" s="1" t="s">
        <v>664</v>
      </c>
      <c r="B38" t="str">
        <f ca="1">_xlfn.XLOOKUP(M38,'Player Working'!$H$35:$H$60,'Player Working'!$I$35:$I$60)</f>
        <v>Peyton Watson</v>
      </c>
      <c r="C38">
        <f ca="1">_xlfn.XLOOKUP(B38,'Player Stats'!$B$2:$B$1009,'Player Stats'!$H$2:$H$1009)</f>
        <v>17.7</v>
      </c>
      <c r="D38" s="2">
        <f ca="1">IF(M38&lt;=5,C38,C38/SUM('Player Working'!$J$40:$J$47)*(240-SUM('Player Working'!$J$35:$J$39)))</f>
        <v>12.174521739130432</v>
      </c>
      <c r="E38">
        <f ca="1">IF(D38&gt;0,_xlfn.XLOOKUP(B38,'Player Stats'!$B$2:$B$1009,'Player Stats'!$J$2:$J$1009)+_xlfn.XLOOKUP(B38,'Player Stats'!$B$2:$B$1009,'Player Stats'!$T$2:$T$1009),0)</f>
        <v>6.9</v>
      </c>
      <c r="F38" s="2">
        <f ca="1">((0.0182*(D38)^2-0.1186*(D38)+2.3528)/(0.0182*(C38)^2-0.1186*(C38)+2.3528))*E38*_xlfn.XLOOKUP($E$2,[0]!teams,'Team ID'!$E$2:$E$31)</f>
        <v>4.2970306283212656</v>
      </c>
      <c r="G38" s="4">
        <f ca="1">_xlfn.XLOOKUP(B38,'Player Stats'!$B$2:$B$1009,'Player Stats'!$P$2:$P$1009)/(_xlfn.XLOOKUP(B38,'Player Stats'!$B$2:$B$1009,'Player Stats'!$P$2:$P$1009)+_xlfn.XLOOKUP(B38,'Player Stats'!$B$2:$B$1009,'Player Stats'!$M$2:$M$1009)+_xlfn.XLOOKUP(B38,'Player Stats'!$B$2:$B$1009,'Player Stats'!$T$2:$T$1009))</f>
        <v>0.49275362318840576</v>
      </c>
      <c r="H38" s="3">
        <f ca="1">_xlfn.XLOOKUP(B38,'Player Stats'!$B$2:$B$1009,'Player Stats'!$Q$2:$Q$1009)</f>
        <v>0.56399999999999995</v>
      </c>
      <c r="I38" s="4">
        <f ca="1">_xlfn.XLOOKUP(B38,'Player Stats'!$B$2:$B$1009,'Player Stats'!$M$2:$M$1009)/(_xlfn.XLOOKUP(B38,'Player Stats'!$B$2:$B$1009,'Player Stats'!$P$2:$P$1009)+_xlfn.XLOOKUP(B38,'Player Stats'!$B$2:$B$1009,'Player Stats'!$M$2:$M$1009)+_xlfn.XLOOKUP(B38,'Player Stats'!$B$2:$B$1009,'Player Stats'!$T$2:$T$1009))</f>
        <v>0.28985507246376813</v>
      </c>
      <c r="J38" s="3">
        <f ca="1">_xlfn.XLOOKUP(B38,'Player Stats'!$B$2:$B$1009,'Player Stats'!$N$2:$N$1009)</f>
        <v>0.31900000000000001</v>
      </c>
      <c r="K38" s="4">
        <f ca="1">_xlfn.XLOOKUP(B38,'Player Stats'!$B$2:$B$1009,'Player Stats'!$T$2:$T$1009)/(_xlfn.XLOOKUP(B38,'Player Stats'!$B$2:$B$1009,'Player Stats'!$P$2:$P$1009)+_xlfn.XLOOKUP(B38,'Player Stats'!$B$2:$B$1009,'Player Stats'!$M$2:$M$1009)+_xlfn.XLOOKUP(B38,'Player Stats'!$B$2:$B$1009,'Player Stats'!$T$2:$T$1009))</f>
        <v>0.21739130434782608</v>
      </c>
      <c r="L38" s="3">
        <f ca="1">_xlfn.XLOOKUP(B38,'Player Stats'!$B$2:$B$1009,'Player Stats'!$U$2:$U$1009)</f>
        <v>0.68700000000000006</v>
      </c>
      <c r="M38" cm="1">
        <f t="array" aca="1" ref="M38" ca="1">MIN(_xlfn._xlws.FILTER('Player Working'!$H$35:INDEX('Player Working'!$H$35:$H$60, 'Player Working'!$C$35), ISNA(MATCH('Player Working'!$H$35:INDEX('Player Working'!$H$35:$H$60, 'Player Working'!$C$35), $M$30:M37, 0))))</f>
        <v>8</v>
      </c>
      <c r="N38">
        <f ca="1">IF(D38&gt;0,IFERROR(2*_xlfn.BINOM.INV(_xlfn.BINOM.INV(_xlfn.BINOM.INV(10000,F38/10000,RAND()),G38,RAND()),H38,RAND())+3*_xlfn.BINOM.INV(_xlfn.BINOM.INV(_xlfn.BINOM.INV(10000,F38/10000,RAND()),I38,RAND()),J38,RAND())+_xlfn.BINOM.INV(_xlfn.BINOM.INV(_xlfn.BINOM.INV(10000,F38/10000,RAND()),K38,RAND()),L38,RAND()),ROUND((F38/E38)*_xlfn.XLOOKUP(B38,'Player Stats'!$B$2:$B$1009,'Player Stats'!$AD$2:$AD$1009),0)),0)</f>
        <v>4</v>
      </c>
      <c r="O38" t="str">
        <f ca="1">IF(SUM($N$12:$N$25)=SUM($N$30:$N$43),IF(D38&gt;0,IFERROR(2*_xlfn.BINOM.INV(_xlfn.BINOM.INV(_xlfn.BINOM.INV(10000,(F38/10000)*5/48,RAND()),G38,RAND()),H38,RAND())+3*_xlfn.BINOM.INV(_xlfn.BINOM.INV(_xlfn.BINOM.INV(10000,(F38/10000)*5/48,RAND()),I38,RAND()),J38,RAND())+_xlfn.BINOM.INV(_xlfn.BINOM.INV(_xlfn.BINOM.INV(10000,(F38/10000)*5/48,RAND()),K38,RAND()),L38,RAND()),ROUND(5/48*(F38/E38)*_xlfn.XLOOKUP(B38,'Player Stats'!$B$2:$B$1009,'Player Stats'!$AD$2:$AD$1009),0)),0),"")</f>
        <v/>
      </c>
      <c r="P38" t="str">
        <f ca="1">IF(SUM($N$12:$O$25)=SUM($N$30:$O$43),IF(D38&gt;0,IFERROR(2*_xlfn.BINOM.INV(_xlfn.BINOM.INV(_xlfn.BINOM.INV(10000,(F38/10000)*5/48,RAND()),G38,RAND()),H38,RAND())+3*_xlfn.BINOM.INV(_xlfn.BINOM.INV(_xlfn.BINOM.INV(10000,(F38/10000)*5/48,RAND()),I38,RAND()),J38,RAND())+_xlfn.BINOM.INV(_xlfn.BINOM.INV(_xlfn.BINOM.INV(10000,(F38/10000)*5/48,RAND()),K38,RAND()),L38,RAND()),ROUND(5/48*(F38/E38)*_xlfn.XLOOKUP(B38,'Player Stats'!$B$2:$B$1009,'Player Stats'!$AD$2:$AD$1009),0)),0),"")</f>
        <v/>
      </c>
      <c r="Q38" t="str">
        <f ca="1">IF(SUM($N$12:$P$25)=SUM($N$30:$P$43),IF(D38&gt;0,IFERROR(2*_xlfn.BINOM.INV(_xlfn.BINOM.INV(_xlfn.BINOM.INV(10000,(F38/10000)*5/48,RAND()),G38,RAND()),H38,RAND())+3*_xlfn.BINOM.INV(_xlfn.BINOM.INV(_xlfn.BINOM.INV(10000,(F38/10000)*5/48,RAND()),I38,RAND()),J38,RAND())+_xlfn.BINOM.INV(_xlfn.BINOM.INV(_xlfn.BINOM.INV(10000,(F38/10000)*5/48,RAND()),K38,RAND()),L38,RAND()),ROUND(5/48*(F38/E38)*_xlfn.XLOOKUP(B38,'Player Stats'!$B$2:$B$1009,'Player Stats'!$AD$2:$AD$1009),0)),0),"")</f>
        <v/>
      </c>
    </row>
    <row r="39" spans="1:17" x14ac:dyDescent="0.25">
      <c r="A39" s="1" t="s">
        <v>665</v>
      </c>
      <c r="B39" t="str">
        <f ca="1">_xlfn.XLOOKUP(M39,'Player Working'!$H$35:$H$60,'Player Working'!$I$35:$I$60)</f>
        <v>Julian Strawther</v>
      </c>
      <c r="C39">
        <f ca="1">_xlfn.XLOOKUP(B39,'Player Stats'!$B$2:$B$1009,'Player Stats'!$H$2:$H$1009)</f>
        <v>13.9</v>
      </c>
      <c r="D39" s="2">
        <f ca="1">IF(M39&lt;=5,C39,C39/SUM('Player Working'!$J$40:$J$47)*(240-SUM('Player Working'!$J$35:$J$39)))</f>
        <v>9.5607826086956518</v>
      </c>
      <c r="E39">
        <f ca="1">IF(D39&gt;0,_xlfn.XLOOKUP(B39,'Player Stats'!$B$2:$B$1009,'Player Stats'!$J$2:$J$1009)+_xlfn.XLOOKUP(B39,'Player Stats'!$B$2:$B$1009,'Player Stats'!$T$2:$T$1009),0)</f>
        <v>6.3</v>
      </c>
      <c r="F39" s="2">
        <f ca="1">((0.0182*(D39)^2-0.1186*(D39)+2.3528)/(0.0182*(C39)^2-0.1186*(C39)+2.3528))*E39*_xlfn.XLOOKUP($E$2,[0]!teams,'Team ID'!$E$2:$E$31)</f>
        <v>4.4246756887579748</v>
      </c>
      <c r="G39" s="4">
        <f ca="1">_xlfn.XLOOKUP(B39,'Player Stats'!$B$2:$B$1009,'Player Stats'!$P$2:$P$1009)/(_xlfn.XLOOKUP(B39,'Player Stats'!$B$2:$B$1009,'Player Stats'!$P$2:$P$1009)+_xlfn.XLOOKUP(B39,'Player Stats'!$B$2:$B$1009,'Player Stats'!$M$2:$M$1009)+_xlfn.XLOOKUP(B39,'Player Stats'!$B$2:$B$1009,'Player Stats'!$T$2:$T$1009))</f>
        <v>0.33333333333333337</v>
      </c>
      <c r="H39" s="3">
        <f ca="1">_xlfn.XLOOKUP(B39,'Player Stats'!$B$2:$B$1009,'Player Stats'!$Q$2:$Q$1009)</f>
        <v>0.48599999999999999</v>
      </c>
      <c r="I39" s="4">
        <f ca="1">_xlfn.XLOOKUP(B39,'Player Stats'!$B$2:$B$1009,'Player Stats'!$M$2:$M$1009)/(_xlfn.XLOOKUP(B39,'Player Stats'!$B$2:$B$1009,'Player Stats'!$P$2:$P$1009)+_xlfn.XLOOKUP(B39,'Player Stats'!$B$2:$B$1009,'Player Stats'!$M$2:$M$1009)+_xlfn.XLOOKUP(B39,'Player Stats'!$B$2:$B$1009,'Player Stats'!$T$2:$T$1009))</f>
        <v>0.55555555555555558</v>
      </c>
      <c r="J39" s="3">
        <f ca="1">_xlfn.XLOOKUP(B39,'Player Stats'!$B$2:$B$1009,'Player Stats'!$N$2:$N$1009)</f>
        <v>0.32200000000000001</v>
      </c>
      <c r="K39" s="4">
        <f ca="1">_xlfn.XLOOKUP(B39,'Player Stats'!$B$2:$B$1009,'Player Stats'!$T$2:$T$1009)/(_xlfn.XLOOKUP(B39,'Player Stats'!$B$2:$B$1009,'Player Stats'!$P$2:$P$1009)+_xlfn.XLOOKUP(B39,'Player Stats'!$B$2:$B$1009,'Player Stats'!$M$2:$M$1009)+_xlfn.XLOOKUP(B39,'Player Stats'!$B$2:$B$1009,'Player Stats'!$T$2:$T$1009))</f>
        <v>0.1111111111111111</v>
      </c>
      <c r="L39" s="3">
        <f ca="1">_xlfn.XLOOKUP(B39,'Player Stats'!$B$2:$B$1009,'Player Stats'!$U$2:$U$1009)</f>
        <v>0.69599999999999995</v>
      </c>
      <c r="M39" cm="1">
        <f t="array" aca="1" ref="M39" ca="1">MIN(_xlfn._xlws.FILTER('Player Working'!$H$35:INDEX('Player Working'!$H$35:$H$60, 'Player Working'!$C$35), ISNA(MATCH('Player Working'!$H$35:INDEX('Player Working'!$H$35:$H$60, 'Player Working'!$C$35), $M$30:M38, 0))))</f>
        <v>9</v>
      </c>
      <c r="N39">
        <f ca="1">IF(D39&gt;0,IFERROR(2*_xlfn.BINOM.INV(_xlfn.BINOM.INV(_xlfn.BINOM.INV(10000,F39/10000,RAND()),G39,RAND()),H39,RAND())+3*_xlfn.BINOM.INV(_xlfn.BINOM.INV(_xlfn.BINOM.INV(10000,F39/10000,RAND()),I39,RAND()),J39,RAND())+_xlfn.BINOM.INV(_xlfn.BINOM.INV(_xlfn.BINOM.INV(10000,F39/10000,RAND()),K39,RAND()),L39,RAND()),ROUND((F39/E39)*_xlfn.XLOOKUP(B39,'Player Stats'!$B$2:$B$1009,'Player Stats'!$AD$2:$AD$1009),0)),0)</f>
        <v>2</v>
      </c>
      <c r="O39" t="str">
        <f ca="1">IF(SUM($N$12:$N$25)=SUM($N$30:$N$43),IF(D39&gt;0,IFERROR(2*_xlfn.BINOM.INV(_xlfn.BINOM.INV(_xlfn.BINOM.INV(10000,(F39/10000)*5/48,RAND()),G39,RAND()),H39,RAND())+3*_xlfn.BINOM.INV(_xlfn.BINOM.INV(_xlfn.BINOM.INV(10000,(F39/10000)*5/48,RAND()),I39,RAND()),J39,RAND())+_xlfn.BINOM.INV(_xlfn.BINOM.INV(_xlfn.BINOM.INV(10000,(F39/10000)*5/48,RAND()),K39,RAND()),L39,RAND()),ROUND(5/48*(F39/E39)*_xlfn.XLOOKUP(B39,'Player Stats'!$B$2:$B$1009,'Player Stats'!$AD$2:$AD$1009),0)),0),"")</f>
        <v/>
      </c>
      <c r="P39" t="str">
        <f ca="1">IF(SUM($N$12:$O$25)=SUM($N$30:$O$43),IF(D39&gt;0,IFERROR(2*_xlfn.BINOM.INV(_xlfn.BINOM.INV(_xlfn.BINOM.INV(10000,(F39/10000)*5/48,RAND()),G39,RAND()),H39,RAND())+3*_xlfn.BINOM.INV(_xlfn.BINOM.INV(_xlfn.BINOM.INV(10000,(F39/10000)*5/48,RAND()),I39,RAND()),J39,RAND())+_xlfn.BINOM.INV(_xlfn.BINOM.INV(_xlfn.BINOM.INV(10000,(F39/10000)*5/48,RAND()),K39,RAND()),L39,RAND()),ROUND(5/48*(F39/E39)*_xlfn.XLOOKUP(B39,'Player Stats'!$B$2:$B$1009,'Player Stats'!$AD$2:$AD$1009),0)),0),"")</f>
        <v/>
      </c>
      <c r="Q39" t="str">
        <f ca="1">IF(SUM($N$12:$P$25)=SUM($N$30:$P$43),IF(D39&gt;0,IFERROR(2*_xlfn.BINOM.INV(_xlfn.BINOM.INV(_xlfn.BINOM.INV(10000,(F39/10000)*5/48,RAND()),G39,RAND()),H39,RAND())+3*_xlfn.BINOM.INV(_xlfn.BINOM.INV(_xlfn.BINOM.INV(10000,(F39/10000)*5/48,RAND()),I39,RAND()),J39,RAND())+_xlfn.BINOM.INV(_xlfn.BINOM.INV(_xlfn.BINOM.INV(10000,(F39/10000)*5/48,RAND()),K39,RAND()),L39,RAND()),ROUND(5/48*(F39/E39)*_xlfn.XLOOKUP(B39,'Player Stats'!$B$2:$B$1009,'Player Stats'!$AD$2:$AD$1009),0)),0),"")</f>
        <v/>
      </c>
    </row>
    <row r="40" spans="1:17" x14ac:dyDescent="0.25">
      <c r="A40" s="1" t="s">
        <v>666</v>
      </c>
      <c r="B40" t="str">
        <f ca="1">_xlfn.XLOOKUP(M40,'Player Working'!$H$35:$H$60,'Player Working'!$I$35:$I$60)</f>
        <v>Justin Holiday</v>
      </c>
      <c r="C40">
        <f ca="1">_xlfn.XLOOKUP(B40,'Player Stats'!$B$2:$B$1009,'Player Stats'!$H$2:$H$1009)</f>
        <v>13</v>
      </c>
      <c r="D40" s="2">
        <f ca="1">IF(M40&lt;=5,C40,C40/SUM('Player Working'!$J$40:$J$47)*(240-SUM('Player Working'!$J$35:$J$39)))</f>
        <v>8.9417391304347813</v>
      </c>
      <c r="E40">
        <f ca="1">IF(D40&gt;0,_xlfn.XLOOKUP(B40,'Player Stats'!$B$2:$B$1009,'Player Stats'!$J$2:$J$1009)+_xlfn.XLOOKUP(B40,'Player Stats'!$B$2:$B$1009,'Player Stats'!$T$2:$T$1009),0)</f>
        <v>2.7</v>
      </c>
      <c r="F40" s="2">
        <f ca="1">((0.0182*(D40)^2-0.1186*(D40)+2.3528)/(0.0182*(C40)^2-0.1186*(C40)+2.3528))*E40*_xlfn.XLOOKUP($E$2,[0]!teams,'Team ID'!$E$2:$E$31)</f>
        <v>1.9627142519575114</v>
      </c>
      <c r="G40" s="4">
        <f ca="1">_xlfn.XLOOKUP(B40,'Player Stats'!$B$2:$B$1009,'Player Stats'!$P$2:$P$1009)/(_xlfn.XLOOKUP(B40,'Player Stats'!$B$2:$B$1009,'Player Stats'!$P$2:$P$1009)+_xlfn.XLOOKUP(B40,'Player Stats'!$B$2:$B$1009,'Player Stats'!$M$2:$M$1009)+_xlfn.XLOOKUP(B40,'Player Stats'!$B$2:$B$1009,'Player Stats'!$T$2:$T$1009))</f>
        <v>0.29629629629629628</v>
      </c>
      <c r="H40" s="3">
        <f ca="1">_xlfn.XLOOKUP(B40,'Player Stats'!$B$2:$B$1009,'Player Stats'!$Q$2:$Q$1009)</f>
        <v>0.63600000000000001</v>
      </c>
      <c r="I40" s="4">
        <f ca="1">_xlfn.XLOOKUP(B40,'Player Stats'!$B$2:$B$1009,'Player Stats'!$M$2:$M$1009)/(_xlfn.XLOOKUP(B40,'Player Stats'!$B$2:$B$1009,'Player Stats'!$P$2:$P$1009)+_xlfn.XLOOKUP(B40,'Player Stats'!$B$2:$B$1009,'Player Stats'!$M$2:$M$1009)+_xlfn.XLOOKUP(B40,'Player Stats'!$B$2:$B$1009,'Player Stats'!$T$2:$T$1009))</f>
        <v>0.70370370370370361</v>
      </c>
      <c r="J40" s="3">
        <f ca="1">_xlfn.XLOOKUP(B40,'Player Stats'!$B$2:$B$1009,'Player Stats'!$N$2:$N$1009)</f>
        <v>0.42899999999999999</v>
      </c>
      <c r="K40" s="4">
        <f ca="1">_xlfn.XLOOKUP(B40,'Player Stats'!$B$2:$B$1009,'Player Stats'!$T$2:$T$1009)/(_xlfn.XLOOKUP(B40,'Player Stats'!$B$2:$B$1009,'Player Stats'!$P$2:$P$1009)+_xlfn.XLOOKUP(B40,'Player Stats'!$B$2:$B$1009,'Player Stats'!$M$2:$M$1009)+_xlfn.XLOOKUP(B40,'Player Stats'!$B$2:$B$1009,'Player Stats'!$T$2:$T$1009))</f>
        <v>0</v>
      </c>
      <c r="L40" s="3">
        <f ca="1">_xlfn.XLOOKUP(B40,'Player Stats'!$B$2:$B$1009,'Player Stats'!$U$2:$U$1009)</f>
        <v>0</v>
      </c>
      <c r="M40" cm="1">
        <f t="array" aca="1" ref="M40" ca="1">MIN(_xlfn._xlws.FILTER('Player Working'!$H$35:INDEX('Player Working'!$H$35:$H$60, 'Player Working'!$C$35), ISNA(MATCH('Player Working'!$H$35:INDEX('Player Working'!$H$35:$H$60, 'Player Working'!$C$35), $M$30:M39, 0))))</f>
        <v>10</v>
      </c>
      <c r="N40">
        <f ca="1">IF(D40&gt;0,IFERROR(2*_xlfn.BINOM.INV(_xlfn.BINOM.INV(_xlfn.BINOM.INV(10000,F40/10000,RAND()),G40,RAND()),H40,RAND())+3*_xlfn.BINOM.INV(_xlfn.BINOM.INV(_xlfn.BINOM.INV(10000,F40/10000,RAND()),I40,RAND()),J40,RAND())+_xlfn.BINOM.INV(_xlfn.BINOM.INV(_xlfn.BINOM.INV(10000,F40/10000,RAND()),K40,RAND()),L40,RAND()),ROUND((F40/E40)*_xlfn.XLOOKUP(B40,'Player Stats'!$B$2:$B$1009,'Player Stats'!$AD$2:$AD$1009),0)),0)</f>
        <v>3</v>
      </c>
      <c r="O40" t="str">
        <f ca="1">IF(SUM($N$12:$N$25)=SUM($N$30:$N$43),IF(D40&gt;0,IFERROR(2*_xlfn.BINOM.INV(_xlfn.BINOM.INV(_xlfn.BINOM.INV(10000,(F40/10000)*5/48,RAND()),G40,RAND()),H40,RAND())+3*_xlfn.BINOM.INV(_xlfn.BINOM.INV(_xlfn.BINOM.INV(10000,(F40/10000)*5/48,RAND()),I40,RAND()),J40,RAND())+_xlfn.BINOM.INV(_xlfn.BINOM.INV(_xlfn.BINOM.INV(10000,(F40/10000)*5/48,RAND()),K40,RAND()),L40,RAND()),ROUND(5/48*(F40/E40)*_xlfn.XLOOKUP(B40,'Player Stats'!$B$2:$B$1009,'Player Stats'!$AD$2:$AD$1009),0)),0),"")</f>
        <v/>
      </c>
      <c r="P40" t="str">
        <f ca="1">IF(SUM($N$12:$O$25)=SUM($N$30:$O$43),IF(D40&gt;0,IFERROR(2*_xlfn.BINOM.INV(_xlfn.BINOM.INV(_xlfn.BINOM.INV(10000,(F40/10000)*5/48,RAND()),G40,RAND()),H40,RAND())+3*_xlfn.BINOM.INV(_xlfn.BINOM.INV(_xlfn.BINOM.INV(10000,(F40/10000)*5/48,RAND()),I40,RAND()),J40,RAND())+_xlfn.BINOM.INV(_xlfn.BINOM.INV(_xlfn.BINOM.INV(10000,(F40/10000)*5/48,RAND()),K40,RAND()),L40,RAND()),ROUND(5/48*(F40/E40)*_xlfn.XLOOKUP(B40,'Player Stats'!$B$2:$B$1009,'Player Stats'!$AD$2:$AD$1009),0)),0),"")</f>
        <v/>
      </c>
      <c r="Q40" t="str">
        <f ca="1">IF(SUM($N$12:$P$25)=SUM($N$30:$P$43),IF(D40&gt;0,IFERROR(2*_xlfn.BINOM.INV(_xlfn.BINOM.INV(_xlfn.BINOM.INV(10000,(F40/10000)*5/48,RAND()),G40,RAND()),H40,RAND())+3*_xlfn.BINOM.INV(_xlfn.BINOM.INV(_xlfn.BINOM.INV(10000,(F40/10000)*5/48,RAND()),I40,RAND()),J40,RAND())+_xlfn.BINOM.INV(_xlfn.BINOM.INV(_xlfn.BINOM.INV(10000,(F40/10000)*5/48,RAND()),K40,RAND()),L40,RAND()),ROUND(5/48*(F40/E40)*_xlfn.XLOOKUP(B40,'Player Stats'!$B$2:$B$1009,'Player Stats'!$AD$2:$AD$1009),0)),0),"")</f>
        <v/>
      </c>
    </row>
    <row r="41" spans="1:17" x14ac:dyDescent="0.25">
      <c r="A41" s="1" t="s">
        <v>667</v>
      </c>
      <c r="B41" t="str">
        <f ca="1">_xlfn.XLOOKUP(M41,'Player Working'!$H$35:$H$60,'Player Working'!$I$35:$I$60)</f>
        <v>DeAndre Jordan</v>
      </c>
      <c r="C41">
        <f ca="1">_xlfn.XLOOKUP(B41,'Player Stats'!$B$2:$B$1009,'Player Stats'!$H$2:$H$1009)</f>
        <v>12.2</v>
      </c>
      <c r="D41" s="2">
        <f ca="1">IF(M41&lt;=5,C41,C41/SUM('Player Working'!$J$40:$J$47)*(240-SUM('Player Working'!$J$35:$J$39)))</f>
        <v>8.3914782608695635</v>
      </c>
      <c r="E41">
        <f ca="1">IF(D41&gt;0,_xlfn.XLOOKUP(B41,'Player Stats'!$B$2:$B$1009,'Player Stats'!$J$2:$J$1009)+_xlfn.XLOOKUP(B41,'Player Stats'!$B$2:$B$1009,'Player Stats'!$T$2:$T$1009),0)</f>
        <v>4.7</v>
      </c>
      <c r="F41" s="2">
        <f ca="1">((0.0182*(D41)^2-0.1186*(D41)+2.3528)/(0.0182*(C41)^2-0.1186*(C41)+2.3528))*E41*_xlfn.XLOOKUP($E$2,[0]!teams,'Team ID'!$E$2:$E$31)</f>
        <v>3.5288485539909393</v>
      </c>
      <c r="G41" s="4">
        <f ca="1">_xlfn.XLOOKUP(B41,'Player Stats'!$B$2:$B$1009,'Player Stats'!$P$2:$P$1009)/(_xlfn.XLOOKUP(B41,'Player Stats'!$B$2:$B$1009,'Player Stats'!$P$2:$P$1009)+_xlfn.XLOOKUP(B41,'Player Stats'!$B$2:$B$1009,'Player Stats'!$M$2:$M$1009)+_xlfn.XLOOKUP(B41,'Player Stats'!$B$2:$B$1009,'Player Stats'!$T$2:$T$1009))</f>
        <v>0.57446808510638303</v>
      </c>
      <c r="H41" s="3">
        <f ca="1">_xlfn.XLOOKUP(B41,'Player Stats'!$B$2:$B$1009,'Player Stats'!$Q$2:$Q$1009)</f>
        <v>0.64100000000000001</v>
      </c>
      <c r="I41" s="4">
        <f ca="1">_xlfn.XLOOKUP(B41,'Player Stats'!$B$2:$B$1009,'Player Stats'!$M$2:$M$1009)/(_xlfn.XLOOKUP(B41,'Player Stats'!$B$2:$B$1009,'Player Stats'!$P$2:$P$1009)+_xlfn.XLOOKUP(B41,'Player Stats'!$B$2:$B$1009,'Player Stats'!$M$2:$M$1009)+_xlfn.XLOOKUP(B41,'Player Stats'!$B$2:$B$1009,'Player Stats'!$T$2:$T$1009))</f>
        <v>0</v>
      </c>
      <c r="J41" s="3">
        <f ca="1">_xlfn.XLOOKUP(B41,'Player Stats'!$B$2:$B$1009,'Player Stats'!$N$2:$N$1009)</f>
        <v>0</v>
      </c>
      <c r="K41" s="4">
        <f ca="1">_xlfn.XLOOKUP(B41,'Player Stats'!$B$2:$B$1009,'Player Stats'!$T$2:$T$1009)/(_xlfn.XLOOKUP(B41,'Player Stats'!$B$2:$B$1009,'Player Stats'!$P$2:$P$1009)+_xlfn.XLOOKUP(B41,'Player Stats'!$B$2:$B$1009,'Player Stats'!$M$2:$M$1009)+_xlfn.XLOOKUP(B41,'Player Stats'!$B$2:$B$1009,'Player Stats'!$T$2:$T$1009))</f>
        <v>0.42553191489361702</v>
      </c>
      <c r="L41" s="3">
        <f ca="1">_xlfn.XLOOKUP(B41,'Player Stats'!$B$2:$B$1009,'Player Stats'!$U$2:$U$1009)</f>
        <v>0.44700000000000001</v>
      </c>
      <c r="M41" cm="1">
        <f t="array" aca="1" ref="M41" ca="1">MIN(_xlfn._xlws.FILTER('Player Working'!$H$35:INDEX('Player Working'!$H$35:$H$60, 'Player Working'!$C$35), ISNA(MATCH('Player Working'!$H$35:INDEX('Player Working'!$H$35:$H$60, 'Player Working'!$C$35), $M$30:M40, 0))))</f>
        <v>11</v>
      </c>
      <c r="N41">
        <f ca="1">IF(D41&gt;0,IFERROR(2*_xlfn.BINOM.INV(_xlfn.BINOM.INV(_xlfn.BINOM.INV(10000,F41/10000,RAND()),G41,RAND()),H41,RAND())+3*_xlfn.BINOM.INV(_xlfn.BINOM.INV(_xlfn.BINOM.INV(10000,F41/10000,RAND()),I41,RAND()),J41,RAND())+_xlfn.BINOM.INV(_xlfn.BINOM.INV(_xlfn.BINOM.INV(10000,F41/10000,RAND()),K41,RAND()),L41,RAND()),ROUND((F41/E41)*_xlfn.XLOOKUP(B41,'Player Stats'!$B$2:$B$1009,'Player Stats'!$AD$2:$AD$1009),0)),0)</f>
        <v>3</v>
      </c>
      <c r="O41" t="str">
        <f ca="1">IF(SUM($N$12:$N$25)=SUM($N$30:$N$43),IF(D41&gt;0,IFERROR(2*_xlfn.BINOM.INV(_xlfn.BINOM.INV(_xlfn.BINOM.INV(10000,(F41/10000)*5/48,RAND()),G41,RAND()),H41,RAND())+3*_xlfn.BINOM.INV(_xlfn.BINOM.INV(_xlfn.BINOM.INV(10000,(F41/10000)*5/48,RAND()),I41,RAND()),J41,RAND())+_xlfn.BINOM.INV(_xlfn.BINOM.INV(_xlfn.BINOM.INV(10000,(F41/10000)*5/48,RAND()),K41,RAND()),L41,RAND()),ROUND(5/48*(F41/E41)*_xlfn.XLOOKUP(B41,'Player Stats'!$B$2:$B$1009,'Player Stats'!$AD$2:$AD$1009),0)),0),"")</f>
        <v/>
      </c>
      <c r="P41" t="str">
        <f ca="1">IF(SUM($N$12:$O$25)=SUM($N$30:$O$43),IF(D41&gt;0,IFERROR(2*_xlfn.BINOM.INV(_xlfn.BINOM.INV(_xlfn.BINOM.INV(10000,(F41/10000)*5/48,RAND()),G41,RAND()),H41,RAND())+3*_xlfn.BINOM.INV(_xlfn.BINOM.INV(_xlfn.BINOM.INV(10000,(F41/10000)*5/48,RAND()),I41,RAND()),J41,RAND())+_xlfn.BINOM.INV(_xlfn.BINOM.INV(_xlfn.BINOM.INV(10000,(F41/10000)*5/48,RAND()),K41,RAND()),L41,RAND()),ROUND(5/48*(F41/E41)*_xlfn.XLOOKUP(B41,'Player Stats'!$B$2:$B$1009,'Player Stats'!$AD$2:$AD$1009),0)),0),"")</f>
        <v/>
      </c>
      <c r="Q41" t="str">
        <f ca="1">IF(SUM($N$12:$P$25)=SUM($N$30:$P$43),IF(D41&gt;0,IFERROR(2*_xlfn.BINOM.INV(_xlfn.BINOM.INV(_xlfn.BINOM.INV(10000,(F41/10000)*5/48,RAND()),G41,RAND()),H41,RAND())+3*_xlfn.BINOM.INV(_xlfn.BINOM.INV(_xlfn.BINOM.INV(10000,(F41/10000)*5/48,RAND()),I41,RAND()),J41,RAND())+_xlfn.BINOM.INV(_xlfn.BINOM.INV(_xlfn.BINOM.INV(10000,(F41/10000)*5/48,RAND()),K41,RAND()),L41,RAND()),ROUND(5/48*(F41/E41)*_xlfn.XLOOKUP(B41,'Player Stats'!$B$2:$B$1009,'Player Stats'!$AD$2:$AD$1009),0)),0),"")</f>
        <v/>
      </c>
    </row>
    <row r="42" spans="1:17" x14ac:dyDescent="0.25">
      <c r="A42" s="1" t="s">
        <v>668</v>
      </c>
      <c r="B42" t="str">
        <f ca="1">_xlfn.XLOOKUP(M42,'Player Working'!$H$35:$H$60,'Player Working'!$I$35:$I$60)</f>
        <v>Zeke Nnaji</v>
      </c>
      <c r="C42">
        <f ca="1">_xlfn.XLOOKUP(B42,'Player Stats'!$B$2:$B$1009,'Player Stats'!$H$2:$H$1009)</f>
        <v>9.4</v>
      </c>
      <c r="D42" s="2">
        <f ca="1">IF(M42&lt;=5,C42,C42/SUM('Player Working'!$J$40:$J$47)*(240-SUM('Player Working'!$J$35:$J$39)))</f>
        <v>6.4655652173913039</v>
      </c>
      <c r="E42">
        <f ca="1">IF(D42&gt;0,_xlfn.XLOOKUP(B42,'Player Stats'!$B$2:$B$1009,'Player Stats'!$J$2:$J$1009)+_xlfn.XLOOKUP(B42,'Player Stats'!$B$2:$B$1009,'Player Stats'!$T$2:$T$1009),0)</f>
        <v>3.5</v>
      </c>
      <c r="F42" s="2">
        <f ca="1">((0.0182*(D42)^2-0.1186*(D42)+2.3528)/(0.0182*(C42)^2-0.1186*(C42)+2.3528))*E42*_xlfn.XLOOKUP($E$2,[0]!teams,'Team ID'!$E$2:$E$31)</f>
        <v>2.9678626934242445</v>
      </c>
      <c r="G42" s="4">
        <f ca="1">_xlfn.XLOOKUP(B42,'Player Stats'!$B$2:$B$1009,'Player Stats'!$P$2:$P$1009)/(_xlfn.XLOOKUP(B42,'Player Stats'!$B$2:$B$1009,'Player Stats'!$P$2:$P$1009)+_xlfn.XLOOKUP(B42,'Player Stats'!$B$2:$B$1009,'Player Stats'!$M$2:$M$1009)+_xlfn.XLOOKUP(B42,'Player Stats'!$B$2:$B$1009,'Player Stats'!$T$2:$T$1009))</f>
        <v>0.5714285714285714</v>
      </c>
      <c r="H42" s="3">
        <f ca="1">_xlfn.XLOOKUP(B42,'Player Stats'!$B$2:$B$1009,'Player Stats'!$Q$2:$Q$1009)</f>
        <v>0.5</v>
      </c>
      <c r="I42" s="4">
        <f ca="1">_xlfn.XLOOKUP(B42,'Player Stats'!$B$2:$B$1009,'Player Stats'!$M$2:$M$1009)/(_xlfn.XLOOKUP(B42,'Player Stats'!$B$2:$B$1009,'Player Stats'!$P$2:$P$1009)+_xlfn.XLOOKUP(B42,'Player Stats'!$B$2:$B$1009,'Player Stats'!$M$2:$M$1009)+_xlfn.XLOOKUP(B42,'Player Stats'!$B$2:$B$1009,'Player Stats'!$T$2:$T$1009))</f>
        <v>0.1142857142857143</v>
      </c>
      <c r="J42" s="3">
        <f ca="1">_xlfn.XLOOKUP(B42,'Player Stats'!$B$2:$B$1009,'Player Stats'!$N$2:$N$1009)</f>
        <v>0.313</v>
      </c>
      <c r="K42" s="4">
        <f ca="1">_xlfn.XLOOKUP(B42,'Player Stats'!$B$2:$B$1009,'Player Stats'!$T$2:$T$1009)/(_xlfn.XLOOKUP(B42,'Player Stats'!$B$2:$B$1009,'Player Stats'!$P$2:$P$1009)+_xlfn.XLOOKUP(B42,'Player Stats'!$B$2:$B$1009,'Player Stats'!$M$2:$M$1009)+_xlfn.XLOOKUP(B42,'Player Stats'!$B$2:$B$1009,'Player Stats'!$T$2:$T$1009))</f>
        <v>0.31428571428571433</v>
      </c>
      <c r="L42" s="3">
        <f ca="1">_xlfn.XLOOKUP(B42,'Player Stats'!$B$2:$B$1009,'Player Stats'!$U$2:$U$1009)</f>
        <v>0.64100000000000001</v>
      </c>
      <c r="M42" cm="1">
        <f t="array" aca="1" ref="M42" ca="1">MIN(_xlfn._xlws.FILTER('Player Working'!$H$35:INDEX('Player Working'!$H$35:$H$60, 'Player Working'!$C$35), ISNA(MATCH('Player Working'!$H$35:INDEX('Player Working'!$H$35:$H$60, 'Player Working'!$C$35), $M$30:M41, 0))))</f>
        <v>12</v>
      </c>
      <c r="N42">
        <f ca="1">IF(D42&gt;0,IFERROR(2*_xlfn.BINOM.INV(_xlfn.BINOM.INV(_xlfn.BINOM.INV(10000,F42/10000,RAND()),G42,RAND()),H42,RAND())+3*_xlfn.BINOM.INV(_xlfn.BINOM.INV(_xlfn.BINOM.INV(10000,F42/10000,RAND()),I42,RAND()),J42,RAND())+_xlfn.BINOM.INV(_xlfn.BINOM.INV(_xlfn.BINOM.INV(10000,F42/10000,RAND()),K42,RAND()),L42,RAND()),ROUND((F42/E42)*_xlfn.XLOOKUP(B42,'Player Stats'!$B$2:$B$1009,'Player Stats'!$AD$2:$AD$1009),0)),0)</f>
        <v>6</v>
      </c>
      <c r="O42" t="str">
        <f ca="1">IF(SUM($N$12:$N$25)=SUM($N$30:$N$43),IF(D42&gt;0,IFERROR(2*_xlfn.BINOM.INV(_xlfn.BINOM.INV(_xlfn.BINOM.INV(10000,(F42/10000)*5/48,RAND()),G42,RAND()),H42,RAND())+3*_xlfn.BINOM.INV(_xlfn.BINOM.INV(_xlfn.BINOM.INV(10000,(F42/10000)*5/48,RAND()),I42,RAND()),J42,RAND())+_xlfn.BINOM.INV(_xlfn.BINOM.INV(_xlfn.BINOM.INV(10000,(F42/10000)*5/48,RAND()),K42,RAND()),L42,RAND()),ROUND(5/48*(F42/E42)*_xlfn.XLOOKUP(B42,'Player Stats'!$B$2:$B$1009,'Player Stats'!$AD$2:$AD$1009),0)),0),"")</f>
        <v/>
      </c>
      <c r="P42" t="str">
        <f ca="1">IF(SUM($N$12:$O$25)=SUM($N$30:$O$43),IF(D42&gt;0,IFERROR(2*_xlfn.BINOM.INV(_xlfn.BINOM.INV(_xlfn.BINOM.INV(10000,(F42/10000)*5/48,RAND()),G42,RAND()),H42,RAND())+3*_xlfn.BINOM.INV(_xlfn.BINOM.INV(_xlfn.BINOM.INV(10000,(F42/10000)*5/48,RAND()),I42,RAND()),J42,RAND())+_xlfn.BINOM.INV(_xlfn.BINOM.INV(_xlfn.BINOM.INV(10000,(F42/10000)*5/48,RAND()),K42,RAND()),L42,RAND()),ROUND(5/48*(F42/E42)*_xlfn.XLOOKUP(B42,'Player Stats'!$B$2:$B$1009,'Player Stats'!$AD$2:$AD$1009),0)),0),"")</f>
        <v/>
      </c>
      <c r="Q42" t="str">
        <f ca="1">IF(SUM($N$12:$P$25)=SUM($N$30:$P$43),IF(D42&gt;0,IFERROR(2*_xlfn.BINOM.INV(_xlfn.BINOM.INV(_xlfn.BINOM.INV(10000,(F42/10000)*5/48,RAND()),G42,RAND()),H42,RAND())+3*_xlfn.BINOM.INV(_xlfn.BINOM.INV(_xlfn.BINOM.INV(10000,(F42/10000)*5/48,RAND()),I42,RAND()),J42,RAND())+_xlfn.BINOM.INV(_xlfn.BINOM.INV(_xlfn.BINOM.INV(10000,(F42/10000)*5/48,RAND()),K42,RAND()),L42,RAND()),ROUND(5/48*(F42/E42)*_xlfn.XLOOKUP(B42,'Player Stats'!$B$2:$B$1009,'Player Stats'!$AD$2:$AD$1009),0)),0),"")</f>
        <v/>
      </c>
    </row>
    <row r="43" spans="1:17" x14ac:dyDescent="0.25">
      <c r="A43" s="1" t="s">
        <v>669</v>
      </c>
      <c r="B43" t="str">
        <f ca="1">_xlfn.XLOOKUP(M43,'Player Working'!$H$35:$H$60,'Player Working'!$I$35:$I$60)</f>
        <v>Collin Gillespie</v>
      </c>
      <c r="C43">
        <f ca="1">_xlfn.XLOOKUP(B43,'Player Stats'!$B$2:$B$1009,'Player Stats'!$H$2:$H$1009)</f>
        <v>6.9</v>
      </c>
      <c r="D43" s="2">
        <f ca="1">IF(M43&lt;=5,C43,C43/SUM('Player Working'!$J$40:$J$47)*(240-SUM('Player Working'!$J$35:$J$39)))</f>
        <v>4.7459999999999996</v>
      </c>
      <c r="E43">
        <f ca="1">IF(D43&gt;0,_xlfn.XLOOKUP(B43,'Player Stats'!$B$2:$B$1009,'Player Stats'!$J$2:$J$1009)+_xlfn.XLOOKUP(B43,'Player Stats'!$B$2:$B$1009,'Player Stats'!$T$2:$T$1009),0)</f>
        <v>2.1</v>
      </c>
      <c r="F43" s="2">
        <f ca="1">((0.0182*(D43)^2-0.1186*(D43)+2.3528)/(0.0182*(C43)^2-0.1186*(C43)+2.3528))*E43*_xlfn.XLOOKUP($E$2,[0]!teams,'Team ID'!$E$2:$E$31)</f>
        <v>1.9787060319759415</v>
      </c>
      <c r="G43" s="4">
        <f ca="1">_xlfn.XLOOKUP(B43,'Player Stats'!$B$2:$B$1009,'Player Stats'!$P$2:$P$1009)/(_xlfn.XLOOKUP(B43,'Player Stats'!$B$2:$B$1009,'Player Stats'!$P$2:$P$1009)+_xlfn.XLOOKUP(B43,'Player Stats'!$B$2:$B$1009,'Player Stats'!$M$2:$M$1009)+_xlfn.XLOOKUP(B43,'Player Stats'!$B$2:$B$1009,'Player Stats'!$T$2:$T$1009))</f>
        <v>0.38095238095238093</v>
      </c>
      <c r="H43" s="3">
        <f ca="1">_xlfn.XLOOKUP(B43,'Player Stats'!$B$2:$B$1009,'Player Stats'!$Q$2:$Q$1009)</f>
        <v>0.63600000000000001</v>
      </c>
      <c r="I43" s="4">
        <f ca="1">_xlfn.XLOOKUP(B43,'Player Stats'!$B$2:$B$1009,'Player Stats'!$M$2:$M$1009)/(_xlfn.XLOOKUP(B43,'Player Stats'!$B$2:$B$1009,'Player Stats'!$P$2:$P$1009)+_xlfn.XLOOKUP(B43,'Player Stats'!$B$2:$B$1009,'Player Stats'!$M$2:$M$1009)+_xlfn.XLOOKUP(B43,'Player Stats'!$B$2:$B$1009,'Player Stats'!$T$2:$T$1009))</f>
        <v>0.42857142857142855</v>
      </c>
      <c r="J43" s="3">
        <f ca="1">_xlfn.XLOOKUP(B43,'Player Stats'!$B$2:$B$1009,'Player Stats'!$N$2:$N$1009)</f>
        <v>0.308</v>
      </c>
      <c r="K43" s="4">
        <f ca="1">_xlfn.XLOOKUP(B43,'Player Stats'!$B$2:$B$1009,'Player Stats'!$T$2:$T$1009)/(_xlfn.XLOOKUP(B43,'Player Stats'!$B$2:$B$1009,'Player Stats'!$P$2:$P$1009)+_xlfn.XLOOKUP(B43,'Player Stats'!$B$2:$B$1009,'Player Stats'!$M$2:$M$1009)+_xlfn.XLOOKUP(B43,'Player Stats'!$B$2:$B$1009,'Player Stats'!$T$2:$T$1009))</f>
        <v>0.19047619047619047</v>
      </c>
      <c r="L43" s="3">
        <f ca="1">_xlfn.XLOOKUP(B43,'Player Stats'!$B$2:$B$1009,'Player Stats'!$U$2:$U$1009)</f>
        <v>0.8</v>
      </c>
      <c r="M43" cm="1">
        <f t="array" aca="1" ref="M43" ca="1">MIN(_xlfn._xlws.FILTER('Player Working'!$H$35:INDEX('Player Working'!$H$35:$H$60, 'Player Working'!$C$35), ISNA(MATCH('Player Working'!$H$35:INDEX('Player Working'!$H$35:$H$60, 'Player Working'!$C$35), $M$30:M42, 0))))</f>
        <v>13</v>
      </c>
      <c r="N43">
        <f ca="1">IF(D43&gt;0,IFERROR(2*_xlfn.BINOM.INV(_xlfn.BINOM.INV(_xlfn.BINOM.INV(10000,F43/10000,RAND()),G43,RAND()),H43,RAND())+3*_xlfn.BINOM.INV(_xlfn.BINOM.INV(_xlfn.BINOM.INV(10000,F43/10000,RAND()),I43,RAND()),J43,RAND())+_xlfn.BINOM.INV(_xlfn.BINOM.INV(_xlfn.BINOM.INV(10000,F43/10000,RAND()),K43,RAND()),L43,RAND()),ROUND((F43/E43)*_xlfn.XLOOKUP(B43,'Player Stats'!$B$2:$B$1009,'Player Stats'!$AD$2:$AD$1009),0)),0)</f>
        <v>0</v>
      </c>
      <c r="O43" t="str">
        <f ca="1">IF(SUM($N$12:$N$25)=SUM($N$30:$N$43),IF(D43&gt;0,IFERROR(2*_xlfn.BINOM.INV(_xlfn.BINOM.INV(_xlfn.BINOM.INV(10000,(F43/10000)*5/48,RAND()),G43,RAND()),H43,RAND())+3*_xlfn.BINOM.INV(_xlfn.BINOM.INV(_xlfn.BINOM.INV(10000,(F43/10000)*5/48,RAND()),I43,RAND()),J43,RAND())+_xlfn.BINOM.INV(_xlfn.BINOM.INV(_xlfn.BINOM.INV(10000,(F43/10000)*5/48,RAND()),K43,RAND()),L43,RAND()),ROUND(5/48*(F43/E43)*_xlfn.XLOOKUP(B43,'Player Stats'!$B$2:$B$1009,'Player Stats'!$AD$2:$AD$1009),0)),0),"")</f>
        <v/>
      </c>
      <c r="P43" t="str">
        <f ca="1">IF(SUM($N$12:$O$25)=SUM($N$30:$O$43),IF(D43&gt;0,IFERROR(2*_xlfn.BINOM.INV(_xlfn.BINOM.INV(_xlfn.BINOM.INV(10000,(F43/10000)*5/48,RAND()),G43,RAND()),H43,RAND())+3*_xlfn.BINOM.INV(_xlfn.BINOM.INV(_xlfn.BINOM.INV(10000,(F43/10000)*5/48,RAND()),I43,RAND()),J43,RAND())+_xlfn.BINOM.INV(_xlfn.BINOM.INV(_xlfn.BINOM.INV(10000,(F43/10000)*5/48,RAND()),K43,RAND()),L43,RAND()),ROUND(5/48*(F43/E43)*_xlfn.XLOOKUP(B43,'Player Stats'!$B$2:$B$1009,'Player Stats'!$AD$2:$AD$1009),0)),0),"")</f>
        <v/>
      </c>
      <c r="Q43" t="str">
        <f ca="1">IF(SUM($N$12:$P$25)=SUM($N$30:$P$43),IF(D43&gt;0,IFERROR(2*_xlfn.BINOM.INV(_xlfn.BINOM.INV(_xlfn.BINOM.INV(10000,(F43/10000)*5/48,RAND()),G43,RAND()),H43,RAND())+3*_xlfn.BINOM.INV(_xlfn.BINOM.INV(_xlfn.BINOM.INV(10000,(F43/10000)*5/48,RAND()),I43,RAND()),J43,RAND())+_xlfn.BINOM.INV(_xlfn.BINOM.INV(_xlfn.BINOM.INV(10000,(F43/10000)*5/48,RAND()),K43,RAND()),L43,RAND()),ROUND(5/48*(F43/E43)*_xlfn.XLOOKUP(B43,'Player Stats'!$B$2:$B$1009,'Player Stats'!$AD$2:$AD$1009),0)),0),"")</f>
        <v/>
      </c>
    </row>
  </sheetData>
  <mergeCells count="13">
    <mergeCell ref="T3:U4"/>
    <mergeCell ref="T1:U1"/>
    <mergeCell ref="Q1:R1"/>
    <mergeCell ref="B27:N27"/>
    <mergeCell ref="L2:M3"/>
    <mergeCell ref="L5:M6"/>
    <mergeCell ref="N2:O3"/>
    <mergeCell ref="N5:O6"/>
    <mergeCell ref="B2:D3"/>
    <mergeCell ref="E2:K3"/>
    <mergeCell ref="B5:D6"/>
    <mergeCell ref="E5:K6"/>
    <mergeCell ref="B9:N9"/>
  </mergeCells>
  <conditionalFormatting sqref="L2:M3 L5:M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count="1">
    <dataValidation type="list" allowBlank="1" showInputMessage="1" showErrorMessage="1" sqref="E2:K3 E5:K6" xr:uid="{4D48C819-E124-4D18-A774-D5ACF0D2D2FF}">
      <formula1>teams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E2427-011C-4E59-AFA2-19269CA21957}">
  <dimension ref="A1:Y16"/>
  <sheetViews>
    <sheetView workbookViewId="0">
      <pane xSplit="3" ySplit="2" topLeftCell="S3" activePane="bottomRight" state="frozen"/>
      <selection pane="topRight" activeCell="D1" sqref="D1"/>
      <selection pane="bottomLeft" activeCell="A3" sqref="A3"/>
      <selection pane="bottomRight" activeCell="AA11" sqref="AA11"/>
    </sheetView>
  </sheetViews>
  <sheetFormatPr defaultRowHeight="12.75" x14ac:dyDescent="0.2"/>
  <cols>
    <col min="1" max="1" width="9.42578125" style="14" bestFit="1" customWidth="1"/>
    <col min="2" max="2" width="12.28515625" style="14" bestFit="1" customWidth="1"/>
    <col min="3" max="3" width="12.7109375" style="14" bestFit="1" customWidth="1"/>
    <col min="4" max="4" width="13.85546875" style="15" bestFit="1" customWidth="1"/>
    <col min="5" max="5" width="11.85546875" style="14" bestFit="1" customWidth="1"/>
    <col min="6" max="6" width="11.85546875" style="18" customWidth="1"/>
    <col min="7" max="7" width="9.85546875" style="17" bestFit="1" customWidth="1"/>
    <col min="8" max="8" width="7.140625" style="16" bestFit="1" customWidth="1"/>
    <col min="9" max="9" width="13.85546875" style="21" bestFit="1" customWidth="1"/>
    <col min="10" max="10" width="11.85546875" style="18" bestFit="1" customWidth="1"/>
    <col min="11" max="11" width="9.85546875" style="22" bestFit="1" customWidth="1"/>
    <col min="12" max="12" width="7.140625" style="18" bestFit="1" customWidth="1"/>
    <col min="13" max="13" width="12" style="23" bestFit="1" customWidth="1"/>
    <col min="14" max="14" width="11.85546875" style="14" bestFit="1" customWidth="1"/>
    <col min="15" max="15" width="11.85546875" style="9" bestFit="1" customWidth="1"/>
    <col min="16" max="16" width="13" style="17" bestFit="1" customWidth="1"/>
    <col min="17" max="17" width="6.5703125" style="9" bestFit="1" customWidth="1"/>
    <col min="18" max="18" width="10.28515625" style="16" bestFit="1" customWidth="1"/>
    <col min="19" max="19" width="10.28515625" style="14" customWidth="1"/>
    <col min="20" max="20" width="13.85546875" style="18" bestFit="1" customWidth="1"/>
    <col min="21" max="21" width="11.85546875" style="14" bestFit="1" customWidth="1"/>
    <col min="22" max="22" width="6.5703125" style="14" bestFit="1" customWidth="1"/>
    <col min="23" max="23" width="7.140625" style="19" bestFit="1" customWidth="1"/>
    <col min="24" max="24" width="13.85546875" style="15" bestFit="1" customWidth="1"/>
    <col min="25" max="25" width="7.140625" style="16" bestFit="1" customWidth="1"/>
    <col min="26" max="16384" width="9.140625" style="14"/>
  </cols>
  <sheetData>
    <row r="1" spans="1:25" s="9" customFormat="1" ht="15" customHeight="1" x14ac:dyDescent="0.2">
      <c r="D1" s="41" t="s">
        <v>701</v>
      </c>
      <c r="E1" s="42"/>
      <c r="F1" s="42"/>
      <c r="G1" s="42"/>
      <c r="H1" s="43"/>
      <c r="I1" s="38" t="s">
        <v>702</v>
      </c>
      <c r="J1" s="39"/>
      <c r="K1" s="39"/>
      <c r="L1" s="40"/>
      <c r="M1" s="44" t="s">
        <v>703</v>
      </c>
      <c r="N1" s="45"/>
      <c r="O1" s="45"/>
      <c r="P1" s="45"/>
      <c r="Q1" s="45"/>
      <c r="R1" s="46"/>
      <c r="S1" s="49" t="s">
        <v>699</v>
      </c>
      <c r="T1" s="50"/>
      <c r="U1" s="50"/>
      <c r="V1" s="50"/>
      <c r="W1" s="51"/>
      <c r="X1" s="47" t="s">
        <v>709</v>
      </c>
      <c r="Y1" s="48"/>
    </row>
    <row r="2" spans="1:25" s="9" customFormat="1" x14ac:dyDescent="0.2">
      <c r="A2" s="10" t="s">
        <v>684</v>
      </c>
      <c r="B2" s="10" t="s">
        <v>658</v>
      </c>
      <c r="C2" s="10" t="s">
        <v>657</v>
      </c>
      <c r="D2" s="11" t="s">
        <v>692</v>
      </c>
      <c r="E2" s="10" t="s">
        <v>693</v>
      </c>
      <c r="F2" s="10" t="s">
        <v>743</v>
      </c>
      <c r="G2" s="24" t="s">
        <v>694</v>
      </c>
      <c r="H2" s="12" t="s">
        <v>681</v>
      </c>
      <c r="I2" s="11" t="s">
        <v>692</v>
      </c>
      <c r="J2" s="10" t="s">
        <v>693</v>
      </c>
      <c r="K2" s="24" t="s">
        <v>694</v>
      </c>
      <c r="L2" s="10" t="s">
        <v>681</v>
      </c>
      <c r="M2" s="11" t="s">
        <v>680</v>
      </c>
      <c r="N2" s="10" t="s">
        <v>698</v>
      </c>
      <c r="O2" s="10" t="s">
        <v>695</v>
      </c>
      <c r="P2" s="24" t="s">
        <v>700</v>
      </c>
      <c r="Q2" s="10" t="s">
        <v>696</v>
      </c>
      <c r="R2" s="12" t="s">
        <v>697</v>
      </c>
      <c r="S2" s="11" t="s">
        <v>680</v>
      </c>
      <c r="T2" s="10" t="s">
        <v>692</v>
      </c>
      <c r="U2" s="10" t="s">
        <v>695</v>
      </c>
      <c r="V2" s="10" t="s">
        <v>696</v>
      </c>
      <c r="W2" s="12" t="s">
        <v>681</v>
      </c>
      <c r="X2" s="11" t="s">
        <v>692</v>
      </c>
      <c r="Y2" s="12" t="s">
        <v>681</v>
      </c>
    </row>
    <row r="3" spans="1:25" x14ac:dyDescent="0.2">
      <c r="A3" s="13">
        <v>45318</v>
      </c>
      <c r="B3" s="14" t="s">
        <v>686</v>
      </c>
      <c r="C3" s="14" t="s">
        <v>741</v>
      </c>
      <c r="D3" s="21">
        <v>-2</v>
      </c>
      <c r="E3" s="14" t="str">
        <f t="shared" ref="E3:E16" si="0">IF(D3&lt;0,C3,B3)</f>
        <v>Pistons</v>
      </c>
      <c r="F3" s="18">
        <v>-132</v>
      </c>
      <c r="G3" s="17">
        <f t="shared" ref="G3:G16" si="1">IF(F3&gt;0,100/(100+F3),ABS(F3)/(100-F3))</f>
        <v>0.56896551724137934</v>
      </c>
      <c r="H3" s="19">
        <v>243</v>
      </c>
      <c r="I3" s="21">
        <v>1</v>
      </c>
      <c r="J3" s="14" t="str">
        <f t="shared" ref="J3:J16" si="2">IF(I3&gt;0,B3,C3)</f>
        <v>Wizards</v>
      </c>
      <c r="K3" s="22">
        <v>0.51449999999999996</v>
      </c>
      <c r="L3" s="18">
        <v>238</v>
      </c>
      <c r="M3" s="23" t="str" cm="1">
        <f t="array" ref="M3">_xlfn.IFS(I3&lt;D3,C3,I3&gt;D3,B3,I3=D3,"NO BET")</f>
        <v>Wizards</v>
      </c>
      <c r="N3" s="14" cm="1">
        <f t="array" ref="N3">_xlfn.IFS(M3=B3,I3-D3,M3=C3,D3-I3,I3=D3,0)</f>
        <v>3</v>
      </c>
      <c r="O3" s="9" t="str">
        <f t="shared" ref="O3:O10" si="3">IF(J3="","",J3)</f>
        <v>Wizards</v>
      </c>
      <c r="P3" s="17" cm="1">
        <f t="array" ref="P3">_xlfn.IFS(J3=E3,K3-G3,J3&lt;&gt;E3,G3-(100%-K3))</f>
        <v>8.3465517241379295E-2</v>
      </c>
      <c r="Q3" s="9" t="str" cm="1">
        <f t="array" ref="Q3">_xlfn.IFS(L3&lt;H3,"UNDER",L3&gt;H3,"OVER",L3=H3,"NO BET")</f>
        <v>UNDER</v>
      </c>
      <c r="R3" s="16" cm="1">
        <f t="array" ref="R3">_xlfn.IFS(Q3="OVER",L3-H3,Q3="UNDER",H3-L3,Q3="NO BET","NO BET")</f>
        <v>5</v>
      </c>
      <c r="S3" s="14" t="str" cm="1">
        <f t="array" ref="S3">_xlfn.IFS(T3="","",T3&gt;D3,B3,T3&lt;D3,C3)</f>
        <v>Wizards</v>
      </c>
      <c r="T3" s="18">
        <v>14</v>
      </c>
      <c r="U3" s="14" t="str">
        <f t="shared" ref="U3:U15" si="4">IF(T3&gt;0,B3,C3)</f>
        <v>Wizards</v>
      </c>
      <c r="V3" s="14" t="str" cm="1">
        <f t="array" ref="V3">_xlfn.IFS(W3="","",W3&lt;H3,"UNDER",W3&gt;H3,"OVER")</f>
        <v>UNDER</v>
      </c>
      <c r="W3" s="19">
        <v>222</v>
      </c>
      <c r="X3" s="15" t="str" cm="1">
        <f t="array" ref="X3">_xlfn.IFS(S3=M3,"HIT",S3&lt;&gt;M3,ABS(T3)-ABS(D3)+1)</f>
        <v>HIT</v>
      </c>
      <c r="Y3" s="16" t="str" cm="1">
        <f t="array" ref="Y3">_xlfn.IFS(V3=Q3,"HIT",V3&lt;&gt;Q3,ABS(H3-W3+1))</f>
        <v>HIT</v>
      </c>
    </row>
    <row r="4" spans="1:25" x14ac:dyDescent="0.2">
      <c r="A4" s="13">
        <v>45318</v>
      </c>
      <c r="B4" s="14" t="s">
        <v>688</v>
      </c>
      <c r="C4" s="14" t="s">
        <v>687</v>
      </c>
      <c r="D4" s="21">
        <v>-5</v>
      </c>
      <c r="E4" s="14" t="str">
        <f t="shared" si="0"/>
        <v>Knicks</v>
      </c>
      <c r="F4" s="18">
        <v>-197</v>
      </c>
      <c r="G4" s="17">
        <f t="shared" si="1"/>
        <v>0.66329966329966328</v>
      </c>
      <c r="H4" s="19">
        <v>216</v>
      </c>
      <c r="I4" s="21">
        <v>8.5</v>
      </c>
      <c r="J4" s="14" t="str">
        <f t="shared" si="2"/>
        <v>Heat</v>
      </c>
      <c r="K4" s="22">
        <v>0.63900000000000001</v>
      </c>
      <c r="L4" s="18">
        <v>229.5</v>
      </c>
      <c r="M4" s="23" t="str" cm="1">
        <f t="array" ref="M4">_xlfn.IFS(I4&lt;D4,C4,I4&gt;D4,B4,I4=D4,"NO BET")</f>
        <v>Heat</v>
      </c>
      <c r="N4" s="14" cm="1">
        <f t="array" ref="N4">_xlfn.IFS(M4=B4,I4-D4,M4=C4,D4-I4,I4=D4,0)</f>
        <v>13.5</v>
      </c>
      <c r="O4" s="9" t="str">
        <f t="shared" si="3"/>
        <v>Heat</v>
      </c>
      <c r="P4" s="17" cm="1">
        <f t="array" ref="P4">_xlfn.IFS(J4=E4,K4-G4,J4&lt;&gt;E4,G4-(100%-K4))</f>
        <v>0.30229966329966329</v>
      </c>
      <c r="Q4" s="9" t="str" cm="1">
        <f t="array" ref="Q4">_xlfn.IFS(L4&lt;H4,"UNDER",L4&gt;H4,"OVER",L4=H4,"NO BET")</f>
        <v>OVER</v>
      </c>
      <c r="R4" s="16" cm="1">
        <f t="array" ref="R4">_xlfn.IFS(Q4="OVER",L4-H4,Q4="UNDER",H4-L4,Q4="NO BET","NO BET")</f>
        <v>13.5</v>
      </c>
      <c r="S4" s="14" t="str" cm="1">
        <f t="array" ref="S4">_xlfn.IFS(T4="","",T4&gt;D4,B4,T4&lt;D4,C4)</f>
        <v>Knicks</v>
      </c>
      <c r="T4" s="18">
        <v>-16</v>
      </c>
      <c r="U4" s="14" t="str">
        <f t="shared" si="4"/>
        <v>Knicks</v>
      </c>
      <c r="V4" s="14" t="str" cm="1">
        <f t="array" ref="V4">_xlfn.IFS(W4="","",W4&lt;H4,"UNDER",W4&gt;H4,"OVER")</f>
        <v>OVER</v>
      </c>
      <c r="W4" s="19">
        <v>234</v>
      </c>
      <c r="X4" s="15" cm="1">
        <f t="array" ref="X4">_xlfn.IFS(S4=M4,"HIT",S4&lt;&gt;M4,ABS(T4)-ABS(D4)+1)</f>
        <v>12</v>
      </c>
      <c r="Y4" s="16" t="str" cm="1">
        <f t="array" ref="Y4">_xlfn.IFS(V4=Q4,"HIT",V4&lt;&gt;Q4,ABS(H4-W4+1))</f>
        <v>HIT</v>
      </c>
    </row>
    <row r="5" spans="1:25" x14ac:dyDescent="0.2">
      <c r="A5" s="13">
        <v>45318</v>
      </c>
      <c r="B5" s="14" t="s">
        <v>704</v>
      </c>
      <c r="C5" s="14" t="s">
        <v>690</v>
      </c>
      <c r="D5" s="21">
        <v>-4</v>
      </c>
      <c r="E5" s="14" t="str">
        <f t="shared" si="0"/>
        <v>Nets</v>
      </c>
      <c r="F5" s="18">
        <v>-166</v>
      </c>
      <c r="G5" s="17">
        <f t="shared" si="1"/>
        <v>0.62406015037593987</v>
      </c>
      <c r="H5" s="19">
        <v>218</v>
      </c>
      <c r="I5" s="21">
        <v>1.33</v>
      </c>
      <c r="J5" s="14" t="str">
        <f t="shared" si="2"/>
        <v>Rockets</v>
      </c>
      <c r="K5" s="22">
        <v>0.54200000000000004</v>
      </c>
      <c r="L5" s="18">
        <v>223.33</v>
      </c>
      <c r="M5" s="23" t="str" cm="1">
        <f t="array" ref="M5">_xlfn.IFS(I5&lt;D5,C5,I5&gt;D5,B5,I5=D5,"NO BET")</f>
        <v>Rockets</v>
      </c>
      <c r="N5" s="14" cm="1">
        <f t="array" ref="N5">_xlfn.IFS(M5=B5,I5-D5,M5=C5,D5-I5,I5=D5,0)</f>
        <v>5.33</v>
      </c>
      <c r="O5" s="9" t="str">
        <f t="shared" si="3"/>
        <v>Rockets</v>
      </c>
      <c r="P5" s="17" cm="1">
        <f t="array" ref="P5">_xlfn.IFS(J5=E5,K5-G5,J5&lt;&gt;E5,G5-(100%-K5))</f>
        <v>0.16606015037593991</v>
      </c>
      <c r="Q5" s="9" t="str" cm="1">
        <f t="array" ref="Q5">_xlfn.IFS(L5&lt;H5,"UNDER",L5&gt;H5,"OVER",L5=H5,"NO BET")</f>
        <v>OVER</v>
      </c>
      <c r="R5" s="16" cm="1">
        <f t="array" ref="R5">_xlfn.IFS(Q5="OVER",L5-H5,Q5="UNDER",H5-L5,Q5="NO BET","NO BET")</f>
        <v>5.3300000000000125</v>
      </c>
      <c r="S5" s="14" t="str" cm="1">
        <f t="array" ref="S5">_xlfn.IFS(T5="","",T5&gt;D5,B5,T5&lt;D5,C5)</f>
        <v>Rockets</v>
      </c>
      <c r="T5" s="18">
        <v>-2</v>
      </c>
      <c r="U5" s="14" t="str">
        <f t="shared" si="4"/>
        <v>Nets</v>
      </c>
      <c r="V5" s="14" t="str" cm="1">
        <f t="array" ref="V5">_xlfn.IFS(W5="","",W5&lt;H5,"UNDER",W5&gt;H5,"OVER")</f>
        <v>UNDER</v>
      </c>
      <c r="W5" s="19">
        <v>210</v>
      </c>
      <c r="X5" s="15" t="str" cm="1">
        <f t="array" ref="X5">_xlfn.IFS(S5=M5,"HIT",S5&lt;&gt;M5,ABS(T5)-ABS(D5)+1)</f>
        <v>HIT</v>
      </c>
      <c r="Y5" s="16" cm="1">
        <f t="array" ref="Y5">_xlfn.IFS(V5=Q5,"HIT",V5&lt;&gt;Q5,ABS(H5-W5+1))</f>
        <v>9</v>
      </c>
    </row>
    <row r="6" spans="1:25" x14ac:dyDescent="0.2">
      <c r="A6" s="13">
        <v>45318</v>
      </c>
      <c r="B6" s="14" t="s">
        <v>691</v>
      </c>
      <c r="C6" s="14" t="s">
        <v>742</v>
      </c>
      <c r="D6" s="21">
        <v>2</v>
      </c>
      <c r="E6" s="14" t="str">
        <f t="shared" si="0"/>
        <v>Kings</v>
      </c>
      <c r="F6" s="18">
        <v>-112</v>
      </c>
      <c r="G6" s="17">
        <f t="shared" si="1"/>
        <v>0.52830188679245282</v>
      </c>
      <c r="H6" s="19">
        <v>242</v>
      </c>
      <c r="I6" s="21">
        <v>-1</v>
      </c>
      <c r="J6" s="14" t="str">
        <f t="shared" si="2"/>
        <v>Mavericks</v>
      </c>
      <c r="K6" s="22">
        <v>0.52200000000000002</v>
      </c>
      <c r="L6" s="18">
        <v>245</v>
      </c>
      <c r="M6" s="23" t="str" cm="1">
        <f t="array" ref="M6">_xlfn.IFS(I6&lt;D6,C6,I6&gt;D6,B6,I6=D6,"NO BET")</f>
        <v>Mavericks</v>
      </c>
      <c r="N6" s="14" cm="1">
        <f t="array" ref="N6">_xlfn.IFS(M6=B6,I6-D6,M6=C6,D6-I6,I6=D6,0)</f>
        <v>3</v>
      </c>
      <c r="O6" s="9" t="str">
        <f t="shared" si="3"/>
        <v>Mavericks</v>
      </c>
      <c r="P6" s="17" cm="1">
        <f t="array" ref="P6">_xlfn.IFS(J6=E6,K6-G6,J6&lt;&gt;E6,G6-(100%-K6))</f>
        <v>5.0301886792452843E-2</v>
      </c>
      <c r="Q6" s="9" t="str" cm="1">
        <f t="array" ref="Q6">_xlfn.IFS(L6&lt;H6,"UNDER",L6&gt;H6,"OVER",L6=H6,"NO BET")</f>
        <v>OVER</v>
      </c>
      <c r="R6" s="16" cm="1">
        <f t="array" ref="R6">_xlfn.IFS(Q6="OVER",L6-H6,Q6="UNDER",H6-L6,Q6="NO BET","NO BET")</f>
        <v>3</v>
      </c>
      <c r="S6" s="14" t="str" cm="1">
        <f t="array" ref="S6">_xlfn.IFS(T6="","",T6&gt;D6,B6,T6&lt;D6,C6)</f>
        <v>Kings</v>
      </c>
      <c r="T6" s="18">
        <v>5</v>
      </c>
      <c r="U6" s="14" t="str">
        <f t="shared" si="4"/>
        <v>Kings</v>
      </c>
      <c r="V6" s="14" t="str" cm="1">
        <f t="array" ref="V6">_xlfn.IFS(W6="","",W6&lt;H6,"UNDER",W6&gt;H6,"OVER")</f>
        <v>UNDER</v>
      </c>
      <c r="W6" s="19">
        <v>235</v>
      </c>
      <c r="Y6" s="16" cm="1">
        <f t="array" ref="Y6">_xlfn.IFS(V6=Q6,"HIT",V6&lt;&gt;Q6,ABS(H6-W6+1))</f>
        <v>8</v>
      </c>
    </row>
    <row r="7" spans="1:25" x14ac:dyDescent="0.2">
      <c r="A7" s="13">
        <v>45318</v>
      </c>
      <c r="B7" s="14" t="s">
        <v>685</v>
      </c>
      <c r="C7" s="14" t="s">
        <v>705</v>
      </c>
      <c r="D7" s="21">
        <v>8.5</v>
      </c>
      <c r="E7" s="14" t="str">
        <f t="shared" si="0"/>
        <v>Jazz</v>
      </c>
      <c r="F7" s="18">
        <v>-346</v>
      </c>
      <c r="G7" s="17">
        <f t="shared" si="1"/>
        <v>0.77578475336322872</v>
      </c>
      <c r="H7" s="19">
        <v>237</v>
      </c>
      <c r="I7" s="21">
        <v>18</v>
      </c>
      <c r="J7" s="14" t="str">
        <f t="shared" si="2"/>
        <v>Jazz</v>
      </c>
      <c r="K7" s="22">
        <v>0.8</v>
      </c>
      <c r="L7" s="18">
        <v>226</v>
      </c>
      <c r="M7" s="23" t="str" cm="1">
        <f t="array" ref="M7">_xlfn.IFS(I7&lt;D7,C7,I7&gt;D7,B7,I7=D7,"NO BET")</f>
        <v>Jazz</v>
      </c>
      <c r="N7" s="14" cm="1">
        <f t="array" ref="N7">_xlfn.IFS(M7=B7,I7-D7,M7=C7,D7-I7,I7=D7,0)</f>
        <v>9.5</v>
      </c>
      <c r="O7" s="9" t="str">
        <f t="shared" si="3"/>
        <v>Jazz</v>
      </c>
      <c r="P7" s="17" cm="1">
        <f t="array" ref="P7">_xlfn.IFS(J7=E7,K7-G7,J7&lt;&gt;E7,G7-(100%-K7))</f>
        <v>2.4215246636771326E-2</v>
      </c>
      <c r="Q7" s="25" t="str" cm="1">
        <f t="array" ref="Q7">_xlfn.IFS(L7&lt;H7,"UNDER",L7&gt;H7,"OVER",L7=H7,"NO BET")</f>
        <v>UNDER</v>
      </c>
      <c r="R7" s="16" cm="1">
        <f t="array" ref="R7">_xlfn.IFS(Q7="OVER",L7-H7,Q7="UNDER",H7-L7,Q7="NO BET","NO BET")</f>
        <v>11</v>
      </c>
      <c r="S7" s="14" t="str" cm="1">
        <f t="array" ref="S7">_xlfn.IFS(T7="","",T7&gt;D7,B7,T7&lt;D7,C7)</f>
        <v>Jazz</v>
      </c>
      <c r="T7" s="18">
        <v>12</v>
      </c>
      <c r="U7" s="14" t="str">
        <f t="shared" si="4"/>
        <v>Jazz</v>
      </c>
      <c r="V7" s="14" t="str" cm="1">
        <f t="array" ref="V7">_xlfn.IFS(W7="","",W7&lt;H7,"UNDER",W7&gt;H7,"OVER")</f>
        <v>OVER</v>
      </c>
      <c r="W7" s="19">
        <v>256</v>
      </c>
      <c r="Y7" s="16" cm="1">
        <f t="array" ref="Y7">_xlfn.IFS(V7=Q7,"HIT",V7&lt;&gt;Q7,ABS(H7-W7+1))</f>
        <v>18</v>
      </c>
    </row>
    <row r="8" spans="1:25" x14ac:dyDescent="0.2">
      <c r="A8" s="13">
        <v>45318</v>
      </c>
      <c r="B8" s="14" t="s">
        <v>689</v>
      </c>
      <c r="C8" s="14" t="s">
        <v>708</v>
      </c>
      <c r="D8" s="21">
        <v>10.5</v>
      </c>
      <c r="E8" s="14" t="str">
        <f t="shared" si="0"/>
        <v>Timberwolves</v>
      </c>
      <c r="F8" s="18">
        <v>-502</v>
      </c>
      <c r="G8" s="17">
        <f t="shared" si="1"/>
        <v>0.83388704318936879</v>
      </c>
      <c r="H8" s="19">
        <v>228.5</v>
      </c>
      <c r="I8" s="21">
        <v>11</v>
      </c>
      <c r="J8" s="14" t="str">
        <f t="shared" si="2"/>
        <v>Timberwolves</v>
      </c>
      <c r="K8" s="22">
        <v>0.70450000000000002</v>
      </c>
      <c r="L8" s="18">
        <v>220</v>
      </c>
      <c r="M8" s="23" t="str" cm="1">
        <f t="array" ref="M8">_xlfn.IFS(I8&lt;D8,C8,I8&gt;D8,B8,I8=D8,"NO BET")</f>
        <v>Timberwolves</v>
      </c>
      <c r="N8" s="14" cm="1">
        <f t="array" ref="N8">_xlfn.IFS(M8=B8,I8-D8,M8=C8,D8-I8,I8=D8,0)</f>
        <v>0.5</v>
      </c>
      <c r="O8" s="9" t="str">
        <f t="shared" si="3"/>
        <v>Timberwolves</v>
      </c>
      <c r="P8" s="17" cm="1">
        <f t="array" ref="P8">_xlfn.IFS(J8=E8,K8-G8,J8&lt;&gt;E8,G8-(100%-K8))</f>
        <v>-0.12938704318936878</v>
      </c>
      <c r="Q8" s="9" t="str" cm="1">
        <f t="array" ref="Q8">_xlfn.IFS(L8&lt;H8,"UNDER",L8&gt;H8,"OVER",L8=H8,"NO BET")</f>
        <v>UNDER</v>
      </c>
      <c r="R8" s="16" cm="1">
        <f t="array" ref="R8">_xlfn.IFS(Q8="OVER",L8-H8,Q8="UNDER",H8-L8,Q8="NO BET","NO BET")</f>
        <v>8.5</v>
      </c>
      <c r="S8" s="14" t="str" cm="1">
        <f t="array" ref="S8">_xlfn.IFS(T8="","",T8&gt;D8,B8,T8&lt;D8,C8)</f>
        <v>Spurs</v>
      </c>
      <c r="T8" s="18">
        <v>-1</v>
      </c>
      <c r="U8" s="14" t="str">
        <f t="shared" si="4"/>
        <v>Spurs</v>
      </c>
      <c r="V8" s="14" t="str" cm="1">
        <f t="array" ref="V8">_xlfn.IFS(W8="","",W8&lt;H8,"UNDER",W8&gt;H8,"OVER")</f>
        <v>UNDER</v>
      </c>
      <c r="W8" s="19">
        <v>225</v>
      </c>
      <c r="Y8" s="16" t="str" cm="1">
        <f t="array" ref="Y8">_xlfn.IFS(V8=Q8,"HIT",V8&lt;&gt;Q8,ABS(H8-W8+1))</f>
        <v>HIT</v>
      </c>
    </row>
    <row r="9" spans="1:25" x14ac:dyDescent="0.2">
      <c r="A9" s="13">
        <v>45318</v>
      </c>
      <c r="B9" s="14" t="s">
        <v>706</v>
      </c>
      <c r="C9" s="14" t="s">
        <v>707</v>
      </c>
      <c r="D9" s="21">
        <v>-5.5</v>
      </c>
      <c r="E9" s="14" t="str">
        <f t="shared" si="0"/>
        <v>Bucks</v>
      </c>
      <c r="F9" s="18">
        <v>-215</v>
      </c>
      <c r="G9" s="17">
        <f t="shared" si="1"/>
        <v>0.68253968253968256</v>
      </c>
      <c r="H9" s="19">
        <v>241</v>
      </c>
      <c r="I9" s="21">
        <v>-1</v>
      </c>
      <c r="J9" s="14" t="str">
        <f t="shared" si="2"/>
        <v>Bucks</v>
      </c>
      <c r="K9" s="22">
        <v>0.52100000000000002</v>
      </c>
      <c r="L9" s="18">
        <v>239</v>
      </c>
      <c r="M9" s="23" t="str" cm="1">
        <f t="array" ref="M9">_xlfn.IFS(I9&lt;D9,C9,I9&gt;D9,B9,I9=D9,"NO BET")</f>
        <v>Pelicans</v>
      </c>
      <c r="N9" s="14" cm="1">
        <f t="array" ref="N9">_xlfn.IFS(M9=B9,I9-D9,M9=C9,D9-I9,I9=D9,0)</f>
        <v>4.5</v>
      </c>
      <c r="O9" s="9" t="str">
        <f t="shared" si="3"/>
        <v>Bucks</v>
      </c>
      <c r="P9" s="17" cm="1">
        <f t="array" ref="P9">_xlfn.IFS(J9=E9,K9-G9,J9&lt;&gt;E9,G9-(100%-K9))</f>
        <v>-0.16153968253968254</v>
      </c>
      <c r="Q9" s="25" t="str" cm="1">
        <f t="array" ref="Q9">_xlfn.IFS(L9&lt;H9,"UNDER",L9&gt;H9,"OVER",L9=H9,"NO BET")</f>
        <v>UNDER</v>
      </c>
      <c r="R9" s="16" cm="1">
        <f t="array" ref="R9">_xlfn.IFS(Q9="OVER",L9-H9,Q9="UNDER",H9-L9,Q9="NO BET","NO BET")</f>
        <v>2</v>
      </c>
      <c r="S9" s="14" t="str" cm="1">
        <f t="array" ref="S9">_xlfn.IFS(T9="","",T9&gt;D9,B9,T9&lt;D9,C9)</f>
        <v>Bucks</v>
      </c>
      <c r="T9" s="18">
        <v>-24</v>
      </c>
      <c r="U9" s="14" t="str">
        <f t="shared" si="4"/>
        <v>Bucks</v>
      </c>
      <c r="V9" s="14" t="str" cm="1">
        <f t="array" ref="V9">_xlfn.IFS(W9="","",W9&lt;H9,"UNDER",W9&gt;H9,"OVER")</f>
        <v>OVER</v>
      </c>
      <c r="W9" s="19">
        <v>258</v>
      </c>
      <c r="Y9" s="16" cm="1">
        <f t="array" ref="Y9">_xlfn.IFS(V9=Q9,"HIT",V9&lt;&gt;Q9,ABS(H9-W9+1))</f>
        <v>16</v>
      </c>
    </row>
    <row r="10" spans="1:25" x14ac:dyDescent="0.2">
      <c r="A10" s="13">
        <v>45320</v>
      </c>
      <c r="B10" s="14" t="s">
        <v>745</v>
      </c>
      <c r="C10" s="14" t="s">
        <v>746</v>
      </c>
      <c r="D10" s="15">
        <v>2</v>
      </c>
      <c r="E10" s="14" t="str">
        <f t="shared" si="0"/>
        <v>Clippers</v>
      </c>
      <c r="F10" s="18">
        <v>-130</v>
      </c>
      <c r="G10" s="17">
        <f t="shared" si="1"/>
        <v>0.56521739130434778</v>
      </c>
      <c r="H10" s="16">
        <v>225</v>
      </c>
      <c r="I10" s="21">
        <v>-2.5</v>
      </c>
      <c r="J10" s="18" t="str">
        <f t="shared" si="2"/>
        <v>Cavaliers</v>
      </c>
      <c r="K10" s="22">
        <v>0.54300000000000004</v>
      </c>
      <c r="L10" s="18">
        <v>223.5</v>
      </c>
      <c r="M10" s="23" t="str" cm="1">
        <f t="array" ref="M10">_xlfn.IFS(I10&lt;D10,C10,I10&gt;D10,B10,I10=D10,"NO BET")</f>
        <v>Cavaliers</v>
      </c>
      <c r="N10" s="14" cm="1">
        <f t="array" ref="N10">_xlfn.IFS(M10=B10,I10-D10,M10=C10,D10-I10,I10=D10,0)</f>
        <v>4.5</v>
      </c>
      <c r="O10" s="9" t="str">
        <f t="shared" si="3"/>
        <v>Cavaliers</v>
      </c>
      <c r="P10" s="17" cm="1">
        <f t="array" ref="P10">_xlfn.IFS(J10=E10,K10-G10,J10&lt;&gt;E10,G10-(100%-K10))</f>
        <v>0.10821739130434782</v>
      </c>
      <c r="Q10" s="25" t="str" cm="1">
        <f t="array" ref="Q10">_xlfn.IFS(L10&lt;H10,"UNDER",L10&gt;H10,"OVER",L10=H10,"NO BET")</f>
        <v>UNDER</v>
      </c>
      <c r="R10" s="16" cm="1">
        <f t="array" ref="R10">_xlfn.IFS(Q10="OVER",L10-H10,Q10="UNDER",H10-L10,Q10="NO BET","NO BET")</f>
        <v>1.5</v>
      </c>
      <c r="S10" s="14" t="str" cm="1">
        <f t="array" ref="S10">_xlfn.IFS(T10="","",T10&gt;D10,B10,T10&lt;D10,C10)</f>
        <v>Cavaliers</v>
      </c>
      <c r="T10" s="18">
        <v>-10</v>
      </c>
      <c r="U10" s="14" t="str">
        <f t="shared" si="4"/>
        <v>Cavaliers</v>
      </c>
      <c r="V10" s="14" t="str" cm="1">
        <f t="array" ref="V10">_xlfn.IFS(W10="","",W10&lt;H10,"UNDER",W10&gt;H10,"OVER")</f>
        <v>OVER</v>
      </c>
      <c r="W10" s="19">
        <v>226</v>
      </c>
      <c r="Y10" s="16" cm="1">
        <f t="array" ref="Y10">_xlfn.IFS(V10=Q10,"HIT",V10&lt;&gt;Q10,ABS(H10-W10+1))</f>
        <v>0</v>
      </c>
    </row>
    <row r="11" spans="1:25" x14ac:dyDescent="0.2">
      <c r="A11" s="13">
        <v>45320</v>
      </c>
      <c r="B11" s="14" t="s">
        <v>744</v>
      </c>
      <c r="C11" s="14" t="s">
        <v>688</v>
      </c>
      <c r="D11" s="15">
        <v>-4</v>
      </c>
      <c r="E11" s="14" t="str">
        <f t="shared" si="0"/>
        <v>Heat</v>
      </c>
      <c r="F11" s="18">
        <v>-170</v>
      </c>
      <c r="G11" s="17">
        <f t="shared" si="1"/>
        <v>0.62962962962962965</v>
      </c>
      <c r="H11" s="16">
        <v>229.5</v>
      </c>
      <c r="I11" s="21">
        <v>0.33</v>
      </c>
      <c r="J11" s="18" t="str">
        <f t="shared" si="2"/>
        <v>Suns</v>
      </c>
      <c r="K11" s="22">
        <v>0.51170000000000004</v>
      </c>
      <c r="L11" s="18">
        <v>245</v>
      </c>
      <c r="M11" s="23" t="str" cm="1">
        <f t="array" ref="M11">_xlfn.IFS(I11&lt;D11,C11,I11&gt;D11,B11,I11=D11,"NO BET")</f>
        <v>Suns</v>
      </c>
      <c r="N11" s="14" cm="1">
        <f t="array" ref="N11">_xlfn.IFS(M11=B11,I11-D11,M11=C11,D11-I11,I11=D11,0)</f>
        <v>4.33</v>
      </c>
      <c r="O11" s="9" t="str">
        <f t="shared" ref="O11:O14" si="5">IF(J11="","",J11)</f>
        <v>Suns</v>
      </c>
      <c r="P11" s="17" cm="1">
        <f t="array" ref="P11">_xlfn.IFS(J11=E11,K11-G11,J11&lt;&gt;E11,G11-(100%-K11))</f>
        <v>0.14132962962962969</v>
      </c>
      <c r="Q11" s="9" t="str" cm="1">
        <f t="array" ref="Q11">_xlfn.IFS(L11&lt;H11,"UNDER",L11&gt;H11,"OVER",L11=H11,"NO BET")</f>
        <v>OVER</v>
      </c>
      <c r="R11" s="16" cm="1">
        <f t="array" ref="R11">_xlfn.IFS(Q11="OVER",L11-H11,Q11="UNDER",H11-L11,Q11="NO BET","NO BET")</f>
        <v>15.5</v>
      </c>
      <c r="S11" s="14" t="str" cm="1">
        <f t="array" ref="S11">_xlfn.IFS(T11="","",T11&gt;D11,B11,T11&lt;D11,C11)</f>
        <v>Suns</v>
      </c>
      <c r="T11" s="18">
        <v>13</v>
      </c>
      <c r="U11" s="14" t="str">
        <f t="shared" si="4"/>
        <v>Suns</v>
      </c>
      <c r="V11" s="14" t="str" cm="1">
        <f t="array" ref="V11">_xlfn.IFS(W11="","",W11&lt;H11,"UNDER",W11&gt;H11,"OVER")</f>
        <v>UNDER</v>
      </c>
      <c r="W11" s="19">
        <v>223</v>
      </c>
      <c r="Y11" s="16" cm="1">
        <f t="array" ref="Y11">_xlfn.IFS(V11=Q11,"HIT",V11&lt;&gt;Q11,ABS(H11-W11+1))</f>
        <v>7.5</v>
      </c>
    </row>
    <row r="12" spans="1:25" x14ac:dyDescent="0.2">
      <c r="A12" s="13">
        <v>45320</v>
      </c>
      <c r="B12" s="14" t="s">
        <v>685</v>
      </c>
      <c r="C12" s="14" t="s">
        <v>690</v>
      </c>
      <c r="D12" s="15">
        <v>1</v>
      </c>
      <c r="E12" s="14" t="str">
        <f t="shared" si="0"/>
        <v>Jazz</v>
      </c>
      <c r="F12" s="18">
        <v>-112</v>
      </c>
      <c r="G12" s="17">
        <f t="shared" si="1"/>
        <v>0.52830188679245282</v>
      </c>
      <c r="H12" s="16">
        <v>233.5</v>
      </c>
      <c r="I12" s="21">
        <v>8</v>
      </c>
      <c r="J12" s="18" t="str">
        <f t="shared" si="2"/>
        <v>Jazz</v>
      </c>
      <c r="K12" s="22">
        <v>0.65749999999999997</v>
      </c>
      <c r="L12" s="18">
        <v>230</v>
      </c>
      <c r="M12" s="23" t="str" cm="1">
        <f t="array" ref="M12">_xlfn.IFS(I12&lt;D12,C12,I12&gt;D12,B12,I12=D12,"NO BET")</f>
        <v>Jazz</v>
      </c>
      <c r="N12" s="14" cm="1">
        <f t="array" ref="N12">_xlfn.IFS(M12=B12,I12-D12,M12=C12,D12-I12,I12=D12,0)</f>
        <v>7</v>
      </c>
      <c r="O12" s="9" t="str">
        <f t="shared" si="5"/>
        <v>Jazz</v>
      </c>
      <c r="P12" s="17" cm="1">
        <f t="array" ref="P12">_xlfn.IFS(J12=E12,K12-G12,J12&lt;&gt;E12,G12-(100%-K12))</f>
        <v>0.12919811320754715</v>
      </c>
      <c r="Q12" s="25" t="str" cm="1">
        <f t="array" ref="Q12">_xlfn.IFS(L12&lt;H12,"UNDER",L12&gt;H12,"OVER",L12=H12,"NO BET")</f>
        <v>UNDER</v>
      </c>
      <c r="R12" s="16" cm="1">
        <f t="array" ref="R12">_xlfn.IFS(Q12="OVER",L12-H12,Q12="UNDER",H12-L12,Q12="NO BET","NO BET")</f>
        <v>3.5</v>
      </c>
      <c r="S12" s="14" t="str" cm="1">
        <f t="array" ref="S12">_xlfn.IFS(T12="","",T12&gt;D12,B12,T12&lt;D12,C12)</f>
        <v>Nets</v>
      </c>
      <c r="T12" s="18">
        <v>-33</v>
      </c>
      <c r="U12" s="14" t="str">
        <f t="shared" si="4"/>
        <v>Nets</v>
      </c>
      <c r="V12" s="14" t="str" cm="1">
        <f t="array" ref="V12">_xlfn.IFS(W12="","",W12&lt;H12,"UNDER",W12&gt;H12,"OVER")</f>
        <v>OVER</v>
      </c>
      <c r="W12" s="19">
        <v>261</v>
      </c>
      <c r="Y12" s="16" cm="1">
        <f t="array" ref="Y12">_xlfn.IFS(V12=Q12,"HIT",V12&lt;&gt;Q12,ABS(H12-W12+1))</f>
        <v>26.5</v>
      </c>
    </row>
    <row r="13" spans="1:25" x14ac:dyDescent="0.2">
      <c r="A13" s="13">
        <v>45320</v>
      </c>
      <c r="B13" s="14" t="s">
        <v>706</v>
      </c>
      <c r="C13" s="14" t="s">
        <v>747</v>
      </c>
      <c r="D13" s="15">
        <v>-8</v>
      </c>
      <c r="E13" s="14" t="str">
        <f t="shared" si="0"/>
        <v>Celtics</v>
      </c>
      <c r="F13" s="18">
        <v>-340</v>
      </c>
      <c r="G13" s="17">
        <f t="shared" si="1"/>
        <v>0.77272727272727271</v>
      </c>
      <c r="H13" s="16">
        <v>232.5</v>
      </c>
      <c r="I13" s="21">
        <v>-1</v>
      </c>
      <c r="J13" s="18" t="str">
        <f t="shared" si="2"/>
        <v>Celtics</v>
      </c>
      <c r="K13" s="22">
        <v>0.51849999999999996</v>
      </c>
      <c r="L13" s="18">
        <v>226.5</v>
      </c>
      <c r="M13" s="23" t="str" cm="1">
        <f t="array" ref="M13">_xlfn.IFS(I13&lt;D13,C13,I13&gt;D13,B13,I13=D13,"NO BET")</f>
        <v>Pelicans</v>
      </c>
      <c r="N13" s="14" cm="1">
        <f t="array" ref="N13">_xlfn.IFS(M13=B13,I13-D13,M13=C13,D13-I13,I13=D13,0)</f>
        <v>7</v>
      </c>
      <c r="O13" s="9" t="str">
        <f t="shared" si="5"/>
        <v>Celtics</v>
      </c>
      <c r="P13" s="17" cm="1">
        <f t="array" ref="P13">_xlfn.IFS(J13=E13,K13-G13,J13&lt;&gt;E13,G13-(100%-K13))</f>
        <v>-0.25422727272727275</v>
      </c>
      <c r="Q13" s="9" t="str" cm="1">
        <f t="array" ref="Q13">_xlfn.IFS(L13&lt;H13,"UNDER",L13&gt;H13,"OVER",L13=H13,"NO BET")</f>
        <v>UNDER</v>
      </c>
      <c r="R13" s="16" cm="1">
        <f t="array" ref="R13">_xlfn.IFS(Q13="OVER",L13-H13,Q13="UNDER",H13-L13,Q13="NO BET","NO BET")</f>
        <v>6</v>
      </c>
      <c r="S13" s="14" t="str" cm="1">
        <f t="array" ref="S13">_xlfn.IFS(T13="","",T13&gt;D13,B13,T13&lt;D13,C13)</f>
        <v>Pelicans</v>
      </c>
      <c r="T13" s="18">
        <v>-6</v>
      </c>
      <c r="U13" s="14" t="str">
        <f t="shared" si="4"/>
        <v>Celtics</v>
      </c>
      <c r="V13" s="14" t="str" cm="1">
        <f t="array" ref="V13">_xlfn.IFS(W13="","",W13&lt;H13,"UNDER",W13&gt;H13,"OVER")</f>
        <v>UNDER</v>
      </c>
      <c r="W13" s="19">
        <v>230</v>
      </c>
      <c r="Y13" s="16" t="str" cm="1">
        <f t="array" ref="Y13">_xlfn.IFS(V13=Q13,"HIT",V13&lt;&gt;Q13,ABS(H13-W13+1))</f>
        <v>HIT</v>
      </c>
    </row>
    <row r="14" spans="1:25" x14ac:dyDescent="0.2">
      <c r="A14" s="13">
        <v>45320</v>
      </c>
      <c r="B14" s="14" t="s">
        <v>686</v>
      </c>
      <c r="C14" s="14" t="s">
        <v>708</v>
      </c>
      <c r="D14" s="15">
        <v>-3.5</v>
      </c>
      <c r="E14" s="14" t="str">
        <f t="shared" si="0"/>
        <v>Spurs</v>
      </c>
      <c r="F14" s="18">
        <v>-162</v>
      </c>
      <c r="G14" s="17">
        <f t="shared" si="1"/>
        <v>0.61832061068702293</v>
      </c>
      <c r="H14" s="16">
        <v>241.5</v>
      </c>
      <c r="I14" s="21">
        <v>-1.5</v>
      </c>
      <c r="J14" s="18" t="str">
        <f t="shared" si="2"/>
        <v>Spurs</v>
      </c>
      <c r="K14" s="22">
        <v>0.52700000000000002</v>
      </c>
      <c r="L14" s="18">
        <v>237.5</v>
      </c>
      <c r="M14" s="23" t="str" cm="1">
        <f t="array" ref="M14">_xlfn.IFS(I14&lt;D14,C14,I14&gt;D14,B14,I14=D14,"NO BET")</f>
        <v>Wizards</v>
      </c>
      <c r="N14" s="14" cm="1">
        <f t="array" ref="N14">_xlfn.IFS(M14=B14,I14-D14,M14=C14,D14-I14,I14=D14,0)</f>
        <v>2</v>
      </c>
      <c r="O14" s="9" t="str">
        <f t="shared" si="5"/>
        <v>Spurs</v>
      </c>
      <c r="P14" s="17" cm="1">
        <f t="array" ref="P14">_xlfn.IFS(J14=E14,K14-G14,J14&lt;&gt;E14,G14-(100%-K14))</f>
        <v>-9.1320610687022907E-2</v>
      </c>
      <c r="Q14" s="9" t="str" cm="1">
        <f t="array" ref="Q14">_xlfn.IFS(L14&lt;H14,"UNDER",L14&gt;H14,"OVER",L14=H14,"NO BET")</f>
        <v>UNDER</v>
      </c>
      <c r="R14" s="16" cm="1">
        <f t="array" ref="R14">_xlfn.IFS(Q14="OVER",L14-H14,Q14="UNDER",H14-L14,Q14="NO BET","NO BET")</f>
        <v>4</v>
      </c>
      <c r="S14" s="14" t="str" cm="1">
        <f t="array" ref="S14">_xlfn.IFS(T14="","",T14&gt;D14,B14,T14&lt;D14,C14)</f>
        <v>Spurs</v>
      </c>
      <c r="T14" s="18">
        <v>-5</v>
      </c>
      <c r="U14" s="14" t="str">
        <f t="shared" si="4"/>
        <v>Spurs</v>
      </c>
      <c r="V14" s="14" t="str" cm="1">
        <f t="array" ref="V14">_xlfn.IFS(W14="","",W14&lt;H14,"UNDER",W14&gt;H14,"OVER")</f>
        <v>UNDER</v>
      </c>
      <c r="W14" s="19">
        <v>231</v>
      </c>
      <c r="Y14" s="16" t="str" cm="1">
        <f t="array" ref="Y14">_xlfn.IFS(V14=Q14,"HIT",V14&lt;&gt;Q14,ABS(H14-W14+1))</f>
        <v>HIT</v>
      </c>
    </row>
    <row r="15" spans="1:25" x14ac:dyDescent="0.2">
      <c r="A15" s="13">
        <v>45320</v>
      </c>
      <c r="B15" s="14" t="s">
        <v>748</v>
      </c>
      <c r="C15" s="14" t="s">
        <v>704</v>
      </c>
      <c r="D15" s="15">
        <v>1</v>
      </c>
      <c r="E15" s="14" t="str">
        <f t="shared" si="0"/>
        <v>Lakers</v>
      </c>
      <c r="F15" s="18">
        <v>-112</v>
      </c>
      <c r="G15" s="17">
        <f t="shared" si="1"/>
        <v>0.52830188679245282</v>
      </c>
      <c r="H15" s="16">
        <v>225.5</v>
      </c>
      <c r="I15" s="21">
        <v>8</v>
      </c>
      <c r="J15" s="18" t="str">
        <f t="shared" si="2"/>
        <v>Lakers</v>
      </c>
      <c r="K15" s="22">
        <v>0.64749999999999996</v>
      </c>
      <c r="L15" s="18">
        <v>229</v>
      </c>
      <c r="M15" s="23" t="str" cm="1">
        <f t="array" ref="M15">_xlfn.IFS(I15&lt;D15,C15,I15&gt;D15,B15,I15=D15,"NO BET")</f>
        <v>Lakers</v>
      </c>
      <c r="N15" s="14" cm="1">
        <f t="array" ref="N15">_xlfn.IFS(M15=B15,I15-D15,M15=C15,D15-I15,I15=D15,0)</f>
        <v>7</v>
      </c>
      <c r="O15" s="9" t="str">
        <f t="shared" ref="O15:O16" si="6">IF(J15="","",J15)</f>
        <v>Lakers</v>
      </c>
      <c r="P15" s="17" cm="1">
        <f t="array" ref="P15">_xlfn.IFS(J15=E15,K15-G15,J15&lt;&gt;E15,G15-(100%-K15))</f>
        <v>0.11919811320754714</v>
      </c>
      <c r="Q15" s="9" t="str" cm="1">
        <f t="array" ref="Q15">_xlfn.IFS(L15&lt;H15,"UNDER",L15&gt;H15,"OVER",L15=H15,"NO BET")</f>
        <v>OVER</v>
      </c>
      <c r="R15" s="16" cm="1">
        <f t="array" ref="R15">_xlfn.IFS(Q15="OVER",L15-H15,Q15="UNDER",H15-L15,Q15="NO BET","NO BET")</f>
        <v>3.5</v>
      </c>
      <c r="S15" s="14" t="str" cm="1">
        <f t="array" ref="S15">_xlfn.IFS(T15="","",T15&gt;D15,B15,T15&lt;D15,C15)</f>
        <v>Rockets</v>
      </c>
      <c r="T15" s="18">
        <v>-16</v>
      </c>
      <c r="U15" s="14" t="str">
        <f t="shared" si="4"/>
        <v>Rockets</v>
      </c>
      <c r="V15" s="14" t="str" cm="1">
        <f t="array" ref="V15">_xlfn.IFS(W15="","",W15&lt;H15,"UNDER",W15&gt;H15,"OVER")</f>
        <v>UNDER</v>
      </c>
      <c r="W15" s="19">
        <v>154</v>
      </c>
      <c r="Y15" s="16" cm="1">
        <f t="array" ref="Y15">_xlfn.IFS(V15=Q15,"HIT",V15&lt;&gt;Q15,ABS(H15-W15+1))</f>
        <v>72.5</v>
      </c>
    </row>
    <row r="16" spans="1:25" x14ac:dyDescent="0.2">
      <c r="A16" s="13">
        <v>45320</v>
      </c>
      <c r="B16" s="14" t="s">
        <v>707</v>
      </c>
      <c r="C16" s="14" t="s">
        <v>749</v>
      </c>
      <c r="D16" s="15">
        <v>-4</v>
      </c>
      <c r="E16" s="14" t="str">
        <f t="shared" si="0"/>
        <v>Nuggets</v>
      </c>
      <c r="F16" s="18">
        <v>-173</v>
      </c>
      <c r="G16" s="17">
        <f t="shared" si="1"/>
        <v>0.63369963369963367</v>
      </c>
      <c r="H16" s="16">
        <v>241</v>
      </c>
      <c r="I16" s="21">
        <v>6</v>
      </c>
      <c r="J16" s="18" t="str">
        <f t="shared" si="2"/>
        <v>Bucks</v>
      </c>
      <c r="K16" s="22">
        <v>0.6</v>
      </c>
      <c r="L16" s="18">
        <v>237</v>
      </c>
      <c r="M16" s="23" t="str" cm="1">
        <f t="array" ref="M16">_xlfn.IFS(I16&lt;D16,C16,I16&gt;D16,B16,I16=D16,"NO BET")</f>
        <v>Bucks</v>
      </c>
      <c r="N16" s="14" cm="1">
        <f t="array" ref="N16">_xlfn.IFS(M16=B16,I16-D16,M16=C16,D16-I16,I16=D16,0)</f>
        <v>10</v>
      </c>
      <c r="O16" s="9" t="str">
        <f t="shared" si="6"/>
        <v>Bucks</v>
      </c>
      <c r="P16" s="17" cm="1">
        <f t="array" ref="P16">_xlfn.IFS(J16=E16,K16-G16,J16&lt;&gt;E16,G16-(100%-K16))</f>
        <v>0.23369963369963365</v>
      </c>
      <c r="Q16" s="9" t="str" cm="1">
        <f t="array" ref="Q16">_xlfn.IFS(L16&lt;H16,"UNDER",L16&gt;H16,"OVER",L16=H16,"NO BET")</f>
        <v>UNDER</v>
      </c>
      <c r="R16" s="16" cm="1">
        <f t="array" ref="R16">_xlfn.IFS(Q16="OVER",L16-H16,Q16="UNDER",H16-L16,Q16="NO BET","NO BET")</f>
        <v>4</v>
      </c>
      <c r="S16" s="14">
        <v>-6</v>
      </c>
    </row>
  </sheetData>
  <autoFilter ref="A2:Y2" xr:uid="{89CE2427-011C-4E59-AFA2-19269CA21957}">
    <sortState xmlns:xlrd2="http://schemas.microsoft.com/office/spreadsheetml/2017/richdata2" ref="A3:Y9">
      <sortCondition descending="1" ref="T2"/>
    </sortState>
  </autoFilter>
  <mergeCells count="5">
    <mergeCell ref="I1:L1"/>
    <mergeCell ref="D1:H1"/>
    <mergeCell ref="M1:R1"/>
    <mergeCell ref="X1:Y1"/>
    <mergeCell ref="S1:W1"/>
  </mergeCells>
  <conditionalFormatting sqref="M3:M1973">
    <cfRule type="expression" dxfId="13" priority="1">
      <formula>AND(T3=D3,T3&lt;&gt;"")</formula>
    </cfRule>
    <cfRule type="expression" dxfId="12" priority="2">
      <formula>T3=""</formula>
    </cfRule>
    <cfRule type="expression" dxfId="11" priority="3">
      <formula>AND(T3&lt;D3,M3&lt;&gt;C3)</formula>
    </cfRule>
    <cfRule type="expression" dxfId="10" priority="4">
      <formula>AND(T3&gt;D3,M3&lt;&gt;B3)</formula>
    </cfRule>
    <cfRule type="expression" dxfId="9" priority="5">
      <formula>AND(T3&gt;D3,M3=B3)</formula>
    </cfRule>
    <cfRule type="expression" dxfId="8" priority="6">
      <formula>AND(T3&lt;D3,M3=C3)</formula>
    </cfRule>
  </conditionalFormatting>
  <conditionalFormatting sqref="O3:O1973">
    <cfRule type="expression" dxfId="7" priority="8">
      <formula>OR(O3="",U3="")</formula>
    </cfRule>
    <cfRule type="expression" dxfId="6" priority="10">
      <formula>O3&lt;&gt;U3</formula>
    </cfRule>
    <cfRule type="expression" dxfId="5" priority="11">
      <formula>AND(O3=U3,O3&lt;&gt;"")</formula>
    </cfRule>
  </conditionalFormatting>
  <conditionalFormatting sqref="Q3:Q1973">
    <cfRule type="expression" dxfId="4" priority="7">
      <formula>W3=""</formula>
    </cfRule>
    <cfRule type="expression" dxfId="3" priority="12">
      <formula>AND(W3&gt;H3, Q3=UNDER)</formula>
    </cfRule>
    <cfRule type="expression" dxfId="2" priority="13">
      <formula>AND(W3&lt;H3, Q3="UNDER")</formula>
    </cfRule>
    <cfRule type="expression" dxfId="1" priority="14">
      <formula>AND(W3&lt;H3, Q3="OVER")</formula>
    </cfRule>
    <cfRule type="expression" dxfId="0" priority="15">
      <formula>AND(W3&gt;H3, Q3="OVER")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C3E4A22-FD89-4F9E-8307-E6FEC40E42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Player Stats</vt:lpstr>
      <vt:lpstr>Team Stats</vt:lpstr>
      <vt:lpstr>Team ID</vt:lpstr>
      <vt:lpstr>Player Working</vt:lpstr>
      <vt:lpstr>Simulations</vt:lpstr>
      <vt:lpstr>Results</vt:lpstr>
      <vt:lpstr>Accuracy</vt:lpstr>
      <vt:lpstr>team_id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 Ewers</dc:creator>
  <cp:lastModifiedBy>Jackson Ewers</cp:lastModifiedBy>
  <dcterms:created xsi:type="dcterms:W3CDTF">2024-01-25T01:47:17Z</dcterms:created>
  <dcterms:modified xsi:type="dcterms:W3CDTF">2024-06-13T00:50:45Z</dcterms:modified>
</cp:coreProperties>
</file>