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junto de todas as informações" sheetId="1" state="visible" r:id="rId2"/>
    <sheet name="min 8 top 100 page rank" sheetId="2" state="visible" r:id="rId3"/>
    <sheet name="min 9 top 100 page rank" sheetId="3" state="visible" r:id="rId4"/>
    <sheet name="min 10 top 100 page rank" sheetId="4" state="visible" r:id="rId5"/>
    <sheet name="min 8 top 100 page rank - ministros" sheetId="5" state="visible" r:id="rId6"/>
    <sheet name="min 9 top 100 page rank - ministros" sheetId="6" state="visible" r:id="rId7"/>
    <sheet name="min 10 top 100 page rank - ministros" sheetId="7" state="visible" r:id="rId8"/>
    <sheet name="PageRank_versions_decisions_intersection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<sst xmlns="http://schemas.openxmlformats.org/spreadsheetml/2006/main" count="599" uniqueCount="83">
  <si>
    <t xml:space="preserve">Decisões que aparecem pelo menos 8 vezes no top 100 do page rank</t>
  </si>
  <si>
    <t xml:space="preserve">Decisões que aparecem pelo menos 9 vezes no top 100 do page rank</t>
  </si>
  <si>
    <t xml:space="preserve">Decisões que aparecem pelo menos 10 vezes no top 100 do page rank</t>
  </si>
  <si>
    <t xml:space="preserve">Número médio de ocorrência por iteração das decisões que aparecem pelo menos 8 vezes</t>
  </si>
  <si>
    <t xml:space="preserve">Número médio de decisões na simulação</t>
  </si>
  <si>
    <t xml:space="preserve">Quantidade de decisões</t>
  </si>
  <si>
    <t xml:space="preserve">Alg 1</t>
  </si>
  <si>
    <t xml:space="preserve">Alg 1 2ª simulação</t>
  </si>
  <si>
    <t xml:space="preserve">Alg 2</t>
  </si>
  <si>
    <t xml:space="preserve">Alg 2 2ª simulação</t>
  </si>
  <si>
    <t xml:space="preserve">Número de decisões</t>
  </si>
  <si>
    <t xml:space="preserve">Porcentagem</t>
  </si>
  <si>
    <t xml:space="preserve">90% de decisões</t>
  </si>
  <si>
    <t xml:space="preserve">80% de decisões</t>
  </si>
  <si>
    <t xml:space="preserve">70% de decisões</t>
  </si>
  <si>
    <t xml:space="preserve">Média</t>
  </si>
  <si>
    <t xml:space="preserve">Ministros</t>
  </si>
  <si>
    <t xml:space="preserve">CÁRMEN LÚCIA</t>
  </si>
  <si>
    <t xml:space="preserve">MARCO AURÉLIO</t>
  </si>
  <si>
    <t xml:space="preserve">GILMAR MENDES</t>
  </si>
  <si>
    <t xml:space="preserve">DIAS TOFFOLI</t>
  </si>
  <si>
    <t xml:space="preserve">RICARDO LEWANDOWSKI</t>
  </si>
  <si>
    <t xml:space="preserve">ELLEN GRACIE</t>
  </si>
  <si>
    <t xml:space="preserve">LUIZ FUX</t>
  </si>
  <si>
    <t xml:space="preserve">ROSA WEBER</t>
  </si>
  <si>
    <t xml:space="preserve">JOAQUIM BARBOSA</t>
  </si>
  <si>
    <t xml:space="preserve">CEZAR PELUSO</t>
  </si>
  <si>
    <t xml:space="preserve">Number of decisions which appear on simulations</t>
  </si>
  <si>
    <t xml:space="preserve">Number of decisions which could be in all iterations</t>
  </si>
  <si>
    <t xml:space="preserve">Number of items whose frequency is higher than 1</t>
  </si>
  <si>
    <t xml:space="preserve">Desvio padrão de ocorrência das decisões que aparecem pelo menos 8 vezes nas 10 iterações</t>
  </si>
  <si>
    <t xml:space="preserve">Desvio padrão do número de decisões na simulação</t>
  </si>
  <si>
    <t xml:space="preserve">Presença de decisões do Ministro no top 100 de 90%</t>
  </si>
  <si>
    <t xml:space="preserve">Presença de decisões do Ministro no top 100 de 80%</t>
  </si>
  <si>
    <t xml:space="preserve">Número médio de decisões na simulação (sem iteração 1)</t>
  </si>
  <si>
    <t xml:space="preserve"># de ministros presentes no top 100</t>
  </si>
  <si>
    <t xml:space="preserve">Mean of virtual decisions</t>
  </si>
  <si>
    <t xml:space="preserve">Standard deviation of virtual decisions</t>
  </si>
  <si>
    <t xml:space="preserve">Presença de decisões do Ministro no top 100 de 70%</t>
  </si>
  <si>
    <t xml:space="preserve">Number of decisions</t>
  </si>
  <si>
    <t xml:space="preserve">Ministro</t>
  </si>
  <si>
    <t xml:space="preserve">without sim.</t>
  </si>
  <si>
    <t xml:space="preserve">with sim.</t>
  </si>
  <si>
    <t xml:space="preserve"># de decisões no BD</t>
  </si>
  <si>
    <t xml:space="preserve">Time spent in hours for each simulation</t>
  </si>
  <si>
    <t xml:space="preserve">2ª simulação obteve ainda mais robustez que a anterior</t>
  </si>
  <si>
    <t xml:space="preserve">Decisão virtual que se destacou mais nas simulações de cada ministro</t>
  </si>
  <si>
    <t xml:space="preserve">ministro</t>
  </si>
  <si>
    <t xml:space="preserve">dados coletados de 02/01/2001 a 01/01/2017</t>
  </si>
  <si>
    <t xml:space="preserve">AGR RE 494426</t>
  </si>
  <si>
    <t xml:space="preserve">AC</t>
  </si>
  <si>
    <t xml:space="preserve">Número de acórdãos: 76378</t>
  </si>
  <si>
    <t xml:space="preserve">AGR AI 483092</t>
  </si>
  <si>
    <t xml:space="preserve">ED AGR RE 286690</t>
  </si>
  <si>
    <t xml:space="preserve">AC – embargo declaratório não possui ficha, apenas existe a nformação dele no acompanhamento processual do RE originário</t>
  </si>
  <si>
    <t xml:space="preserve">-</t>
  </si>
  <si>
    <t xml:space="preserve">ADI 3013</t>
  </si>
  <si>
    <t xml:space="preserve">AC - não é possível encontrar ficha na busca nem link de jurisprudência em acompanhamento processual</t>
  </si>
  <si>
    <t xml:space="preserve">AGR AI 427472</t>
  </si>
  <si>
    <t xml:space="preserve">AC – link em acompanhamento processual aponta para acórdão diferente. O acórdao buscado é um acõrdão similar (decisão no mesmo sentido)</t>
  </si>
  <si>
    <t xml:space="preserve">AGR AI 504001</t>
  </si>
  <si>
    <t xml:space="preserve">decisões virtuais são alavancadas porque recebem valor de pr de outras decisões, mas seu valor não é somado em outras decisões pois elas não apontam para nenhuma outra. Logo recebem, mas não dão valores</t>
  </si>
  <si>
    <t xml:space="preserve">lembrei que existem alguns poucos acórdãos que estão repetidos no BD</t>
  </si>
  <si>
    <t xml:space="preserve">ACOMPANHAMENTO PROCESSUAL</t>
  </si>
  <si>
    <t xml:space="preserve">necessário tomar cuidado com o caso em que se concorda com parte da decisão do relator e se discorda de parte dela</t>
  </si>
  <si>
    <t xml:space="preserve">Tempo total</t>
  </si>
  <si>
    <t xml:space="preserve">Horas</t>
  </si>
  <si>
    <t xml:space="preserve">Dias</t>
  </si>
  <si>
    <t xml:space="preserve">nos termos do voto do relator</t>
  </si>
  <si>
    <t xml:space="preserve">vencido(, em parte,)? o presidente</t>
  </si>
  <si>
    <t xml:space="preserve">fazer busca com termos usados aqui e refiná-la conforme resultados são obtidos</t>
  </si>
  <si>
    <t xml:space="preserve">unanimidade, unânime</t>
  </si>
  <si>
    <t xml:space="preserve">o ideal é usar o acompanhamento processual que possui mais informações que a ficha</t>
  </si>
  <si>
    <t xml:space="preserve">vencido o ministro-relator (vencido, em parte, o relator)</t>
  </si>
  <si>
    <t xml:space="preserve">palavra vencid(os?|as?)? Pode ser usada para descobrir formas de se ver o relator vencido de alguma forma</t>
  </si>
  <si>
    <t xml:space="preserve">vencidos os ministros [^\(]+(relatora?)</t>
  </si>
  <si>
    <t xml:space="preserve">Percentage of decisions</t>
  </si>
  <si>
    <t xml:space="preserve">Chi-square test</t>
  </si>
  <si>
    <t xml:space="preserve">p value</t>
  </si>
  <si>
    <t xml:space="preserve">Minister-rapporteur</t>
  </si>
  <si>
    <t xml:space="preserve">Intersection of decisions in the PageRankTop100 between PageRank versions 1 and 2</t>
  </si>
  <si>
    <t xml:space="preserve">Quantidade de decisões simuladas</t>
  </si>
  <si>
    <t xml:space="preserve">Número de decisões na intersecção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</si>
</sst>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numFmt numFmtId="164" formatCode="General"/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e_ranker_analysi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stf_pr_1_acordaos_90"/>
      <sheetName val="stf_pr_1_acordaos_90_replaced_col"/>
      <sheetName val="stf_pr_2_acordaos_90"/>
      <sheetName val="stf_pr_2_acordaos_90_par"/>
      <sheetName val="stf_pr_1_acordaos_80"/>
      <sheetName val="stf_pr_1_acordaos_80_replaced_col"/>
      <sheetName val="stf_pr_2_acordaos_80"/>
      <sheetName val="stf_pr_2_acordaos_80_par"/>
      <sheetName val="stf_pr_1_acordaos_70"/>
      <sheetName val="stf_pr_1_acordaos_70_replaced_col"/>
      <sheetName val="stf_pr_2_acordaos_70"/>
      <sheetName val="stf_pr_2_acordaos_70_par"/>
      <sheetName val="stf_pr_1_acordaos_90_rel_1"/>
      <sheetName val="stf_pr_1_acordaos_90_replaced_col_rel_1"/>
      <sheetName val="stf_pr_2_acordaos_90_rel_1"/>
      <sheetName val="stf_pr_2_acordaos_90_par_rel_1"/>
      <sheetName val="stf_pr_1_acordaos_90_rel_2"/>
      <sheetName val="stf_pr_1_acordaos_90_replaced_col_rel_2"/>
      <sheetName val="stf_pr_2_acordaos_90_rel_2"/>
      <sheetName val="stf_pr_2_acordaos_90_par_rel_2"/>
      <sheetName val="stf_pr_1_acordaos_90_rel_3"/>
      <sheetName val="stf_pr_1_acordaos_90_replaced_col_rel_3"/>
      <sheetName val="stf_pr_2_acordaos_90_rel_3"/>
      <sheetName val="stf_pr_2_acordaos_90_par_rel_3"/>
      <sheetName val="stf_pr_1_acordaos_90_rel_4"/>
      <sheetName val="stf_pr_1_acordaos_90_replaced_col_rel_4"/>
      <sheetName val="stf_pr_2_acordaos_90_rel_4"/>
      <sheetName val="stf_pr_2_acordaos_90_par_rel_4"/>
      <sheetName val="stf_pr_1_acordaos_90_rel_5"/>
      <sheetName val="stf_pr_1_acordaos_90_replaced_col_rel_5"/>
      <sheetName val="stf_pr_2_acordaos_90_rel_5"/>
      <sheetName val="stf_pr_2_acordaos_90_par_rel_5"/>
      <sheetName val="stf_pr_1_acordaos_90_rel_6"/>
      <sheetName val="stf_pr_1_acordaos_90_replaced_col_rel_6"/>
      <sheetName val="stf_pr_2_acordaos_90_rel_6"/>
      <sheetName val="stf_pr_2_acordaos_90_par_rel_6"/>
      <sheetName val="stf_pr_1_acordaos_90_rel_7"/>
      <sheetName val="stf_pr_1_acordaos_90_replaced_col_rel_7"/>
      <sheetName val="stf_pr_2_acordaos_90_rel_7"/>
      <sheetName val="stf_pr_2_acordaos_90_par_rel_7"/>
      <sheetName val="stf_pr_1_acordaos_90_rel_8"/>
      <sheetName val="stf_pr_1_acordaos_90_replaced_col_rel_8"/>
      <sheetName val="stf_pr_2_acordaos_90_rel_8"/>
      <sheetName val="stf_pr_2_acordaos_90_par_rel_8"/>
      <sheetName val="stf_pr_1_acordaos_90_rel_9"/>
      <sheetName val="stf_pr_1_acordaos_90_replaced_col_rel_9"/>
      <sheetName val="stf_pr_2_acordaos_90_rel_9"/>
      <sheetName val="stf_pr_2_acordaos_90_par_rel_9"/>
      <sheetName val="stf_pr_1_acordaos_90_rel_10"/>
      <sheetName val="stf_pr_1_acordaos_90_replaced_col_rel_10"/>
      <sheetName val="stf_pr_2_acordaos_90_rel_10"/>
      <sheetName val="stf_pr_2_acordaos_90_par_rel_10"/>
    </sheetNames>
    <sheetDataSet>
      <sheetData sheetId="0"/>
      <sheetData sheetId="1">
        <row r="6">
          <cell r="A6" t="str">
            <v>ILMAR GALVÃO</v>
          </cell>
        </row>
        <row r="7">
          <cell r="A7" t="str">
            <v>CARLOS VELLOSO</v>
          </cell>
        </row>
        <row r="8">
          <cell r="A8" t="str">
            <v>MAURÍCIO CORRÊA</v>
          </cell>
        </row>
        <row r="9">
          <cell r="A9" t="str">
            <v>MOREIRA ALVES</v>
          </cell>
        </row>
        <row r="10">
          <cell r="A10" t="str">
            <v>MARCO AURÉLIO</v>
          </cell>
        </row>
        <row r="11">
          <cell r="A11" t="str">
            <v>ELLEN GRACIE</v>
          </cell>
        </row>
        <row r="12">
          <cell r="A12" t="str">
            <v>SEPÚLVEDA PERTENCE</v>
          </cell>
        </row>
        <row r="13">
          <cell r="A13" t="str">
            <v>NÉRI DA SILVEIRA</v>
          </cell>
        </row>
        <row r="14">
          <cell r="A14" t="str">
            <v>SYDNEY SANCHES</v>
          </cell>
        </row>
        <row r="15">
          <cell r="A15" t="str">
            <v>GILMAR MENDES</v>
          </cell>
        </row>
        <row r="16">
          <cell r="A16" t="str">
            <v>JOAQUIM BARBOSA</v>
          </cell>
        </row>
        <row r="17">
          <cell r="A17" t="str">
            <v>DIAS TOFFOLI</v>
          </cell>
        </row>
        <row r="18">
          <cell r="A18" t="str">
            <v>NELSON JOBIM</v>
          </cell>
        </row>
        <row r="19">
          <cell r="A19" t="str">
            <v>CELSO DE MELLO</v>
          </cell>
        </row>
        <row r="20">
          <cell r="A20" t="str">
            <v>EROS GRAU</v>
          </cell>
        </row>
        <row r="21">
          <cell r="A21" t="str">
            <v>EDSON FACHIN</v>
          </cell>
        </row>
      </sheetData>
      <sheetData sheetId="2">
        <row r="6">
          <cell r="A6" t="str">
            <v>ILMAR GALVÃO</v>
          </cell>
        </row>
        <row r="7">
          <cell r="A7" t="str">
            <v>CARLOS VELLOSO</v>
          </cell>
        </row>
        <row r="8">
          <cell r="A8" t="str">
            <v>MAURÍCIO CORRÊA</v>
          </cell>
        </row>
        <row r="9">
          <cell r="A9" t="str">
            <v>MOREIRA ALVES</v>
          </cell>
        </row>
        <row r="10">
          <cell r="A10" t="str">
            <v>MARCO AURÉLIO</v>
          </cell>
        </row>
        <row r="11">
          <cell r="A11" t="str">
            <v>SEPÚLVEDA PERTENCE</v>
          </cell>
        </row>
        <row r="12">
          <cell r="A12" t="str">
            <v>ELLEN GRACIE</v>
          </cell>
        </row>
        <row r="13">
          <cell r="A13" t="str">
            <v>NÉRI DA SILVEIRA</v>
          </cell>
        </row>
        <row r="14">
          <cell r="A14" t="str">
            <v>GILMAR MENDES</v>
          </cell>
        </row>
        <row r="15">
          <cell r="A15" t="str">
            <v>SYDNEY SANCHES</v>
          </cell>
        </row>
        <row r="16">
          <cell r="A16" t="str">
            <v>DIAS TOFFOLI</v>
          </cell>
        </row>
        <row r="17">
          <cell r="A17" t="str">
            <v>CELSO DE MELLO</v>
          </cell>
        </row>
        <row r="18">
          <cell r="A18" t="str">
            <v>NELSON JOBIM</v>
          </cell>
        </row>
        <row r="19">
          <cell r="A19" t="str">
            <v>JOAQUIM BARBOSA</v>
          </cell>
        </row>
        <row r="20">
          <cell r="A20" t="str">
            <v>CEZAR PELUSO</v>
          </cell>
        </row>
        <row r="21">
          <cell r="A21" t="str">
            <v>EROS GRAU</v>
          </cell>
        </row>
      </sheetData>
      <sheetData sheetId="3">
        <row r="6">
          <cell r="A6" t="str">
            <v>ILMAR GALVÃO</v>
          </cell>
        </row>
        <row r="7">
          <cell r="A7" t="str">
            <v>MAURÍCIO CORRÊA</v>
          </cell>
        </row>
        <row r="8">
          <cell r="A8" t="str">
            <v>CARLOS VELLOSO</v>
          </cell>
        </row>
        <row r="9">
          <cell r="A9" t="str">
            <v>ELLEN GRACIE</v>
          </cell>
        </row>
        <row r="10">
          <cell r="A10" t="str">
            <v>MOREIRA ALVES</v>
          </cell>
        </row>
        <row r="11">
          <cell r="A11" t="str">
            <v>MARCO AURÉLIO</v>
          </cell>
        </row>
        <row r="12">
          <cell r="A12" t="str">
            <v>SEPÚLVEDA PERTENCE</v>
          </cell>
        </row>
        <row r="13">
          <cell r="A13" t="str">
            <v>GILMAR MENDES</v>
          </cell>
        </row>
        <row r="14">
          <cell r="A14" t="str">
            <v>JOAQUIM BARBOSA</v>
          </cell>
        </row>
        <row r="15">
          <cell r="A15" t="str">
            <v>DIAS TOFFOLI</v>
          </cell>
        </row>
        <row r="16">
          <cell r="A16" t="str">
            <v>SYDNEY SANCHES</v>
          </cell>
        </row>
        <row r="17">
          <cell r="A17" t="str">
            <v>EROS GRAU</v>
          </cell>
        </row>
        <row r="18">
          <cell r="A18" t="str">
            <v>NELSON JOBIM</v>
          </cell>
        </row>
        <row r="19">
          <cell r="A19" t="str">
            <v>NÉRI DA SILVEIRA</v>
          </cell>
        </row>
        <row r="20">
          <cell r="A20" t="str">
            <v>TEORI ZAVASCKI</v>
          </cell>
        </row>
        <row r="21">
          <cell r="A21" t="str">
            <v>CELSO DE MELLO</v>
          </cell>
        </row>
        <row r="22">
          <cell r="A22" t="str">
            <v>ROSA WEBER</v>
          </cell>
        </row>
        <row r="23">
          <cell r="A23" t="str">
            <v>CEZAR PELUSO</v>
          </cell>
        </row>
        <row r="24">
          <cell r="A24" t="str">
            <v>RICARDO LEWANDOWSKI</v>
          </cell>
        </row>
      </sheetData>
      <sheetData sheetId="4">
        <row r="6">
          <cell r="A6" t="str">
            <v>MAURÍCIO CORRÊA</v>
          </cell>
        </row>
        <row r="7">
          <cell r="A7" t="str">
            <v>MARCO AURÉLIO</v>
          </cell>
        </row>
        <row r="8">
          <cell r="A8" t="str">
            <v>CARLOS VELLOSO</v>
          </cell>
        </row>
        <row r="9">
          <cell r="A9" t="str">
            <v>ILMAR GALVÃO</v>
          </cell>
        </row>
        <row r="10">
          <cell r="A10" t="str">
            <v>ELLEN GRACIE</v>
          </cell>
        </row>
        <row r="11">
          <cell r="A11" t="str">
            <v>SEPÚLVEDA PERTENCE</v>
          </cell>
        </row>
        <row r="12">
          <cell r="A12" t="str">
            <v>MOREIRA ALVES</v>
          </cell>
        </row>
        <row r="13">
          <cell r="A13" t="str">
            <v>GILMAR MENDES</v>
          </cell>
        </row>
        <row r="14">
          <cell r="A14" t="str">
            <v>DIAS TOFFOLI</v>
          </cell>
        </row>
        <row r="15">
          <cell r="A15" t="str">
            <v>JOAQUIM BARBOSA</v>
          </cell>
        </row>
        <row r="16">
          <cell r="A16" t="str">
            <v>SYDNEY SANCHES</v>
          </cell>
        </row>
        <row r="17">
          <cell r="A17" t="str">
            <v>EROS GRAU</v>
          </cell>
        </row>
        <row r="18">
          <cell r="A18" t="str">
            <v>NÉRI DA SILVEIRA</v>
          </cell>
        </row>
        <row r="19">
          <cell r="A19" t="str">
            <v>RICARDO LEWANDOWSKI</v>
          </cell>
        </row>
        <row r="20">
          <cell r="A20" t="str">
            <v>CÁRMEN LÚCIA</v>
          </cell>
        </row>
        <row r="21">
          <cell r="A21" t="str">
            <v>CELSO DE MELLO</v>
          </cell>
        </row>
        <row r="22">
          <cell r="A22" t="str">
            <v>NELSON JOBIM</v>
          </cell>
        </row>
        <row r="23">
          <cell r="A23" t="str">
            <v>TEORI ZAVASCKI</v>
          </cell>
        </row>
        <row r="24">
          <cell r="A24" t="str">
            <v>LUIZ FUX</v>
          </cell>
        </row>
        <row r="25">
          <cell r="A25" t="str">
            <v>MENEZES DIREITO</v>
          </cell>
        </row>
        <row r="26">
          <cell r="A26" t="str">
            <v>CEZAR PELUSO</v>
          </cell>
        </row>
        <row r="27">
          <cell r="A27" t="str">
            <v>EDSON FACHIN</v>
          </cell>
        </row>
        <row r="28">
          <cell r="A28" t="str">
            <v>CARLOS BRITTO</v>
          </cell>
        </row>
        <row r="29">
          <cell r="A29" t="str">
            <v>AYRES BRITTO</v>
          </cell>
        </row>
        <row r="30">
          <cell r="A30" t="str">
            <v>ROSA WEBER</v>
          </cell>
        </row>
      </sheetData>
      <sheetData sheetId="5">
        <row r="6">
          <cell r="A6" t="str">
            <v>MAURÍCIO CORRÊA</v>
          </cell>
        </row>
        <row r="7">
          <cell r="A7" t="str">
            <v>ILMAR GALVÃO</v>
          </cell>
        </row>
        <row r="8">
          <cell r="A8" t="str">
            <v>MOREIRA ALVES</v>
          </cell>
        </row>
        <row r="9">
          <cell r="A9" t="str">
            <v>CARLOS VELLOSO</v>
          </cell>
        </row>
        <row r="10">
          <cell r="A10" t="str">
            <v>MARCO AURÉLIO</v>
          </cell>
        </row>
        <row r="11">
          <cell r="A11" t="str">
            <v>ELLEN GRACIE</v>
          </cell>
        </row>
        <row r="12">
          <cell r="A12" t="str">
            <v>SEPÚLVEDA PERTENCE</v>
          </cell>
        </row>
        <row r="13">
          <cell r="A13" t="str">
            <v>NÉRI DA SILVEIRA</v>
          </cell>
        </row>
        <row r="14">
          <cell r="A14" t="str">
            <v>GILMAR MENDES</v>
          </cell>
        </row>
        <row r="15">
          <cell r="A15" t="str">
            <v>SYDNEY SANCHES</v>
          </cell>
        </row>
        <row r="16">
          <cell r="A16" t="str">
            <v>DIAS TOFFOLI</v>
          </cell>
        </row>
        <row r="17">
          <cell r="A17" t="str">
            <v>NELSON JOBIM</v>
          </cell>
        </row>
        <row r="18">
          <cell r="A18" t="str">
            <v>JOAQUIM BARBOSA</v>
          </cell>
        </row>
        <row r="19">
          <cell r="A19" t="str">
            <v>CELSO DE MELLO</v>
          </cell>
        </row>
        <row r="20">
          <cell r="A20" t="str">
            <v>EROS GRAU</v>
          </cell>
        </row>
        <row r="21">
          <cell r="A21" t="str">
            <v>CEZAR PELUSO</v>
          </cell>
        </row>
        <row r="22">
          <cell r="A22" t="str">
            <v>EDSON FACHIN</v>
          </cell>
        </row>
      </sheetData>
      <sheetData sheetId="6">
        <row r="6">
          <cell r="A6" t="str">
            <v>MAURÍCIO CORRÊA</v>
          </cell>
        </row>
        <row r="7">
          <cell r="A7" t="str">
            <v>ILMAR GALVÃO</v>
          </cell>
        </row>
        <row r="8">
          <cell r="A8" t="str">
            <v>CARLOS VELLOSO</v>
          </cell>
        </row>
        <row r="9">
          <cell r="A9" t="str">
            <v>MOREIRA ALVES</v>
          </cell>
        </row>
        <row r="10">
          <cell r="A10" t="str">
            <v>MARCO AURÉLIO</v>
          </cell>
        </row>
        <row r="11">
          <cell r="A11" t="str">
            <v>SEPÚLVEDA PERTENCE</v>
          </cell>
        </row>
        <row r="12">
          <cell r="A12" t="str">
            <v>ELLEN GRACIE</v>
          </cell>
        </row>
        <row r="13">
          <cell r="A13" t="str">
            <v>NÉRI DA SILVEIRA</v>
          </cell>
        </row>
        <row r="14">
          <cell r="A14" t="str">
            <v>GILMAR MENDES</v>
          </cell>
        </row>
        <row r="15">
          <cell r="A15" t="str">
            <v>NELSON JOBIM</v>
          </cell>
        </row>
        <row r="16">
          <cell r="A16" t="str">
            <v>SYDNEY SANCHES</v>
          </cell>
        </row>
        <row r="17">
          <cell r="A17" t="str">
            <v>DIAS TOFFOLI</v>
          </cell>
        </row>
        <row r="18">
          <cell r="A18" t="str">
            <v>JOAQUIM BARBOSA</v>
          </cell>
        </row>
        <row r="19">
          <cell r="A19" t="str">
            <v>EROS GRAU</v>
          </cell>
        </row>
        <row r="20">
          <cell r="A20" t="str">
            <v>CELSO DE MELLO</v>
          </cell>
        </row>
        <row r="21">
          <cell r="A21" t="str">
            <v>EDSON FACHIN</v>
          </cell>
        </row>
      </sheetData>
      <sheetData sheetId="7">
        <row r="6">
          <cell r="A6" t="str">
            <v>CARLOS VELLOSO</v>
          </cell>
        </row>
        <row r="7">
          <cell r="A7" t="str">
            <v>MARCO AURÉLIO</v>
          </cell>
        </row>
        <row r="8">
          <cell r="A8" t="str">
            <v>MAURÍCIO CORRÊA</v>
          </cell>
        </row>
        <row r="9">
          <cell r="A9" t="str">
            <v>ILMAR GALVÃO</v>
          </cell>
        </row>
        <row r="10">
          <cell r="A10" t="str">
            <v>ELLEN GRACIE</v>
          </cell>
        </row>
        <row r="11">
          <cell r="A11" t="str">
            <v>SEPÚLVEDA PERTENCE</v>
          </cell>
        </row>
        <row r="12">
          <cell r="A12" t="str">
            <v>MOREIRA ALVES</v>
          </cell>
        </row>
        <row r="13">
          <cell r="A13" t="str">
            <v>GILMAR MENDES</v>
          </cell>
        </row>
        <row r="14">
          <cell r="A14" t="str">
            <v>DIAS TOFFOLI</v>
          </cell>
        </row>
        <row r="15">
          <cell r="A15" t="str">
            <v>NÉRI DA SILVEIRA</v>
          </cell>
        </row>
        <row r="16">
          <cell r="A16" t="str">
            <v>SYDNEY SANCHES</v>
          </cell>
        </row>
        <row r="17">
          <cell r="A17" t="str">
            <v>JOAQUIM BARBOSA</v>
          </cell>
        </row>
        <row r="18">
          <cell r="A18" t="str">
            <v>NELSON JOBIM</v>
          </cell>
        </row>
        <row r="19">
          <cell r="A19" t="str">
            <v>EROS GRAU</v>
          </cell>
        </row>
        <row r="20">
          <cell r="A20" t="str">
            <v>CELSO DE MELLO</v>
          </cell>
        </row>
        <row r="21">
          <cell r="A21" t="str">
            <v>TEORI ZAVASCKI</v>
          </cell>
        </row>
        <row r="22">
          <cell r="A22" t="str">
            <v>RICARDO LEWANDOWSKI</v>
          </cell>
        </row>
        <row r="23">
          <cell r="A23" t="str">
            <v>MENEZES DIREITO</v>
          </cell>
        </row>
        <row r="24">
          <cell r="A24" t="str">
            <v>CÁRMEN LÚCIA</v>
          </cell>
        </row>
        <row r="25">
          <cell r="A25" t="str">
            <v>CEZAR PELUSO</v>
          </cell>
        </row>
        <row r="26">
          <cell r="A26" t="str">
            <v>LUIZ FUX</v>
          </cell>
        </row>
        <row r="27">
          <cell r="A27" t="str">
            <v>EDSON FACHIN</v>
          </cell>
        </row>
        <row r="28">
          <cell r="A28" t="str">
            <v>ROSA WEBER</v>
          </cell>
        </row>
      </sheetData>
      <sheetData sheetId="8">
        <row r="6">
          <cell r="A6" t="str">
            <v>MAURÍCIO CORRÊA</v>
          </cell>
        </row>
        <row r="7">
          <cell r="A7" t="str">
            <v>ILMAR GALVÃO</v>
          </cell>
        </row>
        <row r="8">
          <cell r="A8" t="str">
            <v>CARLOS VELLOSO</v>
          </cell>
        </row>
        <row r="9">
          <cell r="A9" t="str">
            <v>MARCO AURÉLIO</v>
          </cell>
        </row>
        <row r="10">
          <cell r="A10" t="str">
            <v>ELLEN GRACIE</v>
          </cell>
        </row>
        <row r="11">
          <cell r="A11" t="str">
            <v>SEPÚLVEDA PERTENCE</v>
          </cell>
        </row>
        <row r="12">
          <cell r="A12" t="str">
            <v>MOREIRA ALVES</v>
          </cell>
        </row>
        <row r="13">
          <cell r="A13" t="str">
            <v>GILMAR MENDES</v>
          </cell>
        </row>
        <row r="14">
          <cell r="A14" t="str">
            <v>DIAS TOFFOLI</v>
          </cell>
        </row>
        <row r="15">
          <cell r="A15" t="str">
            <v>NÉRI DA SILVEIRA</v>
          </cell>
        </row>
        <row r="16">
          <cell r="A16" t="str">
            <v>SYDNEY SANCHES</v>
          </cell>
        </row>
        <row r="17">
          <cell r="A17" t="str">
            <v>JOAQUIM BARBOSA</v>
          </cell>
        </row>
        <row r="18">
          <cell r="A18" t="str">
            <v>NELSON JOBIM</v>
          </cell>
        </row>
        <row r="19">
          <cell r="A19" t="str">
            <v>EROS GRAU</v>
          </cell>
        </row>
        <row r="20">
          <cell r="A20" t="str">
            <v>TEORI ZAVASCKI</v>
          </cell>
        </row>
        <row r="21">
          <cell r="A21" t="str">
            <v>CÁRMEN LÚCIA</v>
          </cell>
        </row>
        <row r="22">
          <cell r="A22" t="str">
            <v>CELSO DE MELLO</v>
          </cell>
        </row>
        <row r="23">
          <cell r="A23" t="str">
            <v>RICARDO LEWANDOWSKI</v>
          </cell>
        </row>
        <row r="24">
          <cell r="A24" t="str">
            <v>MENEZES DIREITO</v>
          </cell>
        </row>
        <row r="25">
          <cell r="A25" t="str">
            <v>CEZAR PELUSO</v>
          </cell>
        </row>
        <row r="26">
          <cell r="A26" t="str">
            <v>LUIZ FUX</v>
          </cell>
        </row>
        <row r="27">
          <cell r="A27" t="str">
            <v>ROSA WEBER</v>
          </cell>
        </row>
      </sheetData>
      <sheetData sheetId="9">
        <row r="6">
          <cell r="A6" t="str">
            <v>MAURÍCIO CORRÊA</v>
          </cell>
        </row>
        <row r="7">
          <cell r="A7" t="str">
            <v>ILMAR GALVÃO</v>
          </cell>
        </row>
        <row r="8">
          <cell r="A8" t="str">
            <v>CARLOS VELLOSO</v>
          </cell>
        </row>
        <row r="9">
          <cell r="A9" t="str">
            <v>MOREIRA ALVES</v>
          </cell>
        </row>
        <row r="10">
          <cell r="A10" t="str">
            <v>MARCO AURÉLIO</v>
          </cell>
        </row>
        <row r="11">
          <cell r="A11" t="str">
            <v>SEPÚLVEDA PERTENCE</v>
          </cell>
        </row>
        <row r="12">
          <cell r="A12" t="str">
            <v>ELLEN GRACIE</v>
          </cell>
        </row>
        <row r="13">
          <cell r="A13" t="str">
            <v>NÉRI DA SILVEIRA</v>
          </cell>
        </row>
        <row r="14">
          <cell r="A14" t="str">
            <v>GILMAR MENDES</v>
          </cell>
        </row>
        <row r="15">
          <cell r="A15" t="str">
            <v>NELSON JOBIM</v>
          </cell>
        </row>
        <row r="16">
          <cell r="A16" t="str">
            <v>SYDNEY SANCHES</v>
          </cell>
        </row>
        <row r="17">
          <cell r="A17" t="str">
            <v>JOAQUIM BARBOSA</v>
          </cell>
        </row>
        <row r="18">
          <cell r="A18" t="str">
            <v>DIAS TOFFOLI</v>
          </cell>
        </row>
        <row r="19">
          <cell r="A19" t="str">
            <v>CELSO DE MELLO</v>
          </cell>
        </row>
        <row r="20">
          <cell r="A20" t="str">
            <v>EROS GRAU</v>
          </cell>
        </row>
        <row r="21">
          <cell r="A21" t="str">
            <v>CEZAR PELUSO</v>
          </cell>
        </row>
        <row r="22">
          <cell r="A22" t="str">
            <v>EDSON FACHIN</v>
          </cell>
        </row>
        <row r="23">
          <cell r="A23" t="str">
            <v>MENEZES DIREITO</v>
          </cell>
        </row>
        <row r="26">
          <cell r="A26" t="str">
            <v>DECISION ID</v>
          </cell>
        </row>
        <row r="27">
          <cell r="A27" t="str">
            <v>HC 80631</v>
          </cell>
        </row>
        <row r="30">
          <cell r="A30" t="str">
            <v>RANK</v>
          </cell>
        </row>
        <row r="31">
          <cell r="A31">
            <v>1</v>
          </cell>
        </row>
        <row r="32">
          <cell r="A32">
            <v>2</v>
          </cell>
        </row>
      </sheetData>
      <sheetData sheetId="10">
        <row r="6">
          <cell r="A6" t="str">
            <v>ILMAR GALVÃO</v>
          </cell>
        </row>
        <row r="7">
          <cell r="A7" t="str">
            <v>MAURÍCIO CORRÊA</v>
          </cell>
        </row>
        <row r="8">
          <cell r="A8" t="str">
            <v>MOREIRA ALVES</v>
          </cell>
        </row>
        <row r="9">
          <cell r="A9" t="str">
            <v>CARLOS VELLOSO</v>
          </cell>
        </row>
        <row r="10">
          <cell r="A10" t="str">
            <v>MARCO AURÉLIO</v>
          </cell>
        </row>
        <row r="11">
          <cell r="A11" t="str">
            <v>ELLEN GRACIE</v>
          </cell>
        </row>
        <row r="12">
          <cell r="A12" t="str">
            <v>SEPÚLVEDA PERTENCE</v>
          </cell>
        </row>
        <row r="13">
          <cell r="A13" t="str">
            <v>NÉRI DA SILVEIRA</v>
          </cell>
        </row>
        <row r="14">
          <cell r="A14" t="str">
            <v>GILMAR MENDES</v>
          </cell>
        </row>
        <row r="15">
          <cell r="A15" t="str">
            <v>NELSON JOBIM</v>
          </cell>
        </row>
        <row r="16">
          <cell r="A16" t="str">
            <v>SYDNEY SANCHES</v>
          </cell>
        </row>
        <row r="17">
          <cell r="A17" t="str">
            <v>DIAS TOFFOLI</v>
          </cell>
        </row>
        <row r="18">
          <cell r="A18" t="str">
            <v>CELSO DE MELLO</v>
          </cell>
        </row>
        <row r="19">
          <cell r="A19" t="str">
            <v>JOAQUIM BARBOSA</v>
          </cell>
        </row>
        <row r="20">
          <cell r="A20" t="str">
            <v>EROS GRAU</v>
          </cell>
        </row>
        <row r="21">
          <cell r="A21" t="str">
            <v>EDSON FACHIN</v>
          </cell>
        </row>
      </sheetData>
      <sheetData sheetId="11">
        <row r="6">
          <cell r="A6" t="str">
            <v>CARLOS VELLOSO</v>
          </cell>
        </row>
        <row r="7">
          <cell r="A7" t="str">
            <v>MAURÍCIO CORRÊA</v>
          </cell>
        </row>
        <row r="8">
          <cell r="A8" t="str">
            <v>MARCO AURÉLIO</v>
          </cell>
        </row>
        <row r="9">
          <cell r="A9" t="str">
            <v>ILMAR GALVÃO</v>
          </cell>
        </row>
        <row r="10">
          <cell r="A10" t="str">
            <v>ELLEN GRACIE</v>
          </cell>
        </row>
        <row r="11">
          <cell r="A11" t="str">
            <v>SEPÚLVEDA PERTENCE</v>
          </cell>
        </row>
        <row r="12">
          <cell r="A12" t="str">
            <v>MOREIRA ALVES</v>
          </cell>
        </row>
        <row r="13">
          <cell r="A13" t="str">
            <v>GILMAR MENDES</v>
          </cell>
        </row>
        <row r="14">
          <cell r="A14" t="str">
            <v>NÉRI DA SILVEIRA</v>
          </cell>
        </row>
        <row r="15">
          <cell r="A15" t="str">
            <v>DIAS TOFFOLI</v>
          </cell>
        </row>
        <row r="16">
          <cell r="A16" t="str">
            <v>JOAQUIM BARBOSA</v>
          </cell>
        </row>
        <row r="17">
          <cell r="A17" t="str">
            <v>SYDNEY SANCHES</v>
          </cell>
        </row>
        <row r="18">
          <cell r="A18" t="str">
            <v>EROS GRAU</v>
          </cell>
        </row>
        <row r="19">
          <cell r="A19" t="str">
            <v>NELSON JOBIM</v>
          </cell>
        </row>
        <row r="20">
          <cell r="A20" t="str">
            <v>RICARDO LEWANDOWSKI</v>
          </cell>
        </row>
        <row r="21">
          <cell r="A21" t="str">
            <v>CÁRMEN LÚCIA</v>
          </cell>
        </row>
        <row r="22">
          <cell r="A22" t="str">
            <v>CELSO DE MELLO</v>
          </cell>
        </row>
        <row r="23">
          <cell r="A23" t="str">
            <v>TEORI ZAVASCKI</v>
          </cell>
        </row>
        <row r="24">
          <cell r="A24" t="str">
            <v>LUIZ FUX</v>
          </cell>
        </row>
        <row r="25">
          <cell r="A25" t="str">
            <v>MENEZES DIREITO</v>
          </cell>
        </row>
        <row r="26">
          <cell r="A26" t="str">
            <v>CEZAR PELUSO</v>
          </cell>
        </row>
        <row r="27">
          <cell r="A27" t="str">
            <v>EDSON FACHIN</v>
          </cell>
        </row>
        <row r="28">
          <cell r="A28" t="str">
            <v>CARLOS BRITTO</v>
          </cell>
        </row>
        <row r="29">
          <cell r="A29" t="str">
            <v>AYRES BRITTO</v>
          </cell>
        </row>
        <row r="30">
          <cell r="A30" t="str">
            <v>ROSA WEBER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1"/>
  <sheetViews>
    <sheetView showFormulas="false" showGridLines="true" showRowColHeaders="true" showZeros="true" rightToLeft="false" tabSelected="true" showOutlineSymbols="true" defaultGridColor="true" view="normal" topLeftCell="W19" colorId="64" zoomScale="100" zoomScaleNormal="100" zoomScalePageLayoutView="100" workbookViewId="0">
      <selection pane="topLeft" activeCell="AF43" activeCellId="0" sqref="AF43"/>
    </sheetView>
  </sheetViews>
  <sheetFormatPr defaultRowHeight="12.8" outlineLevelRow="0" outlineLevelCol="0"/>
  <cols>
    <col collapsed="false" customWidth="true" hidden="false" outlineLevel="0" max="1" min="1" style="1" width="40.61"/>
    <col collapsed="false" customWidth="false" hidden="false" outlineLevel="0" max="2" min="2" style="1" width="11.52"/>
    <col collapsed="false" customWidth="true" hidden="false" outlineLevel="0" max="4" min="3" style="1" width="19.72"/>
    <col collapsed="false" customWidth="true" hidden="false" outlineLevel="0" max="6" min="5" style="1" width="17.78"/>
    <col collapsed="false" customWidth="true" hidden="false" outlineLevel="0" max="7" min="7" style="1" width="36.11"/>
    <col collapsed="false" customWidth="false" hidden="false" outlineLevel="0" max="12" min="8" style="1" width="11.52"/>
    <col collapsed="false" customWidth="true" hidden="false" outlineLevel="0" max="13" min="13" style="1" width="37.52"/>
    <col collapsed="false" customWidth="false" hidden="false" outlineLevel="0" max="17" min="14" style="1" width="11.52"/>
    <col collapsed="false" customWidth="true" hidden="false" outlineLevel="0" max="18" min="18" style="1" width="4.63"/>
    <col collapsed="false" customWidth="false" hidden="false" outlineLevel="0" max="19" min="19" style="1" width="11.52"/>
    <col collapsed="false" customWidth="true" hidden="false" outlineLevel="0" max="20" min="20" style="1" width="22.56"/>
    <col collapsed="false" customWidth="false" hidden="false" outlineLevel="0" max="25" min="21" style="1" width="11.52"/>
    <col collapsed="false" customWidth="true" hidden="false" outlineLevel="0" max="26" min="26" style="1" width="24.82"/>
    <col collapsed="false" customWidth="false" hidden="false" outlineLevel="0" max="33" min="27" style="1" width="11.52"/>
    <col collapsed="false" customWidth="true" hidden="false" outlineLevel="0" max="34" min="34" style="1" width="50.57"/>
    <col collapsed="false" customWidth="false" hidden="false" outlineLevel="0" max="1025" min="35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3"/>
      <c r="G1" s="2" t="s">
        <v>1</v>
      </c>
      <c r="H1" s="2"/>
      <c r="I1" s="2"/>
      <c r="J1" s="2"/>
      <c r="K1" s="3"/>
      <c r="M1" s="2" t="s">
        <v>2</v>
      </c>
      <c r="N1" s="2"/>
      <c r="O1" s="2"/>
      <c r="P1" s="2"/>
      <c r="Q1" s="3"/>
      <c r="T1" s="1" t="s">
        <v>3</v>
      </c>
      <c r="Z1" s="1" t="s">
        <v>4</v>
      </c>
    </row>
    <row r="2" customFormat="false" ht="12.8" hidden="false" customHeight="tru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G2" s="1" t="s">
        <v>11</v>
      </c>
      <c r="AH2" s="1" t="s">
        <v>6</v>
      </c>
      <c r="AI2" s="1" t="s">
        <v>7</v>
      </c>
      <c r="AJ2" s="1" t="s">
        <v>8</v>
      </c>
      <c r="AK2" s="1" t="s">
        <v>9</v>
      </c>
    </row>
    <row r="3" customFormat="false" ht="12.8" hidden="false" customHeight="true" outlineLevel="0" collapsed="false">
      <c r="A3" s="4" t="s">
        <v>12</v>
      </c>
      <c r="B3" s="1" t="n">
        <v>85</v>
      </c>
      <c r="C3" s="1" t="n">
        <v>86</v>
      </c>
      <c r="D3" s="1" t="n">
        <v>77</v>
      </c>
      <c r="E3" s="1" t="n">
        <v>60</v>
      </c>
      <c r="G3" s="4" t="s">
        <v>12</v>
      </c>
      <c r="H3" s="1" t="n">
        <v>50</v>
      </c>
      <c r="I3" s="1" t="n">
        <v>57</v>
      </c>
      <c r="J3" s="1" t="n">
        <v>61</v>
      </c>
      <c r="K3" s="1" t="n">
        <v>34</v>
      </c>
      <c r="M3" s="4" t="s">
        <v>12</v>
      </c>
      <c r="N3" s="1" t="n">
        <v>25</v>
      </c>
      <c r="O3" s="1" t="n">
        <v>22</v>
      </c>
      <c r="P3" s="1" t="n">
        <v>23</v>
      </c>
      <c r="Q3" s="1" t="n">
        <v>14</v>
      </c>
      <c r="T3" s="4" t="s">
        <v>12</v>
      </c>
      <c r="U3" s="1" t="n">
        <v>75.5</v>
      </c>
      <c r="V3" s="1" t="n">
        <v>76.7</v>
      </c>
      <c r="W3" s="1" t="n">
        <v>70</v>
      </c>
      <c r="X3" s="1" t="n">
        <v>52.8</v>
      </c>
      <c r="Z3" s="4" t="s">
        <v>12</v>
      </c>
      <c r="AA3" s="1" t="n">
        <v>87799.9</v>
      </c>
      <c r="AB3" s="1" t="n">
        <v>87813.5</v>
      </c>
      <c r="AC3" s="1" t="n">
        <v>87815.3</v>
      </c>
      <c r="AD3" s="1" t="n">
        <v>87770.4</v>
      </c>
      <c r="AE3" s="1" t="n">
        <v>96452</v>
      </c>
      <c r="AH3" s="1" t="n">
        <f aca="false">AA3/$AE3</f>
        <v>0.910296313192054</v>
      </c>
      <c r="AI3" s="1" t="n">
        <f aca="false">AB3/$AE3</f>
        <v>0.910437315970638</v>
      </c>
      <c r="AJ3" s="1" t="n">
        <f aca="false">AC3/$AE3</f>
        <v>0.910455978103098</v>
      </c>
      <c r="AK3" s="1" t="n">
        <f aca="false">AD3/$AE3</f>
        <v>0.909990461576743</v>
      </c>
      <c r="AM3" s="1" t="n">
        <f aca="false">(AA3*10 - $AE3)/9/$AE3</f>
        <v>0.90032923688006</v>
      </c>
      <c r="AN3" s="1" t="n">
        <f aca="false">(AB3*10 - $AE3)/9/$AE3</f>
        <v>0.900485906634043</v>
      </c>
      <c r="AO3" s="1" t="n">
        <f aca="false">(AC3*10 - $AE3)/9/$AE3</f>
        <v>0.900506642336775</v>
      </c>
      <c r="AP3" s="1" t="n">
        <f aca="false">(AD3*10 - $AE3)/9/$AE3</f>
        <v>0.899989401751937</v>
      </c>
    </row>
    <row r="4" customFormat="false" ht="12.8" hidden="false" customHeight="true" outlineLevel="0" collapsed="false">
      <c r="A4" s="4" t="s">
        <v>13</v>
      </c>
      <c r="B4" s="1" t="n">
        <v>54</v>
      </c>
      <c r="C4" s="1" t="n">
        <v>59</v>
      </c>
      <c r="D4" s="1" t="n">
        <v>49</v>
      </c>
      <c r="E4" s="1" t="n">
        <v>42</v>
      </c>
      <c r="G4" s="4" t="s">
        <v>13</v>
      </c>
      <c r="H4" s="1" t="n">
        <v>26</v>
      </c>
      <c r="I4" s="1" t="n">
        <v>27</v>
      </c>
      <c r="J4" s="1" t="n">
        <v>18</v>
      </c>
      <c r="K4" s="1" t="n">
        <v>22</v>
      </c>
      <c r="M4" s="4" t="s">
        <v>13</v>
      </c>
      <c r="N4" s="1" t="n">
        <v>10</v>
      </c>
      <c r="O4" s="1" t="n">
        <v>7</v>
      </c>
      <c r="P4" s="1" t="n">
        <v>1</v>
      </c>
      <c r="Q4" s="1" t="n">
        <v>5</v>
      </c>
      <c r="T4" s="4" t="s">
        <v>13</v>
      </c>
      <c r="U4" s="1" t="n">
        <v>46.8</v>
      </c>
      <c r="V4" s="1" t="n">
        <v>50.6</v>
      </c>
      <c r="W4" s="1" t="n">
        <v>41.1</v>
      </c>
      <c r="X4" s="1" t="n">
        <v>36.3</v>
      </c>
      <c r="Z4" s="4" t="s">
        <v>13</v>
      </c>
      <c r="AA4" s="1" t="n">
        <v>79012.2</v>
      </c>
      <c r="AB4" s="1" t="n">
        <v>79089.2</v>
      </c>
      <c r="AC4" s="1" t="n">
        <v>79124.8</v>
      </c>
      <c r="AD4" s="1" t="n">
        <v>79086.5</v>
      </c>
      <c r="AE4" s="1" t="n">
        <v>96452</v>
      </c>
      <c r="AH4" s="1" t="n">
        <f aca="false">AA4/$AE4</f>
        <v>0.819186745738813</v>
      </c>
      <c r="AI4" s="1" t="n">
        <f aca="false">AB4/$AE4</f>
        <v>0.819985070294032</v>
      </c>
      <c r="AJ4" s="1" t="n">
        <f aca="false">AC4/$AE4</f>
        <v>0.820354165802679</v>
      </c>
      <c r="AK4" s="1" t="n">
        <f aca="false">AD4/$AE4</f>
        <v>0.819957077095343</v>
      </c>
      <c r="AM4" s="1" t="n">
        <f aca="false">(AA4*10 - $AE4)/9/$AE4</f>
        <v>0.799096384154237</v>
      </c>
      <c r="AN4" s="1" t="n">
        <f aca="false">(AB4*10 - $AE4)/9/$AE4</f>
        <v>0.799983411437814</v>
      </c>
      <c r="AO4" s="1" t="n">
        <f aca="false">(AC4*10 - $AE4)/9/$AE4</f>
        <v>0.800393517558532</v>
      </c>
      <c r="AP4" s="1" t="n">
        <f aca="false">(AD4*10 - $AE4)/9/$AE4</f>
        <v>0.799952307883714</v>
      </c>
    </row>
    <row r="5" customFormat="false" ht="12.8" hidden="false" customHeight="true" outlineLevel="0" collapsed="false">
      <c r="A5" s="4" t="s">
        <v>14</v>
      </c>
      <c r="B5" s="1" t="n">
        <v>30</v>
      </c>
      <c r="C5" s="1" t="n">
        <v>30</v>
      </c>
      <c r="D5" s="1" t="n">
        <v>19</v>
      </c>
      <c r="E5" s="1" t="n">
        <v>29</v>
      </c>
      <c r="G5" s="4" t="s">
        <v>14</v>
      </c>
      <c r="H5" s="1" t="n">
        <v>12</v>
      </c>
      <c r="I5" s="1" t="n">
        <v>14</v>
      </c>
      <c r="J5" s="1" t="n">
        <v>5</v>
      </c>
      <c r="K5" s="1" t="n">
        <v>6</v>
      </c>
      <c r="M5" s="4" t="s">
        <v>14</v>
      </c>
      <c r="N5" s="1" t="n">
        <v>1</v>
      </c>
      <c r="O5" s="1" t="n">
        <v>4</v>
      </c>
      <c r="P5" s="1" t="n">
        <v>0</v>
      </c>
      <c r="Q5" s="1" t="n">
        <v>0</v>
      </c>
      <c r="T5" s="4" t="s">
        <v>14</v>
      </c>
      <c r="U5" s="1" t="n">
        <v>25.3</v>
      </c>
      <c r="V5" s="1" t="n">
        <v>25.8</v>
      </c>
      <c r="W5" s="1" t="n">
        <v>15.7</v>
      </c>
      <c r="X5" s="1" t="n">
        <v>23.8</v>
      </c>
      <c r="Z5" s="4" t="s">
        <v>14</v>
      </c>
      <c r="AA5" s="1" t="n">
        <v>70440.5</v>
      </c>
      <c r="AB5" s="1" t="n">
        <v>70461.4</v>
      </c>
      <c r="AC5" s="1" t="n">
        <v>70449.9</v>
      </c>
      <c r="AD5" s="1" t="n">
        <v>70405.3</v>
      </c>
      <c r="AE5" s="1" t="n">
        <v>96452</v>
      </c>
      <c r="AH5" s="1" t="n">
        <f aca="false">AA5/$AE5</f>
        <v>0.730316634180732</v>
      </c>
      <c r="AI5" s="1" t="n">
        <f aca="false">AB5/$AE5</f>
        <v>0.730533322274292</v>
      </c>
      <c r="AJ5" s="1" t="n">
        <f aca="false">AC5/$AE5</f>
        <v>0.730414091983577</v>
      </c>
      <c r="AK5" s="1" t="n">
        <f aca="false">AD5/$AE5</f>
        <v>0.729951685812632</v>
      </c>
      <c r="AM5" s="1" t="n">
        <f aca="false">(AA5*10 - $AE5)/9/$AE5</f>
        <v>0.700351815756369</v>
      </c>
      <c r="AN5" s="1" t="n">
        <f aca="false">(AB5*10 - $AE5)/9/$AE5</f>
        <v>0.700592580304769</v>
      </c>
      <c r="AO5" s="1" t="n">
        <f aca="false">(AC5*10 - $AE5)/9/$AE5</f>
        <v>0.700460102203975</v>
      </c>
      <c r="AP5" s="1" t="n">
        <f aca="false">(AD5*10 - $AE5)/9/$AE5</f>
        <v>0.699946317569591</v>
      </c>
    </row>
    <row r="6" customFormat="false" ht="12.8" hidden="false" customHeight="true" outlineLevel="0" collapsed="false">
      <c r="A6" s="1" t="s">
        <v>15</v>
      </c>
      <c r="B6" s="1" t="n">
        <f aca="false">AVERAGE(B3:B5)</f>
        <v>56.3333333333333</v>
      </c>
      <c r="C6" s="1" t="n">
        <f aca="false">AVERAGE(C3:C5)</f>
        <v>58.3333333333333</v>
      </c>
      <c r="D6" s="1" t="n">
        <f aca="false">AVERAGE(D3:D5)</f>
        <v>48.3333333333333</v>
      </c>
      <c r="E6" s="1" t="n">
        <f aca="false">AVERAGE(E3:E5)</f>
        <v>43.6666666666667</v>
      </c>
      <c r="G6" s="1" t="s">
        <v>15</v>
      </c>
      <c r="H6" s="1" t="n">
        <f aca="false">AVERAGE(H3:H5)</f>
        <v>29.3333333333333</v>
      </c>
      <c r="I6" s="1" t="n">
        <f aca="false">AVERAGE(I3:I5)</f>
        <v>32.6666666666667</v>
      </c>
      <c r="J6" s="1" t="n">
        <f aca="false">AVERAGE(J3:J5)</f>
        <v>28</v>
      </c>
      <c r="K6" s="1" t="n">
        <f aca="false">AVERAGE(K3:K5)</f>
        <v>20.6666666666667</v>
      </c>
      <c r="N6" s="1" t="n">
        <f aca="false">AVERAGE(N3:N5)</f>
        <v>12</v>
      </c>
      <c r="O6" s="1" t="n">
        <f aca="false">AVERAGE(O3:O5)</f>
        <v>11</v>
      </c>
      <c r="P6" s="1" t="n">
        <f aca="false">AVERAGE(P3:P5)</f>
        <v>8</v>
      </c>
      <c r="Q6" s="1" t="n">
        <f aca="false">AVERAGE(Q3:Q5)</f>
        <v>6.33333333333333</v>
      </c>
    </row>
    <row r="8" customFormat="false" ht="12.8" hidden="false" customHeight="true" outlineLevel="0" collapsed="false">
      <c r="A8" s="2" t="s">
        <v>0</v>
      </c>
      <c r="B8" s="2"/>
      <c r="C8" s="2"/>
      <c r="D8" s="2"/>
      <c r="E8" s="3"/>
      <c r="G8" s="2" t="s">
        <v>1</v>
      </c>
      <c r="H8" s="2"/>
      <c r="I8" s="2"/>
      <c r="J8" s="2"/>
      <c r="K8" s="3"/>
      <c r="M8" s="2" t="s">
        <v>2</v>
      </c>
      <c r="N8" s="2"/>
      <c r="O8" s="2"/>
      <c r="P8" s="2"/>
      <c r="Q8" s="3"/>
      <c r="T8" s="1" t="s">
        <v>3</v>
      </c>
      <c r="Z8" s="1" t="s">
        <v>4</v>
      </c>
    </row>
    <row r="9" customFormat="false" ht="12.8" hidden="false" customHeight="true" outlineLevel="0" collapsed="false">
      <c r="A9" s="1" t="s">
        <v>16</v>
      </c>
      <c r="B9" s="1" t="s">
        <v>6</v>
      </c>
      <c r="C9" s="1" t="s">
        <v>7</v>
      </c>
      <c r="D9" s="1" t="s">
        <v>8</v>
      </c>
      <c r="E9" s="1" t="s">
        <v>9</v>
      </c>
      <c r="G9" s="1" t="s">
        <v>16</v>
      </c>
      <c r="H9" s="1" t="s">
        <v>6</v>
      </c>
      <c r="I9" s="1" t="s">
        <v>7</v>
      </c>
      <c r="J9" s="1" t="s">
        <v>8</v>
      </c>
      <c r="K9" s="1" t="s">
        <v>9</v>
      </c>
      <c r="M9" s="1" t="s">
        <v>16</v>
      </c>
      <c r="N9" s="1" t="s">
        <v>6</v>
      </c>
      <c r="O9" s="1" t="s">
        <v>7</v>
      </c>
      <c r="P9" s="1" t="s">
        <v>8</v>
      </c>
      <c r="Q9" s="1" t="s">
        <v>9</v>
      </c>
      <c r="T9" s="1" t="s">
        <v>16</v>
      </c>
      <c r="U9" s="1" t="s">
        <v>6</v>
      </c>
      <c r="V9" s="1" t="s">
        <v>7</v>
      </c>
      <c r="W9" s="1" t="s">
        <v>8</v>
      </c>
      <c r="X9" s="1" t="s">
        <v>9</v>
      </c>
      <c r="Z9" s="1" t="s">
        <v>5</v>
      </c>
      <c r="AA9" s="1" t="s">
        <v>6</v>
      </c>
      <c r="AB9" s="1" t="s">
        <v>7</v>
      </c>
      <c r="AC9" s="1" t="s">
        <v>8</v>
      </c>
      <c r="AD9" s="1" t="s">
        <v>9</v>
      </c>
      <c r="AE9" s="1" t="s">
        <v>10</v>
      </c>
    </row>
    <row r="10" customFormat="false" ht="12.8" hidden="false" customHeight="true" outlineLevel="0" collapsed="false">
      <c r="A10" s="1" t="s">
        <v>17</v>
      </c>
      <c r="B10" s="1" t="n">
        <v>95</v>
      </c>
      <c r="C10" s="1" t="n">
        <v>96</v>
      </c>
      <c r="D10" s="1" t="n">
        <v>96</v>
      </c>
      <c r="E10" s="1" t="n">
        <v>96</v>
      </c>
      <c r="F10" s="1" t="e">
        <f aca="false">VLOOKUP(A10,[1]stf_pr_1_acordaos_70!A6:A23,1,0)</f>
        <v>#N/A</v>
      </c>
      <c r="G10" s="1" t="s">
        <v>17</v>
      </c>
      <c r="H10" s="1" t="n">
        <v>69</v>
      </c>
      <c r="I10" s="1" t="n">
        <v>76</v>
      </c>
      <c r="J10" s="1" t="n">
        <v>77</v>
      </c>
      <c r="K10" s="1" t="n">
        <v>74</v>
      </c>
      <c r="M10" s="1" t="s">
        <v>17</v>
      </c>
      <c r="N10" s="1" t="n">
        <v>33</v>
      </c>
      <c r="O10" s="1" t="n">
        <v>39</v>
      </c>
      <c r="P10" s="1" t="n">
        <v>29</v>
      </c>
      <c r="Q10" s="1" t="n">
        <v>35</v>
      </c>
      <c r="T10" s="1" t="s">
        <v>17</v>
      </c>
      <c r="U10" s="1" t="n">
        <v>86.2</v>
      </c>
      <c r="V10" s="1" t="n">
        <v>88.3</v>
      </c>
      <c r="W10" s="1" t="n">
        <v>87.4</v>
      </c>
      <c r="X10" s="1" t="n">
        <v>87.7</v>
      </c>
      <c r="Z10" s="1" t="s">
        <v>17</v>
      </c>
      <c r="AA10" s="1" t="n">
        <v>6632.4</v>
      </c>
      <c r="AB10" s="1" t="n">
        <v>6632.4</v>
      </c>
      <c r="AC10" s="1" t="n">
        <v>6632.8</v>
      </c>
      <c r="AD10" s="1" t="n">
        <v>6632.6</v>
      </c>
      <c r="AE10" s="1" t="n">
        <v>7288</v>
      </c>
      <c r="AF10" s="1" t="n">
        <v>7273</v>
      </c>
      <c r="AH10" s="1" t="n">
        <f aca="false">AA10/$AE10</f>
        <v>0.910043907793633</v>
      </c>
      <c r="AI10" s="1" t="n">
        <f aca="false">AB10/$AE10</f>
        <v>0.910043907793633</v>
      </c>
      <c r="AJ10" s="1" t="n">
        <f aca="false">AC10/$AE10</f>
        <v>0.910098792535675</v>
      </c>
      <c r="AK10" s="1" t="n">
        <f aca="false">AD10/$AE10</f>
        <v>0.910071350164654</v>
      </c>
      <c r="AM10" s="1" t="n">
        <f aca="false">(AA10*10 - $AE10)/9/$AE10</f>
        <v>0.90004878643737</v>
      </c>
      <c r="AN10" s="1" t="n">
        <f aca="false">(AB10*10 - $AE10)/9/$AE10</f>
        <v>0.90004878643737</v>
      </c>
      <c r="AO10" s="1" t="n">
        <f aca="false">(AC10*10 - $AE10)/9/$AE10</f>
        <v>0.900109769484083</v>
      </c>
      <c r="AP10" s="1" t="n">
        <f aca="false">(AD10*10 - $AE10)/9/$AE10</f>
        <v>0.900079277960727</v>
      </c>
    </row>
    <row r="11" customFormat="false" ht="12.8" hidden="false" customHeight="true" outlineLevel="0" collapsed="false">
      <c r="A11" s="1" t="s">
        <v>18</v>
      </c>
      <c r="B11" s="1" t="n">
        <v>94</v>
      </c>
      <c r="C11" s="1" t="n">
        <v>96</v>
      </c>
      <c r="D11" s="1" t="n">
        <v>94</v>
      </c>
      <c r="E11" s="1" t="n">
        <v>96</v>
      </c>
      <c r="F11" s="1" t="str">
        <f aca="false">VLOOKUP(A11,[1]stf_pr_1_acordaos_70!A7:A24,1,0)</f>
        <v>MARCO AURÉLIO</v>
      </c>
      <c r="G11" s="1" t="s">
        <v>18</v>
      </c>
      <c r="H11" s="1" t="n">
        <v>77</v>
      </c>
      <c r="I11" s="1" t="n">
        <v>64</v>
      </c>
      <c r="J11" s="1" t="n">
        <v>68</v>
      </c>
      <c r="K11" s="1" t="n">
        <v>66</v>
      </c>
      <c r="M11" s="1" t="s">
        <v>18</v>
      </c>
      <c r="N11" s="1" t="n">
        <v>27</v>
      </c>
      <c r="O11" s="1" t="n">
        <v>31</v>
      </c>
      <c r="P11" s="1" t="n">
        <v>35</v>
      </c>
      <c r="Q11" s="1" t="n">
        <v>26</v>
      </c>
      <c r="T11" s="1" t="s">
        <v>18</v>
      </c>
      <c r="U11" s="1" t="n">
        <v>85.6</v>
      </c>
      <c r="V11" s="1" t="n">
        <v>86.3</v>
      </c>
      <c r="W11" s="1" t="n">
        <v>85.5</v>
      </c>
      <c r="X11" s="1" t="n">
        <v>86</v>
      </c>
      <c r="Z11" s="1" t="s">
        <v>18</v>
      </c>
      <c r="AA11" s="1" t="n">
        <v>6765.1</v>
      </c>
      <c r="AB11" s="1" t="n">
        <v>6737.1</v>
      </c>
      <c r="AC11" s="1" t="n">
        <v>6748.7</v>
      </c>
      <c r="AD11" s="1" t="n">
        <v>6739.4</v>
      </c>
      <c r="AE11" s="1" t="n">
        <v>7410</v>
      </c>
      <c r="AF11" s="1" t="n">
        <v>6429</v>
      </c>
      <c r="AH11" s="1" t="n">
        <f aca="false">AA11/$AE11</f>
        <v>0.912968960863698</v>
      </c>
      <c r="AI11" s="1" t="n">
        <f aca="false">AB11/$AE11</f>
        <v>0.90919028340081</v>
      </c>
      <c r="AJ11" s="1" t="n">
        <f aca="false">AC11/$AE11</f>
        <v>0.910755735492578</v>
      </c>
      <c r="AK11" s="1" t="n">
        <f aca="false">AD11/$AE11</f>
        <v>0.909500674763832</v>
      </c>
      <c r="AM11" s="1" t="n">
        <f aca="false">(AA11*10 - $AE11)/9/$AE11</f>
        <v>0.903298845404109</v>
      </c>
      <c r="AN11" s="1" t="n">
        <f aca="false">(AB11*10 - $AE11)/9/$AE11</f>
        <v>0.899100314889789</v>
      </c>
      <c r="AO11" s="1" t="n">
        <f aca="false">(AC11*10 - $AE11)/9/$AE11</f>
        <v>0.900839706102864</v>
      </c>
      <c r="AP11" s="1" t="n">
        <f aca="false">(AD11*10 - $AE11)/9/$AE11</f>
        <v>0.899445194182036</v>
      </c>
    </row>
    <row r="12" customFormat="false" ht="12.8" hidden="false" customHeight="true" outlineLevel="0" collapsed="false">
      <c r="A12" s="1" t="s">
        <v>19</v>
      </c>
      <c r="B12" s="1" t="n">
        <v>99</v>
      </c>
      <c r="C12" s="1" t="n">
        <v>95</v>
      </c>
      <c r="D12" s="1" t="n">
        <v>97</v>
      </c>
      <c r="E12" s="1" t="n">
        <v>97</v>
      </c>
      <c r="F12" s="1" t="str">
        <f aca="false">VLOOKUP(A12,[1]stf_pr_1_acordaos_70!A8:A25,1,0)</f>
        <v>GILMAR MENDES</v>
      </c>
      <c r="G12" s="1" t="s">
        <v>19</v>
      </c>
      <c r="H12" s="1" t="n">
        <v>74</v>
      </c>
      <c r="I12" s="1" t="n">
        <v>64</v>
      </c>
      <c r="J12" s="1" t="n">
        <v>74</v>
      </c>
      <c r="K12" s="1" t="n">
        <v>71</v>
      </c>
      <c r="M12" s="1" t="s">
        <v>19</v>
      </c>
      <c r="N12" s="1" t="n">
        <v>37</v>
      </c>
      <c r="O12" s="1" t="n">
        <v>35</v>
      </c>
      <c r="P12" s="1" t="n">
        <v>33</v>
      </c>
      <c r="Q12" s="1" t="n">
        <v>32</v>
      </c>
      <c r="T12" s="1" t="s">
        <v>19</v>
      </c>
      <c r="U12" s="1" t="n">
        <v>90.3</v>
      </c>
      <c r="V12" s="1" t="n">
        <v>85.9</v>
      </c>
      <c r="W12" s="1" t="n">
        <v>88.3</v>
      </c>
      <c r="X12" s="1" t="n">
        <v>87.9</v>
      </c>
      <c r="Z12" s="1" t="s">
        <v>19</v>
      </c>
      <c r="AA12" s="1" t="n">
        <v>6439.5</v>
      </c>
      <c r="AB12" s="1" t="n">
        <v>6407.8</v>
      </c>
      <c r="AC12" s="1" t="n">
        <v>6435.4</v>
      </c>
      <c r="AD12" s="1" t="n">
        <v>6456.9</v>
      </c>
      <c r="AE12" s="1" t="n">
        <v>7080</v>
      </c>
      <c r="AF12" s="1" t="n">
        <v>5975</v>
      </c>
      <c r="AH12" s="1" t="n">
        <f aca="false">AA12/$AE12</f>
        <v>0.909533898305085</v>
      </c>
      <c r="AI12" s="1" t="n">
        <f aca="false">AB12/$AE12</f>
        <v>0.905056497175141</v>
      </c>
      <c r="AJ12" s="1" t="n">
        <f aca="false">AC12/$AE12</f>
        <v>0.908954802259887</v>
      </c>
      <c r="AK12" s="1" t="n">
        <f aca="false">AD12/$AE12</f>
        <v>0.911991525423729</v>
      </c>
      <c r="AM12" s="1" t="n">
        <f aca="false">(AA12*10 - $AE12)/9/$AE12</f>
        <v>0.899482109227872</v>
      </c>
      <c r="AN12" s="1" t="n">
        <f aca="false">(AB12*10 - $AE12)/9/$AE12</f>
        <v>0.89450721908349</v>
      </c>
      <c r="AO12" s="1" t="n">
        <f aca="false">(AC12*10 - $AE12)/9/$AE12</f>
        <v>0.898838669177652</v>
      </c>
      <c r="AP12" s="1" t="n">
        <f aca="false">(AD12*10 - $AE12)/9/$AE12</f>
        <v>0.902212806026365</v>
      </c>
    </row>
    <row r="13" customFormat="false" ht="12.8" hidden="false" customHeight="true" outlineLevel="0" collapsed="false">
      <c r="A13" s="1" t="s">
        <v>20</v>
      </c>
      <c r="B13" s="1" t="n">
        <v>66</v>
      </c>
      <c r="C13" s="1" t="n">
        <v>70</v>
      </c>
      <c r="D13" s="1" t="n">
        <v>70</v>
      </c>
      <c r="E13" s="1" t="n">
        <v>67</v>
      </c>
      <c r="F13" s="1" t="str">
        <f aca="false">VLOOKUP(A13,[1]stf_pr_1_acordaos_70!A9:A26,1,0)</f>
        <v>DIAS TOFFOLI</v>
      </c>
      <c r="G13" s="1" t="s">
        <v>20</v>
      </c>
      <c r="H13" s="1" t="n">
        <v>28</v>
      </c>
      <c r="I13" s="1" t="n">
        <v>35</v>
      </c>
      <c r="J13" s="1" t="n">
        <v>38</v>
      </c>
      <c r="K13" s="1" t="n">
        <v>35</v>
      </c>
      <c r="M13" s="1" t="s">
        <v>20</v>
      </c>
      <c r="N13" s="1" t="n">
        <v>9</v>
      </c>
      <c r="O13" s="1" t="n">
        <v>4</v>
      </c>
      <c r="P13" s="1" t="n">
        <v>10</v>
      </c>
      <c r="Q13" s="1" t="n">
        <v>8</v>
      </c>
      <c r="T13" s="1" t="s">
        <v>20</v>
      </c>
      <c r="U13" s="1" t="n">
        <v>56.5</v>
      </c>
      <c r="V13" s="1" t="n">
        <v>59.9</v>
      </c>
      <c r="W13" s="1" t="n">
        <v>60.8</v>
      </c>
      <c r="X13" s="1" t="n">
        <v>57.9</v>
      </c>
      <c r="Z13" s="1" t="s">
        <v>20</v>
      </c>
      <c r="AA13" s="1" t="n">
        <v>4969.6</v>
      </c>
      <c r="AB13" s="1" t="n">
        <v>4969.7</v>
      </c>
      <c r="AC13" s="1" t="n">
        <v>4969.6</v>
      </c>
      <c r="AD13" s="1" t="n">
        <v>4969.6</v>
      </c>
      <c r="AE13" s="1" t="n">
        <v>5462</v>
      </c>
      <c r="AF13" s="1" t="n">
        <v>5461</v>
      </c>
      <c r="AH13" s="1" t="n">
        <f aca="false">AA13/$AE13</f>
        <v>0.909849871841816</v>
      </c>
      <c r="AI13" s="1" t="n">
        <f aca="false">AB13/$AE13</f>
        <v>0.90986818015379</v>
      </c>
      <c r="AJ13" s="1" t="n">
        <f aca="false">AC13/$AE13</f>
        <v>0.909849871841816</v>
      </c>
      <c r="AK13" s="1" t="n">
        <f aca="false">AD13/$AE13</f>
        <v>0.909849871841816</v>
      </c>
      <c r="AM13" s="1" t="n">
        <f aca="false">(AA13*10 - $AE13)/9/$AE13</f>
        <v>0.899833190935351</v>
      </c>
      <c r="AN13" s="1" t="n">
        <f aca="false">(AB13*10 - $AE13)/9/$AE13</f>
        <v>0.899853533504211</v>
      </c>
      <c r="AO13" s="1" t="n">
        <f aca="false">(AC13*10 - $AE13)/9/$AE13</f>
        <v>0.899833190935351</v>
      </c>
      <c r="AP13" s="1" t="n">
        <f aca="false">(AD13*10 - $AE13)/9/$AE13</f>
        <v>0.899833190935351</v>
      </c>
    </row>
    <row r="14" customFormat="false" ht="12.8" hidden="false" customHeight="true" outlineLevel="0" collapsed="false">
      <c r="A14" s="1" t="s">
        <v>21</v>
      </c>
      <c r="B14" s="1" t="n">
        <v>89</v>
      </c>
      <c r="C14" s="1" t="n">
        <v>93</v>
      </c>
      <c r="D14" s="1" t="n">
        <v>95</v>
      </c>
      <c r="E14" s="1" t="n">
        <v>92</v>
      </c>
      <c r="F14" s="1" t="e">
        <f aca="false">VLOOKUP(A14,[1]stf_pr_1_acordaos_70!A10:A27,1,0)</f>
        <v>#N/A</v>
      </c>
      <c r="G14" s="1" t="s">
        <v>21</v>
      </c>
      <c r="H14" s="1" t="n">
        <v>66</v>
      </c>
      <c r="I14" s="1" t="n">
        <v>73</v>
      </c>
      <c r="J14" s="1" t="n">
        <v>62</v>
      </c>
      <c r="K14" s="1" t="n">
        <v>71</v>
      </c>
      <c r="M14" s="1" t="s">
        <v>21</v>
      </c>
      <c r="N14" s="1" t="n">
        <v>32</v>
      </c>
      <c r="O14" s="1" t="n">
        <v>36</v>
      </c>
      <c r="P14" s="1" t="n">
        <v>22</v>
      </c>
      <c r="Q14" s="1" t="n">
        <v>32</v>
      </c>
      <c r="T14" s="1" t="s">
        <v>21</v>
      </c>
      <c r="U14" s="1" t="n">
        <v>81</v>
      </c>
      <c r="V14" s="1" t="n">
        <v>85.3</v>
      </c>
      <c r="W14" s="1" t="n">
        <v>84.4</v>
      </c>
      <c r="X14" s="1" t="n">
        <v>83.9</v>
      </c>
      <c r="Z14" s="1" t="s">
        <v>21</v>
      </c>
      <c r="AA14" s="1" t="n">
        <v>4512.5</v>
      </c>
      <c r="AB14" s="1" t="n">
        <v>4512.5</v>
      </c>
      <c r="AC14" s="1" t="n">
        <v>4512.5</v>
      </c>
      <c r="AD14" s="1" t="n">
        <v>4512.6</v>
      </c>
      <c r="AE14" s="1" t="n">
        <v>4959</v>
      </c>
      <c r="AF14" s="1" t="n">
        <v>4959</v>
      </c>
      <c r="AH14" s="1" t="n">
        <f aca="false">AA14/$AE14</f>
        <v>0.909961685823755</v>
      </c>
      <c r="AI14" s="1" t="n">
        <f aca="false">AB14/$AE14</f>
        <v>0.909961685823755</v>
      </c>
      <c r="AJ14" s="1" t="n">
        <f aca="false">AC14/$AE14</f>
        <v>0.909961685823755</v>
      </c>
      <c r="AK14" s="1" t="n">
        <f aca="false">AD14/$AE14</f>
        <v>0.909981851179673</v>
      </c>
      <c r="AM14" s="1" t="n">
        <f aca="false">(AA14*10 - $AE14)/9/$AE14</f>
        <v>0.899957428693061</v>
      </c>
      <c r="AN14" s="1" t="n">
        <f aca="false">(AB14*10 - $AE14)/9/$AE14</f>
        <v>0.899957428693061</v>
      </c>
      <c r="AO14" s="1" t="n">
        <f aca="false">(AC14*10 - $AE14)/9/$AE14</f>
        <v>0.899957428693061</v>
      </c>
      <c r="AP14" s="1" t="n">
        <f aca="false">(AD14*10 - $AE14)/9/$AE14</f>
        <v>0.899979834644081</v>
      </c>
    </row>
    <row r="15" customFormat="false" ht="12.8" hidden="false" customHeight="true" outlineLevel="0" collapsed="false">
      <c r="A15" s="1" t="s">
        <v>22</v>
      </c>
      <c r="B15" s="1" t="n">
        <v>95</v>
      </c>
      <c r="C15" s="1" t="n">
        <v>99</v>
      </c>
      <c r="D15" s="1" t="n">
        <v>96</v>
      </c>
      <c r="E15" s="1" t="n">
        <v>92</v>
      </c>
      <c r="F15" s="1" t="str">
        <f aca="false">VLOOKUP(A15,[1]stf_pr_1_acordaos_70!A11:A28,1,0)</f>
        <v>ELLEN GRACIE</v>
      </c>
      <c r="G15" s="1" t="s">
        <v>22</v>
      </c>
      <c r="H15" s="1" t="n">
        <v>70</v>
      </c>
      <c r="I15" s="1" t="n">
        <v>78</v>
      </c>
      <c r="J15" s="1" t="n">
        <v>77</v>
      </c>
      <c r="K15" s="1" t="n">
        <v>65</v>
      </c>
      <c r="M15" s="1" t="s">
        <v>22</v>
      </c>
      <c r="N15" s="1" t="n">
        <v>24</v>
      </c>
      <c r="O15" s="1" t="n">
        <v>35</v>
      </c>
      <c r="P15" s="1" t="n">
        <v>35</v>
      </c>
      <c r="Q15" s="1" t="n">
        <v>27</v>
      </c>
      <c r="T15" s="1" t="s">
        <v>22</v>
      </c>
      <c r="U15" s="1" t="n">
        <v>85.4</v>
      </c>
      <c r="V15" s="1" t="n">
        <v>90.5</v>
      </c>
      <c r="W15" s="1" t="n">
        <v>88</v>
      </c>
      <c r="X15" s="1" t="n">
        <v>82.8</v>
      </c>
      <c r="Z15" s="1" t="s">
        <v>22</v>
      </c>
      <c r="AA15" s="1" t="n">
        <v>5673.6</v>
      </c>
      <c r="AB15" s="1" t="n">
        <v>5670.3</v>
      </c>
      <c r="AC15" s="1" t="n">
        <v>5662.4</v>
      </c>
      <c r="AD15" s="1" t="n">
        <v>5661.2</v>
      </c>
      <c r="AE15" s="1" t="n">
        <v>6221</v>
      </c>
      <c r="AF15" s="1" t="n">
        <v>4752</v>
      </c>
      <c r="AH15" s="1" t="n">
        <f aca="false">AA15/$AE15</f>
        <v>0.912007715801318</v>
      </c>
      <c r="AI15" s="1" t="n">
        <f aca="false">AB15/$AE15</f>
        <v>0.911477254460698</v>
      </c>
      <c r="AJ15" s="1" t="n">
        <f aca="false">AC15/$AE15</f>
        <v>0.910207362160424</v>
      </c>
      <c r="AK15" s="1" t="n">
        <f aca="false">AD15/$AE15</f>
        <v>0.910014467127471</v>
      </c>
      <c r="AM15" s="1" t="n">
        <f aca="false">(AA15*10 - $AE15)/9/$AE15</f>
        <v>0.902230795334798</v>
      </c>
      <c r="AN15" s="1" t="n">
        <f aca="false">(AB15*10 - $AE15)/9/$AE15</f>
        <v>0.90164139384522</v>
      </c>
      <c r="AO15" s="1" t="n">
        <f aca="false">(AC15*10 - $AE15)/9/$AE15</f>
        <v>0.900230402400471</v>
      </c>
      <c r="AP15" s="1" t="n">
        <f aca="false">(AD15*10 - $AE15)/9/$AE15</f>
        <v>0.900016074586079</v>
      </c>
    </row>
    <row r="16" customFormat="false" ht="12.8" hidden="false" customHeight="true" outlineLevel="0" collapsed="false">
      <c r="A16" s="1" t="s">
        <v>23</v>
      </c>
      <c r="B16" s="1" t="n">
        <v>90</v>
      </c>
      <c r="C16" s="1" t="n">
        <v>92</v>
      </c>
      <c r="D16" s="1" t="n">
        <v>96</v>
      </c>
      <c r="E16" s="1" t="n">
        <v>87</v>
      </c>
      <c r="F16" s="1" t="e">
        <f aca="false">VLOOKUP(A16,[1]stf_pr_1_acordaos_70!A12:A29,1,0)</f>
        <v>#N/A</v>
      </c>
      <c r="G16" s="1" t="s">
        <v>23</v>
      </c>
      <c r="H16" s="1" t="n">
        <v>68</v>
      </c>
      <c r="I16" s="1" t="n">
        <v>67</v>
      </c>
      <c r="J16" s="1" t="n">
        <v>78</v>
      </c>
      <c r="K16" s="1" t="n">
        <v>66</v>
      </c>
      <c r="M16" s="1" t="s">
        <v>23</v>
      </c>
      <c r="N16" s="1" t="n">
        <v>30</v>
      </c>
      <c r="O16" s="1" t="n">
        <v>31</v>
      </c>
      <c r="P16" s="1" t="n">
        <v>32</v>
      </c>
      <c r="Q16" s="1" t="n">
        <v>32</v>
      </c>
      <c r="T16" s="1" t="s">
        <v>23</v>
      </c>
      <c r="U16" s="1" t="n">
        <v>81.8</v>
      </c>
      <c r="V16" s="1" t="n">
        <v>83.4</v>
      </c>
      <c r="W16" s="1" t="n">
        <v>87.8</v>
      </c>
      <c r="X16" s="1" t="n">
        <v>79.4</v>
      </c>
      <c r="Z16" s="1" t="s">
        <v>23</v>
      </c>
      <c r="AA16" s="1" t="n">
        <v>3333.7</v>
      </c>
      <c r="AB16" s="1" t="n">
        <v>3333.7</v>
      </c>
      <c r="AC16" s="1" t="n">
        <v>3333.7</v>
      </c>
      <c r="AD16" s="1" t="n">
        <v>3333.7</v>
      </c>
      <c r="AE16" s="1" t="n">
        <v>3664</v>
      </c>
      <c r="AF16" s="1" t="n">
        <v>3664</v>
      </c>
      <c r="AH16" s="1" t="n">
        <f aca="false">AA16/$AE16</f>
        <v>0.909852620087336</v>
      </c>
      <c r="AI16" s="1" t="n">
        <f aca="false">AB16/$AE16</f>
        <v>0.909852620087336</v>
      </c>
      <c r="AJ16" s="1" t="n">
        <f aca="false">AC16/$AE16</f>
        <v>0.909852620087336</v>
      </c>
      <c r="AK16" s="1" t="n">
        <f aca="false">AD16/$AE16</f>
        <v>0.909852620087336</v>
      </c>
      <c r="AM16" s="1" t="n">
        <f aca="false">(AA16*10 - $AE16)/9/$AE16</f>
        <v>0.899836244541485</v>
      </c>
      <c r="AN16" s="1" t="n">
        <f aca="false">(AB16*10 - $AE16)/9/$AE16</f>
        <v>0.899836244541485</v>
      </c>
      <c r="AO16" s="1" t="n">
        <f aca="false">(AC16*10 - $AE16)/9/$AE16</f>
        <v>0.899836244541485</v>
      </c>
      <c r="AP16" s="1" t="n">
        <f aca="false">(AD16*10 - $AE16)/9/$AE16</f>
        <v>0.899836244541485</v>
      </c>
    </row>
    <row r="17" customFormat="false" ht="12.8" hidden="false" customHeight="true" outlineLevel="0" collapsed="false">
      <c r="A17" s="1" t="s">
        <v>24</v>
      </c>
      <c r="B17" s="1" t="n">
        <v>91</v>
      </c>
      <c r="C17" s="1" t="n">
        <v>93</v>
      </c>
      <c r="D17" s="1" t="n">
        <v>89</v>
      </c>
      <c r="E17" s="1" t="n">
        <v>92</v>
      </c>
      <c r="F17" s="1" t="e">
        <f aca="false">VLOOKUP(A17,[1]stf_pr_1_acordaos_70!A13:A30,1,0)</f>
        <v>#N/A</v>
      </c>
      <c r="G17" s="1" t="s">
        <v>24</v>
      </c>
      <c r="H17" s="1" t="n">
        <v>68</v>
      </c>
      <c r="I17" s="1" t="n">
        <v>75</v>
      </c>
      <c r="J17" s="1" t="n">
        <v>68</v>
      </c>
      <c r="K17" s="1" t="n">
        <v>71</v>
      </c>
      <c r="M17" s="1" t="s">
        <v>24</v>
      </c>
      <c r="N17" s="1" t="n">
        <v>34</v>
      </c>
      <c r="O17" s="1" t="n">
        <v>27</v>
      </c>
      <c r="P17" s="1" t="n">
        <v>29</v>
      </c>
      <c r="Q17" s="1" t="n">
        <v>34</v>
      </c>
      <c r="T17" s="1" t="s">
        <v>24</v>
      </c>
      <c r="U17" s="1" t="n">
        <v>83</v>
      </c>
      <c r="V17" s="1" t="n">
        <v>84.6</v>
      </c>
      <c r="W17" s="1" t="n">
        <v>80.9</v>
      </c>
      <c r="X17" s="1" t="n">
        <v>84.1</v>
      </c>
      <c r="Z17" s="1" t="s">
        <v>24</v>
      </c>
      <c r="AA17" s="1" t="n">
        <v>3048.6</v>
      </c>
      <c r="AB17" s="1" t="n">
        <v>3048.6</v>
      </c>
      <c r="AC17" s="1" t="n">
        <v>3048.6</v>
      </c>
      <c r="AD17" s="1" t="n">
        <v>3048.6</v>
      </c>
      <c r="AE17" s="1" t="n">
        <v>3351</v>
      </c>
      <c r="AF17" s="1" t="n">
        <v>3351</v>
      </c>
      <c r="AH17" s="1" t="n">
        <f aca="false">AA17/$AE17</f>
        <v>0.909758281110116</v>
      </c>
      <c r="AI17" s="1" t="n">
        <f aca="false">AB17/$AE17</f>
        <v>0.909758281110116</v>
      </c>
      <c r="AJ17" s="1" t="n">
        <f aca="false">AC17/$AE17</f>
        <v>0.909758281110116</v>
      </c>
      <c r="AK17" s="1" t="n">
        <f aca="false">AD17/$AE17</f>
        <v>0.909758281110116</v>
      </c>
      <c r="AM17" s="1" t="n">
        <f aca="false">(AA17*10 - $AE17)/9/$AE17</f>
        <v>0.899731423455685</v>
      </c>
      <c r="AN17" s="1" t="n">
        <f aca="false">(AB17*10 - $AE17)/9/$AE17</f>
        <v>0.899731423455685</v>
      </c>
      <c r="AO17" s="1" t="n">
        <f aca="false">(AC17*10 - $AE17)/9/$AE17</f>
        <v>0.899731423455685</v>
      </c>
      <c r="AP17" s="1" t="n">
        <f aca="false">(AD17*10 - $AE17)/9/$AE17</f>
        <v>0.899731423455685</v>
      </c>
    </row>
    <row r="18" customFormat="false" ht="12.8" hidden="false" customHeight="true" outlineLevel="0" collapsed="false">
      <c r="A18" s="1" t="s">
        <v>25</v>
      </c>
      <c r="B18" s="1" t="n">
        <v>91</v>
      </c>
      <c r="C18" s="1" t="n">
        <v>86</v>
      </c>
      <c r="D18" s="1" t="n">
        <v>93</v>
      </c>
      <c r="E18" s="1" t="n">
        <v>93</v>
      </c>
      <c r="F18" s="1" t="str">
        <f aca="false">VLOOKUP(A18,[1]stf_pr_1_acordaos_70!A14:A31,1,0)</f>
        <v>JOAQUIM BARBOSA</v>
      </c>
      <c r="G18" s="1" t="s">
        <v>25</v>
      </c>
      <c r="H18" s="1" t="n">
        <v>72</v>
      </c>
      <c r="I18" s="1" t="n">
        <v>73</v>
      </c>
      <c r="J18" s="1" t="n">
        <v>78</v>
      </c>
      <c r="K18" s="1" t="n">
        <v>67</v>
      </c>
      <c r="M18" s="1" t="s">
        <v>25</v>
      </c>
      <c r="N18" s="1" t="n">
        <v>29</v>
      </c>
      <c r="O18" s="1" t="n">
        <v>36</v>
      </c>
      <c r="P18" s="1" t="n">
        <v>28</v>
      </c>
      <c r="Q18" s="1" t="n">
        <v>27</v>
      </c>
      <c r="T18" s="1" t="s">
        <v>25</v>
      </c>
      <c r="U18" s="1" t="n">
        <v>82.9</v>
      </c>
      <c r="V18" s="1" t="n">
        <v>79.7</v>
      </c>
      <c r="W18" s="1" t="n">
        <v>85</v>
      </c>
      <c r="X18" s="1" t="n">
        <v>83.8</v>
      </c>
      <c r="Z18" s="1" t="s">
        <v>25</v>
      </c>
      <c r="AA18" s="1" t="n">
        <v>3223.7</v>
      </c>
      <c r="AB18" s="1" t="n">
        <v>3222.5</v>
      </c>
      <c r="AC18" s="1" t="n">
        <v>3216.6</v>
      </c>
      <c r="AD18" s="1" t="n">
        <v>3231.2</v>
      </c>
      <c r="AE18" s="1" t="n">
        <v>3541</v>
      </c>
      <c r="AF18" s="1" t="n">
        <v>3338</v>
      </c>
      <c r="AH18" s="1" t="n">
        <f aca="false">AA18/$AE18</f>
        <v>0.910392544478961</v>
      </c>
      <c r="AI18" s="1" t="n">
        <f aca="false">AB18/$AE18</f>
        <v>0.910053657158995</v>
      </c>
      <c r="AJ18" s="1" t="n">
        <f aca="false">AC18/$AE18</f>
        <v>0.908387461169161</v>
      </c>
      <c r="AK18" s="1" t="n">
        <f aca="false">AD18/$AE18</f>
        <v>0.912510590228749</v>
      </c>
      <c r="AM18" s="1" t="n">
        <f aca="false">(AA18*10 - $AE18)/9/$AE18</f>
        <v>0.900436160532179</v>
      </c>
      <c r="AN18" s="1" t="n">
        <f aca="false">(AB18*10 - $AE18)/9/$AE18</f>
        <v>0.90005961906555</v>
      </c>
      <c r="AO18" s="1" t="n">
        <f aca="false">(AC18*10 - $AE18)/9/$AE18</f>
        <v>0.898208290187957</v>
      </c>
      <c r="AP18" s="1" t="n">
        <f aca="false">(AD18*10 - $AE18)/9/$AE18</f>
        <v>0.90278954469861</v>
      </c>
    </row>
    <row r="19" customFormat="false" ht="12.8" hidden="false" customHeight="true" outlineLevel="0" collapsed="false">
      <c r="A19" s="1" t="s">
        <v>26</v>
      </c>
      <c r="B19" s="1" t="n">
        <v>97</v>
      </c>
      <c r="C19" s="1" t="n">
        <v>93</v>
      </c>
      <c r="D19" s="1" t="n">
        <v>89</v>
      </c>
      <c r="E19" s="1" t="n">
        <v>89</v>
      </c>
      <c r="F19" s="1" t="str">
        <f aca="false">VLOOKUP(A19,[1]stf_pr_1_acordaos_70!A15:A32,1,0)</f>
        <v>CEZAR PELUSO</v>
      </c>
      <c r="G19" s="1" t="s">
        <v>26</v>
      </c>
      <c r="H19" s="1" t="n">
        <v>76</v>
      </c>
      <c r="I19" s="1" t="n">
        <v>76</v>
      </c>
      <c r="J19" s="1" t="n">
        <v>66</v>
      </c>
      <c r="K19" s="1" t="n">
        <v>62</v>
      </c>
      <c r="M19" s="1" t="s">
        <v>26</v>
      </c>
      <c r="N19" s="1" t="n">
        <v>40</v>
      </c>
      <c r="O19" s="1" t="n">
        <v>38</v>
      </c>
      <c r="P19" s="1" t="n">
        <v>37</v>
      </c>
      <c r="Q19" s="1" t="n">
        <v>22</v>
      </c>
      <c r="T19" s="1" t="s">
        <v>26</v>
      </c>
      <c r="U19" s="1" t="n">
        <v>89.2</v>
      </c>
      <c r="V19" s="1" t="n">
        <v>85.8</v>
      </c>
      <c r="W19" s="1" t="n">
        <v>81.5</v>
      </c>
      <c r="X19" s="1" t="n">
        <v>79.6</v>
      </c>
      <c r="Z19" s="1" t="s">
        <v>26</v>
      </c>
      <c r="AA19" s="1" t="n">
        <v>3662.1</v>
      </c>
      <c r="AB19" s="1" t="n">
        <v>3643.3</v>
      </c>
      <c r="AC19" s="1" t="n">
        <v>3656.7</v>
      </c>
      <c r="AD19" s="1" t="n">
        <v>3639</v>
      </c>
      <c r="AE19" s="1" t="n">
        <v>4010</v>
      </c>
      <c r="AF19" s="1" t="n">
        <v>3332</v>
      </c>
      <c r="AH19" s="1" t="n">
        <f aca="false">AA19/$AE19</f>
        <v>0.913241895261845</v>
      </c>
      <c r="AI19" s="1" t="n">
        <f aca="false">AB19/$AE19</f>
        <v>0.9085536159601</v>
      </c>
      <c r="AJ19" s="1" t="n">
        <f aca="false">AC19/$AE19</f>
        <v>0.911895261845386</v>
      </c>
      <c r="AK19" s="1" t="n">
        <f aca="false">AD19/$AE19</f>
        <v>0.907481296758105</v>
      </c>
      <c r="AM19" s="1" t="n">
        <f aca="false">(AA19*10 - $AE19)/9/$AE19</f>
        <v>0.903602105846495</v>
      </c>
      <c r="AN19" s="1" t="n">
        <f aca="false">(AB19*10 - $AE19)/9/$AE19</f>
        <v>0.898392906622333</v>
      </c>
      <c r="AO19" s="1" t="n">
        <f aca="false">(AC19*10 - $AE19)/9/$AE19</f>
        <v>0.902105846494874</v>
      </c>
      <c r="AP19" s="1" t="n">
        <f aca="false">(AD19*10 - $AE19)/9/$AE19</f>
        <v>0.897201440842339</v>
      </c>
    </row>
    <row r="20" customFormat="false" ht="12.8" hidden="false" customHeight="true" outlineLevel="0" collapsed="false">
      <c r="A20" s="1" t="s">
        <v>15</v>
      </c>
      <c r="B20" s="1" t="n">
        <f aca="false">AVERAGE( B10:B19)</f>
        <v>90.7</v>
      </c>
      <c r="C20" s="1" t="n">
        <f aca="false">AVERAGE(C10:C19)</f>
        <v>91.3</v>
      </c>
      <c r="D20" s="1" t="n">
        <f aca="false">AVERAGE(D10:D19)</f>
        <v>91.5</v>
      </c>
      <c r="E20" s="1" t="n">
        <f aca="false">AVERAGE(E10:E19)</f>
        <v>90.1</v>
      </c>
      <c r="G20" s="1" t="s">
        <v>15</v>
      </c>
      <c r="H20" s="1" t="n">
        <f aca="false">AVERAGE( H10:H19)</f>
        <v>66.8</v>
      </c>
      <c r="I20" s="1" t="n">
        <f aca="false">AVERAGE(I10:I19)</f>
        <v>68.1</v>
      </c>
      <c r="J20" s="1" t="n">
        <f aca="false">AVERAGE(J10:J19)</f>
        <v>68.6</v>
      </c>
      <c r="K20" s="1" t="n">
        <f aca="false">AVERAGE(K10:K19)</f>
        <v>64.8</v>
      </c>
      <c r="M20" s="1" t="s">
        <v>15</v>
      </c>
      <c r="N20" s="1" t="n">
        <f aca="false">AVERAGE( N10:N19)</f>
        <v>29.5</v>
      </c>
      <c r="O20" s="1" t="n">
        <f aca="false">AVERAGE( O10:O19)</f>
        <v>31.2</v>
      </c>
      <c r="P20" s="1" t="n">
        <f aca="false">AVERAGE( P10:P19)</f>
        <v>29</v>
      </c>
      <c r="Q20" s="1" t="n">
        <f aca="false">AVERAGE( Q10:Q19)</f>
        <v>27.5</v>
      </c>
      <c r="AE20" s="1" t="n">
        <f aca="false">SUM(AE10:AE19)</f>
        <v>52986</v>
      </c>
      <c r="AF20" s="1" t="n">
        <f aca="false">SUM(AF10:AF19)</f>
        <v>48534</v>
      </c>
    </row>
    <row r="24" customFormat="false" ht="12.8" hidden="false" customHeight="true" outlineLevel="0" collapsed="false">
      <c r="A24" s="2" t="s">
        <v>27</v>
      </c>
      <c r="B24" s="2"/>
      <c r="G24" s="2" t="s">
        <v>28</v>
      </c>
      <c r="H24" s="2"/>
      <c r="M24" s="2" t="s">
        <v>29</v>
      </c>
      <c r="N24" s="2"/>
      <c r="T24" s="1" t="s">
        <v>30</v>
      </c>
      <c r="Z24" s="1" t="s">
        <v>31</v>
      </c>
    </row>
    <row r="25" customFormat="false" ht="12.8" hidden="false" customHeight="true" outlineLevel="0" collapsed="false">
      <c r="A25" s="1" t="s">
        <v>5</v>
      </c>
      <c r="B25" s="1" t="s">
        <v>6</v>
      </c>
      <c r="C25" s="1" t="s">
        <v>7</v>
      </c>
      <c r="D25" s="1" t="s">
        <v>8</v>
      </c>
      <c r="E25" s="1" t="s">
        <v>9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M25" s="1" t="s">
        <v>5</v>
      </c>
      <c r="N25" s="1" t="s">
        <v>6</v>
      </c>
      <c r="O25" s="1" t="s">
        <v>7</v>
      </c>
      <c r="P25" s="1" t="s">
        <v>8</v>
      </c>
      <c r="Q25" s="1" t="s">
        <v>9</v>
      </c>
      <c r="T25" s="1" t="s">
        <v>5</v>
      </c>
      <c r="U25" s="1" t="s">
        <v>6</v>
      </c>
      <c r="V25" s="1" t="s">
        <v>7</v>
      </c>
      <c r="W25" s="1" t="s">
        <v>8</v>
      </c>
      <c r="X25" s="1" t="s">
        <v>9</v>
      </c>
      <c r="Z25" s="1" t="s">
        <v>5</v>
      </c>
      <c r="AA25" s="1" t="s">
        <v>6</v>
      </c>
      <c r="AB25" s="1" t="s">
        <v>7</v>
      </c>
      <c r="AC25" s="1" t="s">
        <v>8</v>
      </c>
      <c r="AD25" s="1" t="s">
        <v>9</v>
      </c>
      <c r="AH25" s="1" t="s">
        <v>32</v>
      </c>
      <c r="AI25" s="1" t="s">
        <v>6</v>
      </c>
      <c r="AJ25" s="1" t="s">
        <v>7</v>
      </c>
      <c r="AK25" s="1" t="s">
        <v>8</v>
      </c>
      <c r="AL25" s="1" t="s">
        <v>9</v>
      </c>
    </row>
    <row r="26" customFormat="false" ht="12.8" hidden="false" customHeight="true" outlineLevel="0" collapsed="false">
      <c r="A26" s="4" t="s">
        <v>12</v>
      </c>
      <c r="B26" s="1" t="n">
        <v>152</v>
      </c>
      <c r="C26" s="1" t="n">
        <v>150</v>
      </c>
      <c r="D26" s="1" t="n">
        <v>144</v>
      </c>
      <c r="E26" s="1" t="n">
        <v>202</v>
      </c>
      <c r="G26" s="4" t="s">
        <v>12</v>
      </c>
      <c r="H26" s="1" t="n">
        <v>63</v>
      </c>
      <c r="I26" s="1" t="n">
        <v>63</v>
      </c>
      <c r="J26" s="1" t="n">
        <v>59</v>
      </c>
      <c r="K26" s="1" t="n">
        <v>26</v>
      </c>
      <c r="M26" s="4" t="s">
        <v>12</v>
      </c>
      <c r="N26" s="1" t="n">
        <v>138</v>
      </c>
      <c r="O26" s="1" t="n">
        <v>128</v>
      </c>
      <c r="P26" s="1" t="n">
        <v>133</v>
      </c>
      <c r="Q26" s="1" t="n">
        <v>142</v>
      </c>
      <c r="T26" s="4" t="s">
        <v>12</v>
      </c>
      <c r="U26" s="1" t="n">
        <v>3.87943294825416</v>
      </c>
      <c r="V26" s="1" t="n">
        <v>4.1</v>
      </c>
      <c r="W26" s="1" t="n">
        <v>2.79284800875379</v>
      </c>
      <c r="X26" s="1" t="n">
        <v>8.9977775033616</v>
      </c>
      <c r="Z26" s="4" t="s">
        <v>12</v>
      </c>
      <c r="AA26" s="1" t="n">
        <v>2891.04512071327</v>
      </c>
      <c r="AB26" s="1" t="n">
        <v>2883.27814301708</v>
      </c>
      <c r="AC26" s="1" t="n">
        <v>2888.95936454634</v>
      </c>
      <c r="AD26" s="1" t="n">
        <v>2897.69733409133</v>
      </c>
      <c r="AH26" s="1" t="s">
        <v>17</v>
      </c>
      <c r="AI26" s="1" t="str">
        <f aca="false">IF(ISNA(VLOOKUP(AH26,[1]stf_pr_1_acordaos_90!$A$6:$A$21,1,0)),"No","Yes")</f>
        <v>No</v>
      </c>
      <c r="AJ26" s="5" t="str">
        <f aca="false">IF(ISNA(VLOOKUP(AH26,[1]stf_pr_1_acordaos_90_replaced_col!$A$6:$A$21,1,0)), "No", "Yes")</f>
        <v>No</v>
      </c>
      <c r="AK26" s="1" t="str">
        <f aca="false">IF(ISNA(VLOOKUP(AH26,[1]stf_pr_2_acordaos_90!$A$6:$A$24,1,0)),"No","Yes")</f>
        <v>No</v>
      </c>
      <c r="AL26" s="1" t="str">
        <f aca="false">IF(ISNA(VLOOKUP(AH26,[1]stf_pr_2_acordaos_90_par!$A$6:$A$30,1,0)),"No","Yes")</f>
        <v>Yes</v>
      </c>
    </row>
    <row r="27" customFormat="false" ht="12.8" hidden="false" customHeight="true" outlineLevel="0" collapsed="false">
      <c r="A27" s="4" t="s">
        <v>13</v>
      </c>
      <c r="B27" s="1" t="n">
        <v>185</v>
      </c>
      <c r="C27" s="1" t="n">
        <v>186</v>
      </c>
      <c r="D27" s="1" t="n">
        <v>213</v>
      </c>
      <c r="E27" s="1" t="n">
        <v>197</v>
      </c>
      <c r="G27" s="4" t="s">
        <v>13</v>
      </c>
      <c r="H27" s="1" t="n">
        <v>62</v>
      </c>
      <c r="I27" s="1" t="n">
        <v>58</v>
      </c>
      <c r="J27" s="1" t="n">
        <v>36</v>
      </c>
      <c r="K27" s="1" t="n">
        <v>47</v>
      </c>
      <c r="M27" s="4" t="s">
        <v>13</v>
      </c>
      <c r="N27" s="1" t="n">
        <v>159</v>
      </c>
      <c r="O27" s="1" t="n">
        <v>159</v>
      </c>
      <c r="P27" s="1" t="n">
        <v>164</v>
      </c>
      <c r="Q27" s="1" t="n">
        <v>163</v>
      </c>
      <c r="T27" s="4" t="s">
        <v>13</v>
      </c>
      <c r="U27" s="1" t="n">
        <v>3.54400902933387</v>
      </c>
      <c r="V27" s="1" t="n">
        <v>2.65329983228432</v>
      </c>
      <c r="W27" s="1" t="n">
        <v>3.78021163428716</v>
      </c>
      <c r="X27" s="1" t="n">
        <v>2.9</v>
      </c>
      <c r="Z27" s="4" t="s">
        <v>13</v>
      </c>
      <c r="AA27" s="1" t="n">
        <v>5820.17683236515</v>
      </c>
      <c r="AB27" s="1" t="n">
        <v>5791.33706150834</v>
      </c>
      <c r="AC27" s="1" t="n">
        <v>5780.85726860645</v>
      </c>
      <c r="AD27" s="1" t="n">
        <v>5795.42219773504</v>
      </c>
      <c r="AH27" s="1" t="s">
        <v>18</v>
      </c>
      <c r="AI27" s="1" t="str">
        <f aca="false">IF(ISNA(VLOOKUP(AH27,[1]stf_pr_1_acordaos_90!$A$6:$A$21,1,0)),"No","Yes")</f>
        <v>Yes</v>
      </c>
      <c r="AJ27" s="5" t="str">
        <f aca="false">IF(ISNA(VLOOKUP(AH27,[1]stf_pr_1_acordaos_90_replaced_col!$A$6:$A$21,1,0)), "No", "Yes")</f>
        <v>Yes</v>
      </c>
      <c r="AK27" s="1" t="str">
        <f aca="false">IF(ISNA(VLOOKUP(AH27,[1]stf_pr_2_acordaos_90!$A$6:$A$24,1,0)),"No","Yes")</f>
        <v>Yes</v>
      </c>
      <c r="AL27" s="1" t="str">
        <f aca="false">IF(ISNA(VLOOKUP(AH27,[1]stf_pr_2_acordaos_90_par!$A$6:$A$30,1,0)),"No","Yes")</f>
        <v>Yes</v>
      </c>
    </row>
    <row r="28" customFormat="false" ht="12.8" hidden="false" customHeight="true" outlineLevel="0" collapsed="false">
      <c r="A28" s="4" t="s">
        <v>14</v>
      </c>
      <c r="B28" s="1" t="n">
        <v>240</v>
      </c>
      <c r="C28" s="1" t="n">
        <v>223</v>
      </c>
      <c r="D28" s="1" t="n">
        <v>258</v>
      </c>
      <c r="E28" s="1" t="n">
        <v>253</v>
      </c>
      <c r="G28" s="4" t="s">
        <v>14</v>
      </c>
      <c r="H28" s="1" t="n">
        <v>53</v>
      </c>
      <c r="I28" s="1" t="n">
        <v>56</v>
      </c>
      <c r="J28" s="1" t="n">
        <v>47</v>
      </c>
      <c r="K28" s="1" t="n">
        <v>48</v>
      </c>
      <c r="M28" s="4" t="s">
        <v>14</v>
      </c>
      <c r="N28" s="1" t="n">
        <v>197</v>
      </c>
      <c r="O28" s="1" t="n">
        <v>189</v>
      </c>
      <c r="P28" s="1" t="n">
        <v>215</v>
      </c>
      <c r="Q28" s="1" t="n">
        <v>197</v>
      </c>
      <c r="T28" s="4" t="s">
        <v>14</v>
      </c>
      <c r="U28" s="1" t="n">
        <v>1.41774468787578</v>
      </c>
      <c r="V28" s="1" t="n">
        <v>2.03960780543711</v>
      </c>
      <c r="W28" s="1" t="n">
        <v>2.28254244210266</v>
      </c>
      <c r="X28" s="1" t="n">
        <v>2.35796522451032</v>
      </c>
      <c r="Z28" s="4" t="s">
        <v>14</v>
      </c>
      <c r="AA28" s="1" t="n">
        <v>8671.80232996578</v>
      </c>
      <c r="AB28" s="1" t="n">
        <v>8665.75923044253</v>
      </c>
      <c r="AC28" s="1" t="n">
        <v>8678.9586293518</v>
      </c>
      <c r="AD28" s="1" t="n">
        <v>8684.1219826762</v>
      </c>
      <c r="AH28" s="1" t="s">
        <v>19</v>
      </c>
      <c r="AI28" s="1" t="str">
        <f aca="false">IF(ISNA(VLOOKUP(AH28,[1]stf_pr_1_acordaos_90!$A$6:$A$21,1,0)),"No","Yes")</f>
        <v>Yes</v>
      </c>
      <c r="AJ28" s="5" t="str">
        <f aca="false">IF(ISNA(VLOOKUP(AH28,[1]stf_pr_1_acordaos_90_replaced_col!$A$6:$A$21,1,0)), "No", "Yes")</f>
        <v>Yes</v>
      </c>
      <c r="AK28" s="1" t="str">
        <f aca="false">IF(ISNA(VLOOKUP(AH28,[1]stf_pr_2_acordaos_90!$A$6:$A$24,1,0)),"No","Yes")</f>
        <v>Yes</v>
      </c>
      <c r="AL28" s="1" t="str">
        <f aca="false">IF(ISNA(VLOOKUP(AH28,[1]stf_pr_2_acordaos_90_par!$A$6:$A$30,1,0)),"No","Yes")</f>
        <v>Yes</v>
      </c>
    </row>
    <row r="29" customFormat="false" ht="12.8" hidden="false" customHeight="true" outlineLevel="0" collapsed="false">
      <c r="AH29" s="1" t="s">
        <v>20</v>
      </c>
      <c r="AI29" s="1" t="str">
        <f aca="false">IF(ISNA(VLOOKUP(AH29,[1]stf_pr_1_acordaos_90!$A$6:$A$21,1,0)),"No","Yes")</f>
        <v>Yes</v>
      </c>
      <c r="AJ29" s="5" t="str">
        <f aca="false">IF(ISNA(VLOOKUP(AH29,[1]stf_pr_1_acordaos_90_replaced_col!$A$6:$A$21,1,0)), "No", "Yes")</f>
        <v>Yes</v>
      </c>
      <c r="AK29" s="1" t="str">
        <f aca="false">IF(ISNA(VLOOKUP(AH29,[1]stf_pr_2_acordaos_90!$A$6:$A$24,1,0)),"No","Yes")</f>
        <v>Yes</v>
      </c>
      <c r="AL29" s="1" t="str">
        <f aca="false">IF(ISNA(VLOOKUP(AH29,[1]stf_pr_2_acordaos_90_par!$A$6:$A$30,1,0)),"No","Yes")</f>
        <v>Yes</v>
      </c>
    </row>
    <row r="30" customFormat="false" ht="12.8" hidden="false" customHeight="true" outlineLevel="0" collapsed="false">
      <c r="AH30" s="1" t="s">
        <v>21</v>
      </c>
      <c r="AI30" s="1" t="str">
        <f aca="false">IF(ISNA(VLOOKUP(AH30,[1]stf_pr_1_acordaos_90!$A$6:$A$21,1,0)),"No","Yes")</f>
        <v>No</v>
      </c>
      <c r="AJ30" s="5" t="str">
        <f aca="false">IF(ISNA(VLOOKUP(AH30,[1]stf_pr_1_acordaos_90_replaced_col!$A$6:$A$21,1,0)), "No", "Yes")</f>
        <v>No</v>
      </c>
      <c r="AK30" s="1" t="str">
        <f aca="false">IF(ISNA(VLOOKUP(AH30,[1]stf_pr_2_acordaos_90!$A$6:$A$24,1,0)),"No","Yes")</f>
        <v>Yes</v>
      </c>
      <c r="AL30" s="1" t="str">
        <f aca="false">IF(ISNA(VLOOKUP(AH30,[1]stf_pr_2_acordaos_90_par!$A$6:$A$30,1,0)),"No","Yes")</f>
        <v>Yes</v>
      </c>
    </row>
    <row r="31" customFormat="false" ht="12.8" hidden="false" customHeight="true" outlineLevel="0" collapsed="false">
      <c r="AH31" s="1" t="s">
        <v>22</v>
      </c>
      <c r="AI31" s="1" t="str">
        <f aca="false">IF(ISNA(VLOOKUP(AH31,[1]stf_pr_1_acordaos_90!$A$6:$A$21,1,0)),"No","Yes")</f>
        <v>Yes</v>
      </c>
      <c r="AJ31" s="5" t="str">
        <f aca="false">IF(ISNA(VLOOKUP(AH31,[1]stf_pr_1_acordaos_90_replaced_col!$A$6:$A$21,1,0)), "No", "Yes")</f>
        <v>Yes</v>
      </c>
      <c r="AK31" s="1" t="str">
        <f aca="false">IF(ISNA(VLOOKUP(AH31,[1]stf_pr_2_acordaos_90!$A$6:$A$24,1,0)),"No","Yes")</f>
        <v>Yes</v>
      </c>
      <c r="AL31" s="1" t="str">
        <f aca="false">IF(ISNA(VLOOKUP(AH31,[1]stf_pr_2_acordaos_90_par!$A$6:$A$30,1,0)),"No","Yes")</f>
        <v>Yes</v>
      </c>
    </row>
    <row r="32" customFormat="false" ht="12.8" hidden="false" customHeight="true" outlineLevel="0" collapsed="false">
      <c r="A32" s="2" t="s">
        <v>27</v>
      </c>
      <c r="B32" s="2"/>
      <c r="G32" s="2" t="s">
        <v>28</v>
      </c>
      <c r="H32" s="2"/>
      <c r="M32" s="2" t="s">
        <v>29</v>
      </c>
      <c r="N32" s="2"/>
      <c r="T32" s="1" t="s">
        <v>30</v>
      </c>
      <c r="Z32" s="1" t="s">
        <v>31</v>
      </c>
      <c r="AH32" s="1" t="s">
        <v>23</v>
      </c>
      <c r="AI32" s="1" t="str">
        <f aca="false">IF(ISNA(VLOOKUP(AH32,[1]stf_pr_1_acordaos_90!$A$6:$A$21,1,0)),"No","Yes")</f>
        <v>No</v>
      </c>
      <c r="AJ32" s="5" t="str">
        <f aca="false">IF(ISNA(VLOOKUP(AH32,[1]stf_pr_1_acordaos_90_replaced_col!$A$6:$A$21,1,0)), "No", "Yes")</f>
        <v>No</v>
      </c>
      <c r="AK32" s="1" t="str">
        <f aca="false">IF(ISNA(VLOOKUP(AH32,[1]stf_pr_2_acordaos_90!$A$6:$A$24,1,0)),"No","Yes")</f>
        <v>No</v>
      </c>
      <c r="AL32" s="1" t="str">
        <f aca="false">IF(ISNA(VLOOKUP(AH32,[1]stf_pr_2_acordaos_90_par!$A$6:$A$30,1,0)),"No","Yes")</f>
        <v>Yes</v>
      </c>
    </row>
    <row r="33" customFormat="false" ht="12.8" hidden="false" customHeight="true" outlineLevel="0" collapsed="false">
      <c r="A33" s="1" t="s">
        <v>16</v>
      </c>
      <c r="B33" s="1" t="s">
        <v>6</v>
      </c>
      <c r="C33" s="1" t="s">
        <v>7</v>
      </c>
      <c r="D33" s="1" t="s">
        <v>8</v>
      </c>
      <c r="E33" s="1" t="s">
        <v>9</v>
      </c>
      <c r="G33" s="1" t="s">
        <v>16</v>
      </c>
      <c r="H33" s="1" t="s">
        <v>6</v>
      </c>
      <c r="I33" s="1" t="s">
        <v>7</v>
      </c>
      <c r="J33" s="1" t="s">
        <v>8</v>
      </c>
      <c r="K33" s="1" t="s">
        <v>9</v>
      </c>
      <c r="M33" s="1" t="s">
        <v>16</v>
      </c>
      <c r="N33" s="1" t="s">
        <v>6</v>
      </c>
      <c r="O33" s="1" t="s">
        <v>7</v>
      </c>
      <c r="P33" s="1" t="s">
        <v>8</v>
      </c>
      <c r="Q33" s="1" t="s">
        <v>9</v>
      </c>
      <c r="T33" s="1" t="s">
        <v>16</v>
      </c>
      <c r="U33" s="1" t="s">
        <v>6</v>
      </c>
      <c r="V33" s="1" t="s">
        <v>7</v>
      </c>
      <c r="W33" s="1" t="s">
        <v>8</v>
      </c>
      <c r="X33" s="1" t="s">
        <v>9</v>
      </c>
      <c r="Z33" s="1" t="s">
        <v>5</v>
      </c>
      <c r="AA33" s="1" t="s">
        <v>6</v>
      </c>
      <c r="AB33" s="1" t="s">
        <v>7</v>
      </c>
      <c r="AC33" s="1" t="s">
        <v>8</v>
      </c>
      <c r="AD33" s="1" t="s">
        <v>9</v>
      </c>
      <c r="AH33" s="1" t="s">
        <v>24</v>
      </c>
      <c r="AI33" s="1" t="str">
        <f aca="false">IF(ISNA(VLOOKUP(AH33,[1]stf_pr_1_acordaos_90!$A$6:$A$21,1,0)),"No","Yes")</f>
        <v>No</v>
      </c>
      <c r="AJ33" s="5" t="str">
        <f aca="false">IF(ISNA(VLOOKUP(AH33,[1]stf_pr_1_acordaos_90_replaced_col!$A$6:$A$21,1,0)), "No", "Yes")</f>
        <v>No</v>
      </c>
      <c r="AK33" s="1" t="str">
        <f aca="false">IF(ISNA(VLOOKUP(AH33,[1]stf_pr_2_acordaos_90!$A$6:$A$24,1,0)),"No","Yes")</f>
        <v>Yes</v>
      </c>
      <c r="AL33" s="1" t="str">
        <f aca="false">IF(ISNA(VLOOKUP(AH33,[1]stf_pr_2_acordaos_90_par!$A$6:$A$30,1,0)),"No","Yes")</f>
        <v>Yes</v>
      </c>
    </row>
    <row r="34" customFormat="false" ht="12.8" hidden="false" customHeight="true" outlineLevel="0" collapsed="false">
      <c r="A34" s="1" t="s">
        <v>17</v>
      </c>
      <c r="B34" s="1" t="n">
        <v>125</v>
      </c>
      <c r="C34" s="1" t="n">
        <v>123</v>
      </c>
      <c r="D34" s="1" t="n">
        <v>126</v>
      </c>
      <c r="E34" s="1" t="n">
        <v>124</v>
      </c>
      <c r="G34" s="1" t="s">
        <v>17</v>
      </c>
      <c r="H34" s="1" t="n">
        <v>90</v>
      </c>
      <c r="I34" s="1" t="n">
        <v>91</v>
      </c>
      <c r="J34" s="1" t="n">
        <v>91</v>
      </c>
      <c r="K34" s="1" t="n">
        <v>92</v>
      </c>
      <c r="M34" s="1" t="s">
        <v>17</v>
      </c>
      <c r="N34" s="1" t="n">
        <v>117</v>
      </c>
      <c r="O34" s="1" t="n">
        <v>117</v>
      </c>
      <c r="P34" s="1" t="n">
        <v>118</v>
      </c>
      <c r="Q34" s="1" t="n">
        <v>118</v>
      </c>
      <c r="T34" s="1" t="s">
        <v>17</v>
      </c>
      <c r="U34" s="1" t="n">
        <v>2.44131112314674</v>
      </c>
      <c r="V34" s="1" t="n">
        <v>1.18743420870379</v>
      </c>
      <c r="W34" s="1" t="n">
        <v>2.76405499221705</v>
      </c>
      <c r="X34" s="1" t="n">
        <v>2.3259406699226</v>
      </c>
      <c r="Z34" s="1" t="s">
        <v>17</v>
      </c>
      <c r="AA34" s="1" t="n">
        <v>218.534756960992</v>
      </c>
      <c r="AB34" s="1" t="n">
        <v>218.534756960992</v>
      </c>
      <c r="AC34" s="1" t="n">
        <v>218.4</v>
      </c>
      <c r="AD34" s="1" t="n">
        <v>218.467480417567</v>
      </c>
      <c r="AH34" s="1" t="s">
        <v>25</v>
      </c>
      <c r="AI34" s="1" t="str">
        <f aca="false">IF(ISNA(VLOOKUP(AH34,[1]stf_pr_1_acordaos_90!$A$6:$A$21,1,0)),"No","Yes")</f>
        <v>Yes</v>
      </c>
      <c r="AJ34" s="5" t="str">
        <f aca="false">IF(ISNA(VLOOKUP(AH34,[1]stf_pr_1_acordaos_90_replaced_col!$A$6:$A$21,1,0)), "No", "Yes")</f>
        <v>Yes</v>
      </c>
      <c r="AK34" s="1" t="str">
        <f aca="false">IF(ISNA(VLOOKUP(AH34,[1]stf_pr_2_acordaos_90!$A$6:$A$24,1,0)),"No","Yes")</f>
        <v>Yes</v>
      </c>
      <c r="AL34" s="1" t="str">
        <f aca="false">IF(ISNA(VLOOKUP(AH34,[1]stf_pr_2_acordaos_90_par!$A$6:$A$30,1,0)),"No","Yes")</f>
        <v>Yes</v>
      </c>
    </row>
    <row r="35" customFormat="false" ht="12.8" hidden="false" customHeight="true" outlineLevel="0" collapsed="false">
      <c r="A35" s="1" t="s">
        <v>18</v>
      </c>
      <c r="B35" s="1" t="n">
        <v>124</v>
      </c>
      <c r="C35" s="1" t="n">
        <v>129</v>
      </c>
      <c r="D35" s="1" t="n">
        <v>125</v>
      </c>
      <c r="E35" s="1" t="n">
        <v>129</v>
      </c>
      <c r="G35" s="1" t="s">
        <v>18</v>
      </c>
      <c r="H35" s="1" t="n">
        <v>81</v>
      </c>
      <c r="I35" s="1" t="n">
        <v>75</v>
      </c>
      <c r="J35" s="1" t="n">
        <v>76</v>
      </c>
      <c r="K35" s="1" t="n">
        <v>79</v>
      </c>
      <c r="M35" s="1" t="s">
        <v>18</v>
      </c>
      <c r="N35" s="1" t="n">
        <v>119</v>
      </c>
      <c r="O35" s="1" t="n">
        <v>121</v>
      </c>
      <c r="P35" s="1" t="n">
        <v>119</v>
      </c>
      <c r="Q35" s="1" t="n">
        <v>116</v>
      </c>
      <c r="T35" s="1" t="s">
        <v>18</v>
      </c>
      <c r="U35" s="1" t="n">
        <v>2.65329983228432</v>
      </c>
      <c r="V35" s="1" t="n">
        <v>4.07553677446297</v>
      </c>
      <c r="W35" s="1" t="n">
        <v>2.45967477524977</v>
      </c>
      <c r="X35" s="1" t="n">
        <v>2.93257565972304</v>
      </c>
      <c r="Z35" s="1" t="s">
        <v>18</v>
      </c>
      <c r="AA35" s="1" t="n">
        <v>217.207941843755</v>
      </c>
      <c r="AB35" s="1" t="n">
        <v>227.689020376477</v>
      </c>
      <c r="AC35" s="1" t="n">
        <v>223.735580540959</v>
      </c>
      <c r="AD35" s="1" t="n">
        <v>228.008859476995</v>
      </c>
      <c r="AH35" s="1" t="s">
        <v>26</v>
      </c>
      <c r="AI35" s="1" t="str">
        <f aca="false">IF(ISNA(VLOOKUP(AH35,[1]stf_pr_1_acordaos_90!$A$6:$A$21,1,0)),"No","Yes")</f>
        <v>No</v>
      </c>
      <c r="AJ35" s="5" t="str">
        <f aca="false">IF(ISNA(VLOOKUP(AH35,[1]stf_pr_1_acordaos_90_replaced_col!$A$6:$A$21,1,0)), "No", "Yes")</f>
        <v>Yes</v>
      </c>
      <c r="AK35" s="1" t="str">
        <f aca="false">IF(ISNA(VLOOKUP(AH35,[1]stf_pr_2_acordaos_90!$A$6:$A$24,1,0)),"No","Yes")</f>
        <v>Yes</v>
      </c>
      <c r="AL35" s="1" t="str">
        <f aca="false">IF(ISNA(VLOOKUP(AH35,[1]stf_pr_2_acordaos_90_par!$A$6:$A$30,1,0)),"No","Yes")</f>
        <v>Yes</v>
      </c>
    </row>
    <row r="36" customFormat="false" ht="12.8" hidden="false" customHeight="true" outlineLevel="0" collapsed="false">
      <c r="A36" s="1" t="s">
        <v>19</v>
      </c>
      <c r="B36" s="1" t="n">
        <v>126</v>
      </c>
      <c r="C36" s="1" t="n">
        <v>126</v>
      </c>
      <c r="D36" s="1" t="n">
        <v>122</v>
      </c>
      <c r="E36" s="1" t="n">
        <v>123</v>
      </c>
      <c r="G36" s="1" t="s">
        <v>19</v>
      </c>
      <c r="H36" s="1" t="n">
        <v>77</v>
      </c>
      <c r="I36" s="1" t="n">
        <v>78</v>
      </c>
      <c r="J36" s="1" t="n">
        <v>74</v>
      </c>
      <c r="K36" s="1" t="n">
        <v>82</v>
      </c>
      <c r="M36" s="1" t="s">
        <v>19</v>
      </c>
      <c r="N36" s="1" t="n">
        <v>118</v>
      </c>
      <c r="O36" s="1" t="n">
        <v>120</v>
      </c>
      <c r="P36" s="1" t="n">
        <v>118</v>
      </c>
      <c r="Q36" s="1" t="n">
        <v>118</v>
      </c>
      <c r="T36" s="1" t="s">
        <v>19</v>
      </c>
      <c r="U36" s="1" t="n">
        <v>3.28785644455472</v>
      </c>
      <c r="V36" s="1" t="n">
        <v>2.2113344387496</v>
      </c>
      <c r="W36" s="1" t="n">
        <v>2.41039415863879</v>
      </c>
      <c r="X36" s="1" t="n">
        <v>2.7</v>
      </c>
      <c r="Z36" s="1" t="s">
        <v>19</v>
      </c>
      <c r="AA36" s="1" t="n">
        <v>216.453805695349</v>
      </c>
      <c r="AB36" s="1" t="n">
        <v>226.051233130899</v>
      </c>
      <c r="AC36" s="1" t="n">
        <v>222.251299208801</v>
      </c>
      <c r="AD36" s="1" t="n">
        <v>214.251931146489</v>
      </c>
    </row>
    <row r="37" customFormat="false" ht="12.8" hidden="false" customHeight="true" outlineLevel="0" collapsed="false">
      <c r="A37" s="1" t="s">
        <v>20</v>
      </c>
      <c r="B37" s="1" t="n">
        <v>237</v>
      </c>
      <c r="C37" s="1" t="n">
        <v>231</v>
      </c>
      <c r="D37" s="1" t="n">
        <v>232</v>
      </c>
      <c r="E37" s="1" t="n">
        <v>232</v>
      </c>
      <c r="G37" s="1" t="s">
        <v>20</v>
      </c>
      <c r="H37" s="1" t="n">
        <v>17</v>
      </c>
      <c r="I37" s="1" t="n">
        <v>17</v>
      </c>
      <c r="J37" s="1" t="n">
        <v>17</v>
      </c>
      <c r="K37" s="1" t="n">
        <v>17</v>
      </c>
      <c r="M37" s="1" t="s">
        <v>20</v>
      </c>
      <c r="N37" s="1" t="n">
        <v>138</v>
      </c>
      <c r="O37" s="1" t="n">
        <v>130</v>
      </c>
      <c r="P37" s="1" t="n">
        <v>131</v>
      </c>
      <c r="Q37" s="1" t="n">
        <v>131</v>
      </c>
      <c r="T37" s="1" t="s">
        <v>20</v>
      </c>
      <c r="U37" s="1" t="n">
        <v>13.2759180473518</v>
      </c>
      <c r="V37" s="1" t="n">
        <v>15.1158856836111</v>
      </c>
      <c r="W37" s="1" t="n">
        <v>15.1049660707994</v>
      </c>
      <c r="X37" s="1" t="n">
        <v>13.7873130087048</v>
      </c>
      <c r="Z37" s="1" t="s">
        <v>20</v>
      </c>
      <c r="AA37" s="1" t="n">
        <v>164.133604115672</v>
      </c>
      <c r="AB37" s="1" t="n">
        <v>164.1</v>
      </c>
      <c r="AC37" s="1" t="n">
        <v>164.133604115672</v>
      </c>
      <c r="AD37" s="1" t="n">
        <v>164.133604115672</v>
      </c>
    </row>
    <row r="38" customFormat="false" ht="12.8" hidden="false" customHeight="true" outlineLevel="0" collapsed="false">
      <c r="A38" s="1" t="s">
        <v>21</v>
      </c>
      <c r="B38" s="1" t="n">
        <v>139</v>
      </c>
      <c r="C38" s="1" t="n">
        <v>134</v>
      </c>
      <c r="D38" s="1" t="n">
        <v>148</v>
      </c>
      <c r="E38" s="1" t="n">
        <v>141</v>
      </c>
      <c r="G38" s="1" t="s">
        <v>21</v>
      </c>
      <c r="H38" s="1" t="n">
        <v>82</v>
      </c>
      <c r="I38" s="1" t="n">
        <v>86</v>
      </c>
      <c r="J38" s="1" t="n">
        <v>80</v>
      </c>
      <c r="K38" s="1" t="n">
        <v>83</v>
      </c>
      <c r="M38" s="1" t="s">
        <v>21</v>
      </c>
      <c r="N38" s="1" t="n">
        <v>128</v>
      </c>
      <c r="O38" s="1" t="n">
        <v>120</v>
      </c>
      <c r="P38" s="1" t="n">
        <v>128</v>
      </c>
      <c r="Q38" s="1" t="n">
        <v>123</v>
      </c>
      <c r="T38" s="1" t="s">
        <v>21</v>
      </c>
      <c r="U38" s="1" t="n">
        <v>2.96647939483826</v>
      </c>
      <c r="V38" s="1" t="n">
        <v>2.41039415863879</v>
      </c>
      <c r="W38" s="1" t="n">
        <v>3.97994974842648</v>
      </c>
      <c r="X38" s="1" t="n">
        <v>3.61801050302511</v>
      </c>
      <c r="Z38" s="1" t="s">
        <v>21</v>
      </c>
      <c r="AA38" s="1" t="n">
        <v>148.833631951921</v>
      </c>
      <c r="AB38" s="1" t="n">
        <v>148.833631951921</v>
      </c>
      <c r="AC38" s="1" t="n">
        <v>148.833631951921</v>
      </c>
      <c r="AD38" s="1" t="n">
        <v>148.8</v>
      </c>
      <c r="AH38" s="1" t="s">
        <v>33</v>
      </c>
      <c r="AI38" s="1" t="s">
        <v>6</v>
      </c>
      <c r="AJ38" s="1" t="s">
        <v>7</v>
      </c>
      <c r="AK38" s="1" t="s">
        <v>8</v>
      </c>
      <c r="AL38" s="1" t="s">
        <v>9</v>
      </c>
    </row>
    <row r="39" customFormat="false" ht="12.8" hidden="false" customHeight="true" outlineLevel="0" collapsed="false">
      <c r="A39" s="1" t="s">
        <v>22</v>
      </c>
      <c r="B39" s="1" t="n">
        <v>135</v>
      </c>
      <c r="C39" s="1" t="n">
        <v>125</v>
      </c>
      <c r="D39" s="1" t="n">
        <v>127</v>
      </c>
      <c r="E39" s="1" t="n">
        <v>128</v>
      </c>
      <c r="G39" s="1" t="s">
        <v>22</v>
      </c>
      <c r="H39" s="1" t="n">
        <v>66</v>
      </c>
      <c r="I39" s="1" t="n">
        <v>78</v>
      </c>
      <c r="J39" s="1" t="n">
        <v>71</v>
      </c>
      <c r="K39" s="1" t="n">
        <v>67</v>
      </c>
      <c r="M39" s="1" t="s">
        <v>22</v>
      </c>
      <c r="N39" s="1" t="n">
        <v>120</v>
      </c>
      <c r="O39" s="1" t="n">
        <v>115</v>
      </c>
      <c r="P39" s="1" t="n">
        <v>118</v>
      </c>
      <c r="Q39" s="1" t="n">
        <v>124</v>
      </c>
      <c r="T39" s="1" t="s">
        <v>22</v>
      </c>
      <c r="U39" s="1" t="n">
        <v>4.63033476111609</v>
      </c>
      <c r="V39" s="1" t="n">
        <v>2.76586333718787</v>
      </c>
      <c r="W39" s="1" t="n">
        <v>2.96647939483826</v>
      </c>
      <c r="X39" s="1" t="n">
        <v>2.5219040425837</v>
      </c>
      <c r="Z39" s="1" t="s">
        <v>22</v>
      </c>
      <c r="AA39" s="1" t="n">
        <v>189.245449086629</v>
      </c>
      <c r="AB39" s="1" t="n">
        <v>185.129711283738</v>
      </c>
      <c r="AC39" s="1" t="n">
        <v>191.471251105747</v>
      </c>
      <c r="AD39" s="1" t="n">
        <v>189.9772617973</v>
      </c>
      <c r="AH39" s="1" t="s">
        <v>17</v>
      </c>
      <c r="AI39" s="1" t="str">
        <f aca="false">IF(ISNA(VLOOKUP(AH39,[1]stf_pr_1_acordaos_80!$A$6:$A$22,1,0)),"No","Yes")</f>
        <v>No</v>
      </c>
      <c r="AJ39" s="5" t="str">
        <f aca="false">IF(ISNA(VLOOKUP(AH39,[1]stf_pr_1_acordaos_80_replaced_col!$A$6:$A$21,1,0)), "No", "Yes")</f>
        <v>No</v>
      </c>
      <c r="AK39" s="1" t="str">
        <f aca="false">IF(ISNA(VLOOKUP(AH39,[1]stf_pr_2_acordaos_80!$A$6:$A$28,1,0)),"No","Yes")</f>
        <v>Yes</v>
      </c>
      <c r="AL39" s="1" t="str">
        <f aca="false">IF(ISNA(VLOOKUP(AH39,[1]stf_pr_2_acordaos_80_par!$A$6:$A$27,1,0)),"No","Yes")</f>
        <v>Yes</v>
      </c>
    </row>
    <row r="40" customFormat="false" ht="12.8" hidden="false" customHeight="true" outlineLevel="0" collapsed="false">
      <c r="A40" s="1" t="s">
        <v>23</v>
      </c>
      <c r="B40" s="1" t="n">
        <v>138</v>
      </c>
      <c r="C40" s="1" t="n">
        <v>135</v>
      </c>
      <c r="D40" s="1" t="n">
        <v>132</v>
      </c>
      <c r="E40" s="1" t="n">
        <v>140</v>
      </c>
      <c r="G40" s="1" t="s">
        <v>23</v>
      </c>
      <c r="H40" s="1" t="n">
        <v>85</v>
      </c>
      <c r="I40" s="1" t="n">
        <v>83</v>
      </c>
      <c r="J40" s="1" t="n">
        <v>85</v>
      </c>
      <c r="K40" s="1" t="n">
        <v>82</v>
      </c>
      <c r="M40" s="1" t="s">
        <v>23</v>
      </c>
      <c r="N40" s="1" t="n">
        <v>123</v>
      </c>
      <c r="O40" s="1" t="n">
        <v>121</v>
      </c>
      <c r="P40" s="1" t="n">
        <v>120</v>
      </c>
      <c r="Q40" s="1" t="n">
        <v>125</v>
      </c>
      <c r="T40" s="1" t="s">
        <v>23</v>
      </c>
      <c r="U40" s="1" t="n">
        <v>1.88679622641132</v>
      </c>
      <c r="V40" s="1" t="n">
        <v>3.35261092284804</v>
      </c>
      <c r="W40" s="1" t="n">
        <v>1.83303027798234</v>
      </c>
      <c r="X40" s="1" t="n">
        <v>2.28910462845192</v>
      </c>
      <c r="Z40" s="1" t="s">
        <v>23</v>
      </c>
      <c r="AA40" s="1" t="n">
        <v>110.1</v>
      </c>
      <c r="AB40" s="1" t="n">
        <v>110.1</v>
      </c>
      <c r="AC40" s="1" t="n">
        <v>110.1</v>
      </c>
      <c r="AD40" s="1" t="n">
        <v>110.1</v>
      </c>
      <c r="AH40" s="1" t="s">
        <v>18</v>
      </c>
      <c r="AI40" s="1" t="str">
        <f aca="false">IF(ISNA(VLOOKUP(AH40,[1]stf_pr_1_acordaos_80!$A$6:$A$22,1,0)),"No","Yes")</f>
        <v>Yes</v>
      </c>
      <c r="AJ40" s="5" t="str">
        <f aca="false">IF(ISNA(VLOOKUP(AH40,[1]stf_pr_1_acordaos_80_replaced_col!$A$6:$A$21,1,0)), "No", "Yes")</f>
        <v>Yes</v>
      </c>
      <c r="AK40" s="1" t="str">
        <f aca="false">IF(ISNA(VLOOKUP(AH40,[1]stf_pr_2_acordaos_80!$A$6:$A$28,1,0)),"No","Yes")</f>
        <v>Yes</v>
      </c>
      <c r="AL40" s="1" t="str">
        <f aca="false">IF(ISNA(VLOOKUP(AH40,[1]stf_pr_2_acordaos_80_par!$A$6:$A$27,1,0)),"No","Yes")</f>
        <v>Yes</v>
      </c>
    </row>
    <row r="41" customFormat="false" ht="12.8" hidden="false" customHeight="true" outlineLevel="0" collapsed="false">
      <c r="A41" s="1" t="s">
        <v>24</v>
      </c>
      <c r="B41" s="1" t="n">
        <v>132</v>
      </c>
      <c r="C41" s="1" t="n">
        <v>130</v>
      </c>
      <c r="D41" s="1" t="n">
        <v>122</v>
      </c>
      <c r="E41" s="1" t="n">
        <v>131</v>
      </c>
      <c r="G41" s="1" t="s">
        <v>24</v>
      </c>
      <c r="H41" s="1" t="n">
        <v>87</v>
      </c>
      <c r="I41" s="1" t="n">
        <v>86</v>
      </c>
      <c r="J41" s="1" t="n">
        <v>86</v>
      </c>
      <c r="K41" s="1" t="n">
        <v>89</v>
      </c>
      <c r="M41" s="1" t="s">
        <v>24</v>
      </c>
      <c r="N41" s="1" t="n">
        <v>120</v>
      </c>
      <c r="O41" s="1" t="n">
        <v>121</v>
      </c>
      <c r="P41" s="1" t="n">
        <v>139</v>
      </c>
      <c r="Q41" s="1" t="n">
        <v>121</v>
      </c>
      <c r="T41" s="1" t="s">
        <v>24</v>
      </c>
      <c r="U41" s="1" t="n">
        <v>2.5298221281347</v>
      </c>
      <c r="V41" s="1" t="n">
        <v>2.28910462845192</v>
      </c>
      <c r="W41" s="1" t="n">
        <v>2.2113344387496</v>
      </c>
      <c r="X41" s="1" t="n">
        <v>1.92093727122985</v>
      </c>
      <c r="Z41" s="1" t="s">
        <v>24</v>
      </c>
      <c r="AA41" s="1" t="n">
        <v>100.8</v>
      </c>
      <c r="AB41" s="1" t="n">
        <v>100.8</v>
      </c>
      <c r="AC41" s="1" t="n">
        <v>100.8</v>
      </c>
      <c r="AD41" s="1" t="n">
        <v>100.8</v>
      </c>
      <c r="AH41" s="1" t="s">
        <v>19</v>
      </c>
      <c r="AI41" s="1" t="str">
        <f aca="false">IF(ISNA(VLOOKUP(AH41,[1]stf_pr_1_acordaos_80!$A$6:$A$22,1,0)),"No","Yes")</f>
        <v>Yes</v>
      </c>
      <c r="AJ41" s="5" t="str">
        <f aca="false">IF(ISNA(VLOOKUP(AH41,[1]stf_pr_1_acordaos_80_replaced_col!$A$6:$A$21,1,0)), "No", "Yes")</f>
        <v>Yes</v>
      </c>
      <c r="AK41" s="1" t="str">
        <f aca="false">IF(ISNA(VLOOKUP(AH41,[1]stf_pr_2_acordaos_80!$A$6:$A$28,1,0)),"No","Yes")</f>
        <v>Yes</v>
      </c>
      <c r="AL41" s="1" t="str">
        <f aca="false">IF(ISNA(VLOOKUP(AH41,[1]stf_pr_2_acordaos_80_par!$A$6:$A$27,1,0)),"No","Yes")</f>
        <v>Yes</v>
      </c>
    </row>
    <row r="42" customFormat="false" ht="12.8" hidden="false" customHeight="true" outlineLevel="0" collapsed="false">
      <c r="A42" s="1" t="s">
        <v>25</v>
      </c>
      <c r="B42" s="1" t="n">
        <v>139</v>
      </c>
      <c r="C42" s="1" t="n">
        <v>136</v>
      </c>
      <c r="D42" s="1" t="n">
        <v>135</v>
      </c>
      <c r="E42" s="1" t="n">
        <v>143</v>
      </c>
      <c r="G42" s="1" t="s">
        <v>25</v>
      </c>
      <c r="H42" s="1" t="n">
        <v>86</v>
      </c>
      <c r="I42" s="1" t="n">
        <v>83</v>
      </c>
      <c r="J42" s="1" t="n">
        <v>83</v>
      </c>
      <c r="K42" s="1" t="n">
        <v>87</v>
      </c>
      <c r="M42" s="1" t="s">
        <v>25</v>
      </c>
      <c r="N42" s="1" t="n">
        <v>124</v>
      </c>
      <c r="O42" s="1" t="n">
        <v>122</v>
      </c>
      <c r="P42" s="1" t="n">
        <v>123</v>
      </c>
      <c r="Q42" s="1" t="n">
        <v>124</v>
      </c>
      <c r="T42" s="1" t="s">
        <v>25</v>
      </c>
      <c r="U42" s="1" t="n">
        <v>3.26955654485436</v>
      </c>
      <c r="V42" s="1" t="n">
        <v>2.53179778023443</v>
      </c>
      <c r="W42" s="1" t="n">
        <v>1.18321595661992</v>
      </c>
      <c r="X42" s="1" t="n">
        <v>4.79165942028438</v>
      </c>
      <c r="Z42" s="1" t="s">
        <v>25</v>
      </c>
      <c r="AA42" s="1" t="n">
        <v>106.848537659624</v>
      </c>
      <c r="AB42" s="1" t="n">
        <v>106.698875345526</v>
      </c>
      <c r="AC42" s="1" t="n">
        <v>109.055215372764</v>
      </c>
      <c r="AD42" s="1" t="n">
        <v>103.720586191942</v>
      </c>
      <c r="AH42" s="1" t="s">
        <v>20</v>
      </c>
      <c r="AI42" s="1" t="str">
        <f aca="false">IF(ISNA(VLOOKUP(AH42,[1]stf_pr_1_acordaos_80!$A$6:$A$22,1,0)),"No","Yes")</f>
        <v>Yes</v>
      </c>
      <c r="AJ42" s="5" t="str">
        <f aca="false">IF(ISNA(VLOOKUP(AH42,[1]stf_pr_1_acordaos_80_replaced_col!$A$6:$A$21,1,0)), "No", "Yes")</f>
        <v>Yes</v>
      </c>
      <c r="AK42" s="1" t="str">
        <f aca="false">IF(ISNA(VLOOKUP(AH42,[1]stf_pr_2_acordaos_80!$A$6:$A$28,1,0)),"No","Yes")</f>
        <v>Yes</v>
      </c>
      <c r="AL42" s="1" t="str">
        <f aca="false">IF(ISNA(VLOOKUP(AH42,[1]stf_pr_2_acordaos_80_par!$A$6:$A$27,1,0)),"No","Yes")</f>
        <v>Yes</v>
      </c>
    </row>
    <row r="43" customFormat="false" ht="12.8" hidden="false" customHeight="true" outlineLevel="0" collapsed="false">
      <c r="A43" s="1" t="s">
        <v>26</v>
      </c>
      <c r="B43" s="1" t="n">
        <v>133</v>
      </c>
      <c r="C43" s="1" t="n">
        <v>134</v>
      </c>
      <c r="D43" s="1" t="n">
        <v>139</v>
      </c>
      <c r="E43" s="1" t="n">
        <v>129</v>
      </c>
      <c r="G43" s="1" t="s">
        <v>26</v>
      </c>
      <c r="H43" s="1" t="n">
        <v>74</v>
      </c>
      <c r="I43" s="1" t="n">
        <v>77</v>
      </c>
      <c r="J43" s="1" t="n">
        <v>74</v>
      </c>
      <c r="K43" s="1" t="n">
        <v>65</v>
      </c>
      <c r="M43" s="1" t="s">
        <v>26</v>
      </c>
      <c r="N43" s="1" t="n">
        <v>117</v>
      </c>
      <c r="O43" s="1" t="n">
        <v>118</v>
      </c>
      <c r="P43" s="1" t="n">
        <v>126</v>
      </c>
      <c r="Q43" s="1" t="n">
        <v>129</v>
      </c>
      <c r="T43" s="1" t="s">
        <v>26</v>
      </c>
      <c r="U43" s="1" t="n">
        <v>2.63818119165458</v>
      </c>
      <c r="V43" s="1" t="n">
        <v>3.1559467676119</v>
      </c>
      <c r="W43" s="1" t="n">
        <v>2.5</v>
      </c>
      <c r="X43" s="1" t="n">
        <v>3.63868107973205</v>
      </c>
      <c r="Z43" s="1" t="s">
        <v>26</v>
      </c>
      <c r="AA43" s="1" t="n">
        <v>122.667395831166</v>
      </c>
      <c r="AB43" s="1" t="n">
        <v>128.068770588305</v>
      </c>
      <c r="AC43" s="1" t="n">
        <v>121.579644677882</v>
      </c>
      <c r="AD43" s="1" t="n">
        <v>127.467642953026</v>
      </c>
      <c r="AH43" s="1" t="s">
        <v>21</v>
      </c>
      <c r="AI43" s="1" t="str">
        <f aca="false">IF(ISNA(VLOOKUP(AH43,[1]stf_pr_1_acordaos_80!$A$6:$A$22,1,0)),"No","Yes")</f>
        <v>No</v>
      </c>
      <c r="AJ43" s="5" t="str">
        <f aca="false">IF(ISNA(VLOOKUP(AH43,[1]stf_pr_1_acordaos_80_replaced_col!$A$6:$A$21,1,0)), "No", "Yes")</f>
        <v>No</v>
      </c>
      <c r="AK43" s="1" t="str">
        <f aca="false">IF(ISNA(VLOOKUP(AH43,[1]stf_pr_2_acordaos_80!$A$6:$A$28,1,0)),"No","Yes")</f>
        <v>Yes</v>
      </c>
      <c r="AL43" s="1" t="str">
        <f aca="false">IF(ISNA(VLOOKUP(AH43,[1]stf_pr_2_acordaos_80_par!$A$6:$A$27,1,0)),"No","Yes")</f>
        <v>Yes</v>
      </c>
    </row>
    <row r="44" customFormat="false" ht="12.8" hidden="false" customHeight="true" outlineLevel="0" collapsed="false">
      <c r="A44" s="1" t="s">
        <v>15</v>
      </c>
      <c r="B44" s="1" t="n">
        <f aca="false">AVERAGE( B34:B43)</f>
        <v>142.8</v>
      </c>
      <c r="C44" s="1" t="n">
        <f aca="false">AVERAGE( C34:C43)</f>
        <v>140.3</v>
      </c>
      <c r="D44" s="1" t="n">
        <f aca="false">AVERAGE( D34:D43)</f>
        <v>140.8</v>
      </c>
      <c r="E44" s="1" t="n">
        <f aca="false">AVERAGE( E34:E43)</f>
        <v>142</v>
      </c>
      <c r="G44" s="1" t="s">
        <v>15</v>
      </c>
      <c r="H44" s="1" t="n">
        <f aca="false">AVERAGE( H34:H43)</f>
        <v>74.5</v>
      </c>
      <c r="I44" s="1" t="n">
        <f aca="false">AVERAGE( I34:I43)</f>
        <v>75.4</v>
      </c>
      <c r="J44" s="1" t="n">
        <f aca="false">AVERAGE( J34:J43)</f>
        <v>73.7</v>
      </c>
      <c r="K44" s="1" t="n">
        <f aca="false">AVERAGE( K34:K43)</f>
        <v>74.3</v>
      </c>
      <c r="M44" s="1" t="s">
        <v>15</v>
      </c>
      <c r="N44" s="1" t="n">
        <f aca="false">AVERAGE( N34:N43)</f>
        <v>122.4</v>
      </c>
      <c r="O44" s="1" t="n">
        <f aca="false">AVERAGE( O34:O43)</f>
        <v>120.5</v>
      </c>
      <c r="P44" s="1" t="n">
        <f aca="false">AVERAGE( P34:P43)</f>
        <v>124</v>
      </c>
      <c r="Q44" s="1" t="n">
        <f aca="false">AVERAGE( Q34:Q43)</f>
        <v>122.9</v>
      </c>
      <c r="AH44" s="1" t="s">
        <v>22</v>
      </c>
      <c r="AI44" s="1" t="str">
        <f aca="false">IF(ISNA(VLOOKUP(AH44,[1]stf_pr_1_acordaos_80!$A$6:$A$22,1,0)),"No","Yes")</f>
        <v>Yes</v>
      </c>
      <c r="AJ44" s="5" t="str">
        <f aca="false">IF(ISNA(VLOOKUP(AH44,[1]stf_pr_1_acordaos_80_replaced_col!$A$6:$A$21,1,0)), "No", "Yes")</f>
        <v>Yes</v>
      </c>
      <c r="AK44" s="1" t="str">
        <f aca="false">IF(ISNA(VLOOKUP(AH44,[1]stf_pr_2_acordaos_80!$A$6:$A$28,1,0)),"No","Yes")</f>
        <v>Yes</v>
      </c>
      <c r="AL44" s="1" t="str">
        <f aca="false">IF(ISNA(VLOOKUP(AH44,[1]stf_pr_2_acordaos_80_par!$A$6:$A$27,1,0)),"No","Yes")</f>
        <v>Yes</v>
      </c>
    </row>
    <row r="45" customFormat="false" ht="12.8" hidden="false" customHeight="true" outlineLevel="0" collapsed="false">
      <c r="AH45" s="1" t="s">
        <v>23</v>
      </c>
      <c r="AI45" s="1" t="str">
        <f aca="false">IF(ISNA(VLOOKUP(AH45,[1]stf_pr_1_acordaos_80!$A$6:$A$22,1,0)),"No","Yes")</f>
        <v>No</v>
      </c>
      <c r="AJ45" s="5" t="str">
        <f aca="false">IF(ISNA(VLOOKUP(AH45,[1]stf_pr_1_acordaos_80_replaced_col!$A$6:$A$21,1,0)), "No", "Yes")</f>
        <v>No</v>
      </c>
      <c r="AK45" s="1" t="str">
        <f aca="false">IF(ISNA(VLOOKUP(AH45,[1]stf_pr_2_acordaos_80!$A$6:$A$28,1,0)),"No","Yes")</f>
        <v>Yes</v>
      </c>
      <c r="AL45" s="1" t="str">
        <f aca="false">IF(ISNA(VLOOKUP(AH45,[1]stf_pr_2_acordaos_80_par!$A$6:$A$27,1,0)),"No","Yes")</f>
        <v>Yes</v>
      </c>
    </row>
    <row r="46" customFormat="false" ht="12.8" hidden="false" customHeight="true" outlineLevel="0" collapsed="false">
      <c r="L46" s="2"/>
      <c r="M46" s="2"/>
      <c r="AH46" s="1" t="s">
        <v>24</v>
      </c>
      <c r="AI46" s="1" t="str">
        <f aca="false">IF(ISNA(VLOOKUP(AH46,[1]stf_pr_1_acordaos_80!$A$6:$A$22,1,0)),"No","Yes")</f>
        <v>No</v>
      </c>
      <c r="AJ46" s="5" t="str">
        <f aca="false">IF(ISNA(VLOOKUP(AH46,[1]stf_pr_1_acordaos_80_replaced_col!$A$6:$A$21,1,0)), "No", "Yes")</f>
        <v>No</v>
      </c>
      <c r="AK46" s="1" t="str">
        <f aca="false">IF(ISNA(VLOOKUP(AH46,[1]stf_pr_2_acordaos_80!$A$6:$A$28,1,0)),"No","Yes")</f>
        <v>Yes</v>
      </c>
      <c r="AL46" s="1" t="str">
        <f aca="false">IF(ISNA(VLOOKUP(AH46,[1]stf_pr_2_acordaos_80_par!$A$6:$A$27,1,0)),"No","Yes")</f>
        <v>Yes</v>
      </c>
    </row>
    <row r="47" customFormat="false" ht="12.8" hidden="false" customHeight="true" outlineLevel="0" collapsed="false">
      <c r="Z47" s="1" t="s">
        <v>34</v>
      </c>
      <c r="AH47" s="1" t="s">
        <v>25</v>
      </c>
      <c r="AI47" s="1" t="str">
        <f aca="false">IF(ISNA(VLOOKUP(AH47,[1]stf_pr_1_acordaos_80!$A$6:$A$22,1,0)),"No","Yes")</f>
        <v>Yes</v>
      </c>
      <c r="AJ47" s="5" t="str">
        <f aca="false">IF(ISNA(VLOOKUP(AH47,[1]stf_pr_1_acordaos_80_replaced_col!$A$6:$A$21,1,0)), "No", "Yes")</f>
        <v>Yes</v>
      </c>
      <c r="AK47" s="1" t="str">
        <f aca="false">IF(ISNA(VLOOKUP(AH47,[1]stf_pr_2_acordaos_80!$A$6:$A$28,1,0)),"No","Yes")</f>
        <v>Yes</v>
      </c>
      <c r="AL47" s="1" t="str">
        <f aca="false">IF(ISNA(VLOOKUP(AH47,[1]stf_pr_2_acordaos_80_par!$A$6:$A$27,1,0)),"No","Yes")</f>
        <v>Yes</v>
      </c>
    </row>
    <row r="48" customFormat="false" ht="12.8" hidden="false" customHeight="true" outlineLevel="0" collapsed="false">
      <c r="A48" s="1" t="s">
        <v>35</v>
      </c>
      <c r="G48" s="1" t="s">
        <v>36</v>
      </c>
      <c r="M48" s="3" t="s">
        <v>37</v>
      </c>
      <c r="Z48" s="1" t="s">
        <v>5</v>
      </c>
      <c r="AA48" s="1" t="s">
        <v>6</v>
      </c>
      <c r="AB48" s="1" t="s">
        <v>7</v>
      </c>
      <c r="AC48" s="1" t="s">
        <v>8</v>
      </c>
      <c r="AD48" s="1" t="s">
        <v>9</v>
      </c>
      <c r="AE48" s="1" t="s">
        <v>10</v>
      </c>
      <c r="AH48" s="1" t="s">
        <v>26</v>
      </c>
      <c r="AI48" s="1" t="str">
        <f aca="false">IF(ISNA(VLOOKUP(AH48,[1]stf_pr_1_acordaos_80!$A$6:$A$22,1,0)),"No","Yes")</f>
        <v>Yes</v>
      </c>
      <c r="AJ48" s="5" t="str">
        <f aca="false">IF(ISNA(VLOOKUP(AH48,[1]stf_pr_1_acordaos_80_replaced_col!$A$6:$A$21,1,0)), "No", "Yes")</f>
        <v>No</v>
      </c>
      <c r="AK48" s="1" t="str">
        <f aca="false">IF(ISNA(VLOOKUP(AH48,[1]stf_pr_2_acordaos_80!$A$6:$A$28,1,0)),"No","Yes")</f>
        <v>Yes</v>
      </c>
      <c r="AL48" s="1" t="str">
        <f aca="false">IF(ISNA(VLOOKUP(AH48,[1]stf_pr_2_acordaos_80_par!$A$6:$A$27,1,0)),"No","Yes")</f>
        <v>Yes</v>
      </c>
    </row>
    <row r="49" customFormat="false" ht="12.8" hidden="false" customHeight="true" outlineLevel="0" collapsed="false">
      <c r="A49" s="1" t="s">
        <v>5</v>
      </c>
      <c r="B49" s="1" t="s">
        <v>6</v>
      </c>
      <c r="C49" s="1" t="s">
        <v>7</v>
      </c>
      <c r="D49" s="1" t="s">
        <v>8</v>
      </c>
      <c r="E49" s="1" t="s">
        <v>9</v>
      </c>
      <c r="G49" s="1" t="s">
        <v>5</v>
      </c>
      <c r="H49" s="1" t="s">
        <v>6</v>
      </c>
      <c r="I49" s="1" t="s">
        <v>7</v>
      </c>
      <c r="J49" s="1" t="s">
        <v>8</v>
      </c>
      <c r="M49" s="1" t="s">
        <v>5</v>
      </c>
      <c r="N49" s="1" t="s">
        <v>6</v>
      </c>
      <c r="O49" s="1" t="s">
        <v>7</v>
      </c>
      <c r="P49" s="1" t="s">
        <v>8</v>
      </c>
      <c r="Z49" s="4" t="s">
        <v>12</v>
      </c>
      <c r="AA49" s="1" t="n">
        <v>86838.5555555556</v>
      </c>
      <c r="AB49" s="1" t="n">
        <v>86853.6666666667</v>
      </c>
      <c r="AC49" s="1" t="n">
        <v>86855.6666666667</v>
      </c>
      <c r="AD49" s="1" t="n">
        <v>86805.7777777778</v>
      </c>
    </row>
    <row r="50" customFormat="false" ht="12.8" hidden="false" customHeight="true" outlineLevel="0" collapsed="false">
      <c r="A50" s="4" t="s">
        <v>12</v>
      </c>
      <c r="B50" s="1" t="n">
        <v>16</v>
      </c>
      <c r="C50" s="1" t="n">
        <v>16</v>
      </c>
      <c r="D50" s="1" t="n">
        <v>19</v>
      </c>
      <c r="E50" s="1" t="n">
        <v>25</v>
      </c>
      <c r="G50" s="4" t="s">
        <v>12</v>
      </c>
      <c r="H50" s="1" t="n">
        <v>8.9</v>
      </c>
      <c r="I50" s="1" t="n">
        <v>9</v>
      </c>
      <c r="J50" s="1" t="n">
        <v>5.3</v>
      </c>
      <c r="K50" s="1" t="n">
        <v>5.9</v>
      </c>
      <c r="M50" s="4" t="s">
        <v>12</v>
      </c>
      <c r="N50" s="1" t="n">
        <v>0.94339811320566</v>
      </c>
      <c r="O50" s="1" t="n">
        <v>1</v>
      </c>
      <c r="P50" s="1" t="n">
        <v>1.1</v>
      </c>
      <c r="Q50" s="1" t="n">
        <v>0.830662386291807</v>
      </c>
      <c r="Z50" s="4" t="s">
        <v>13</v>
      </c>
      <c r="AA50" s="1" t="n">
        <v>77074.4444444444</v>
      </c>
      <c r="AB50" s="1" t="n">
        <v>77160</v>
      </c>
      <c r="AC50" s="1" t="n">
        <v>77199.5555555556</v>
      </c>
      <c r="AD50" s="1" t="n">
        <v>77157</v>
      </c>
    </row>
    <row r="51" customFormat="false" ht="12.8" hidden="false" customHeight="true" outlineLevel="0" collapsed="false">
      <c r="A51" s="4" t="s">
        <v>13</v>
      </c>
      <c r="B51" s="1" t="n">
        <v>17</v>
      </c>
      <c r="C51" s="1" t="n">
        <v>16</v>
      </c>
      <c r="D51" s="1" t="n">
        <v>23</v>
      </c>
      <c r="E51" s="1" t="n">
        <v>22</v>
      </c>
      <c r="G51" s="4" t="s">
        <v>13</v>
      </c>
      <c r="H51" s="1" t="n">
        <v>8.1</v>
      </c>
      <c r="I51" s="1" t="n">
        <v>7.8</v>
      </c>
      <c r="J51" s="1" t="n">
        <v>6</v>
      </c>
      <c r="K51" s="1" t="n">
        <v>6.2</v>
      </c>
      <c r="M51" s="4" t="s">
        <v>13</v>
      </c>
      <c r="N51" s="1" t="n">
        <v>1.13578166916006</v>
      </c>
      <c r="O51" s="1" t="n">
        <v>1.72046505340853</v>
      </c>
      <c r="P51" s="1" t="n">
        <v>1</v>
      </c>
      <c r="Q51" s="1" t="n">
        <v>0.979795897113271</v>
      </c>
      <c r="Z51" s="4" t="s">
        <v>14</v>
      </c>
      <c r="AA51" s="1" t="n">
        <v>67550.3333333333</v>
      </c>
      <c r="AB51" s="1" t="n">
        <v>67573.5555555556</v>
      </c>
      <c r="AC51" s="1" t="n">
        <v>67560.7777777778</v>
      </c>
      <c r="AD51" s="1" t="n">
        <v>67511.2222222222</v>
      </c>
      <c r="AH51" s="1" t="s">
        <v>38</v>
      </c>
      <c r="AI51" s="1" t="s">
        <v>6</v>
      </c>
      <c r="AJ51" s="1" t="s">
        <v>7</v>
      </c>
      <c r="AK51" s="1" t="s">
        <v>8</v>
      </c>
      <c r="AL51" s="1" t="s">
        <v>9</v>
      </c>
    </row>
    <row r="52" customFormat="false" ht="12.8" hidden="false" customHeight="true" outlineLevel="0" collapsed="false">
      <c r="A52" s="4" t="s">
        <v>14</v>
      </c>
      <c r="B52" s="1" t="n">
        <v>18</v>
      </c>
      <c r="C52" s="1" t="n">
        <v>16</v>
      </c>
      <c r="D52" s="1" t="n">
        <v>25</v>
      </c>
      <c r="E52" s="1" t="n">
        <v>25</v>
      </c>
      <c r="G52" s="4" t="s">
        <v>14</v>
      </c>
      <c r="H52" s="1" t="n">
        <v>7.5</v>
      </c>
      <c r="I52" s="1" t="n">
        <v>7.5</v>
      </c>
      <c r="J52" s="1" t="n">
        <v>5.8</v>
      </c>
      <c r="K52" s="1" t="n">
        <v>5.8</v>
      </c>
      <c r="M52" s="4" t="s">
        <v>14</v>
      </c>
      <c r="N52" s="1" t="n">
        <v>2.15638586528478</v>
      </c>
      <c r="O52" s="1" t="n">
        <v>1.28452325786651</v>
      </c>
      <c r="P52" s="1" t="n">
        <v>1.46969384566991</v>
      </c>
      <c r="Q52" s="1" t="n">
        <v>0.6</v>
      </c>
      <c r="AH52" s="1" t="s">
        <v>17</v>
      </c>
      <c r="AI52" s="1" t="str">
        <f aca="false">IF(ISNA(VLOOKUP(AH52,[1]stf_pr_1_acordaos_70!$A$6:$A$23,1,0)),"No","Yes")</f>
        <v>No</v>
      </c>
      <c r="AJ52" s="5" t="str">
        <f aca="false">IF(ISNA(VLOOKUP(AH52,[1]stf_pr_1_acordaos_70_replaced_col!$A$6:$A$21,1,0)), "No", "Yes")</f>
        <v>No</v>
      </c>
      <c r="AK52" s="1" t="str">
        <f aca="false">IF(ISNA(VLOOKUP(AH52,[1]stf_pr_2_acordaos_70!$A$6:$A$30,1,0)),"No","Yes")</f>
        <v>Yes</v>
      </c>
      <c r="AL52" s="1" t="str">
        <f aca="false">IF(ISNA(VLOOKUP(AH52,'file:///home/jackson/page_rank_analysis_results_v5/page_ranker_analysis.xlsx'#$stf_pr_2_acordaos_70_par.$a6$:$A$30,1,0)),"No","Yes")</f>
        <v>Yes</v>
      </c>
    </row>
    <row r="53" customFormat="false" ht="12.8" hidden="false" customHeight="true" outlineLevel="0" collapsed="false">
      <c r="W53" s="2" t="s">
        <v>39</v>
      </c>
      <c r="X53" s="2"/>
      <c r="AH53" s="1" t="s">
        <v>18</v>
      </c>
      <c r="AI53" s="1" t="str">
        <f aca="false">IF(ISNA(VLOOKUP(AH53,[1]stf_pr_1_acordaos_70!$A$6:$A$23,1,0)),"No","Yes")</f>
        <v>Yes</v>
      </c>
      <c r="AJ53" s="5" t="str">
        <f aca="false">IF(ISNA(VLOOKUP(AH53,[1]stf_pr_1_acordaos_70_replaced_col!$A$6:$A$21,1,0)), "No", "Yes")</f>
        <v>Yes</v>
      </c>
      <c r="AK53" s="1" t="str">
        <f aca="false">IF(ISNA(VLOOKUP(AH53,[1]stf_pr_2_acordaos_70!$A$6:$A$30,1,0)),"No","Yes")</f>
        <v>Yes</v>
      </c>
      <c r="AL53" s="1" t="str">
        <f aca="false">IF(ISNA(VLOOKUP(AH53,'file:///home/jackson/page_rank_analysis_results_v5/page_ranker_analysis.xlsx'#$stf_pr_2_acordaos_70_par.$a6$:$A$30,1,0)),"No","Yes")</f>
        <v>Yes</v>
      </c>
    </row>
    <row r="54" customFormat="false" ht="12.8" hidden="false" customHeight="true" outlineLevel="0" collapsed="false">
      <c r="V54" s="1" t="s">
        <v>40</v>
      </c>
      <c r="W54" s="1" t="s">
        <v>41</v>
      </c>
      <c r="X54" s="1" t="s">
        <v>42</v>
      </c>
      <c r="Z54" s="1" t="s">
        <v>34</v>
      </c>
      <c r="AH54" s="1" t="s">
        <v>19</v>
      </c>
      <c r="AI54" s="1" t="str">
        <f aca="false">IF(ISNA(VLOOKUP(AH54,[1]stf_pr_1_acordaos_70!$A$6:$A$23,1,0)),"No","Yes")</f>
        <v>Yes</v>
      </c>
      <c r="AJ54" s="5" t="str">
        <f aca="false">IF(ISNA(VLOOKUP(AH54,[1]stf_pr_1_acordaos_70_replaced_col!$A$6:$A$21,1,0)), "No", "Yes")</f>
        <v>Yes</v>
      </c>
      <c r="AK54" s="1" t="str">
        <f aca="false">IF(ISNA(VLOOKUP(AH54,[1]stf_pr_2_acordaos_70!$A$6:$A$30,1,0)),"No","Yes")</f>
        <v>Yes</v>
      </c>
      <c r="AL54" s="1" t="str">
        <f aca="false">IF(ISNA(VLOOKUP(AH54,'file:///home/jackson/page_rank_analysis_results_v5/page_ranker_analysis.xlsx'#$stf_pr_2_acordaos_70_par.$a6$:$A$30,1,0)),"No","Yes")</f>
        <v>Yes</v>
      </c>
    </row>
    <row r="55" customFormat="false" ht="12.8" hidden="false" customHeight="true" outlineLevel="0" collapsed="false">
      <c r="G55" s="1" t="s">
        <v>36</v>
      </c>
      <c r="M55" s="3" t="s">
        <v>37</v>
      </c>
      <c r="V55" s="1" t="s">
        <v>17</v>
      </c>
      <c r="W55" s="1" t="n">
        <v>7273</v>
      </c>
      <c r="X55" s="1" t="n">
        <v>7288</v>
      </c>
      <c r="Z55" s="1" t="s">
        <v>5</v>
      </c>
      <c r="AA55" s="1" t="s">
        <v>6</v>
      </c>
      <c r="AB55" s="1" t="s">
        <v>7</v>
      </c>
      <c r="AC55" s="1" t="s">
        <v>8</v>
      </c>
      <c r="AD55" s="1" t="s">
        <v>9</v>
      </c>
      <c r="AE55" s="1" t="s">
        <v>10</v>
      </c>
      <c r="AH55" s="1" t="s">
        <v>20</v>
      </c>
      <c r="AI55" s="1" t="str">
        <f aca="false">IF(ISNA(VLOOKUP(AH55,[1]stf_pr_1_acordaos_70!$A$6:$A$23,1,0)),"No","Yes")</f>
        <v>Yes</v>
      </c>
      <c r="AJ55" s="5" t="str">
        <f aca="false">IF(ISNA(VLOOKUP(AH55,[1]stf_pr_1_acordaos_70_replaced_col!$A$6:$A$21,1,0)), "No", "Yes")</f>
        <v>Yes</v>
      </c>
      <c r="AK55" s="1" t="str">
        <f aca="false">IF(ISNA(VLOOKUP(AH55,[1]stf_pr_2_acordaos_70!$A$6:$A$30,1,0)),"No","Yes")</f>
        <v>Yes</v>
      </c>
      <c r="AL55" s="1" t="str">
        <f aca="false">IF(ISNA(VLOOKUP(AH55,'file:///home/jackson/page_rank_analysis_results_v5/page_ranker_analysis.xlsx'#$stf_pr_2_acordaos_70_par.$a6$:$A$30,1,0)),"No","Yes")</f>
        <v>Yes</v>
      </c>
    </row>
    <row r="56" customFormat="false" ht="12.8" hidden="false" customHeight="true" outlineLevel="0" collapsed="false">
      <c r="A56" s="1" t="s">
        <v>40</v>
      </c>
      <c r="B56" s="1" t="s">
        <v>43</v>
      </c>
      <c r="G56" s="1" t="s">
        <v>16</v>
      </c>
      <c r="H56" s="1" t="s">
        <v>6</v>
      </c>
      <c r="I56" s="1" t="s">
        <v>7</v>
      </c>
      <c r="J56" s="1" t="s">
        <v>8</v>
      </c>
      <c r="K56" s="1" t="s">
        <v>9</v>
      </c>
      <c r="M56" s="1" t="s">
        <v>16</v>
      </c>
      <c r="N56" s="1" t="s">
        <v>6</v>
      </c>
      <c r="O56" s="1" t="s">
        <v>7</v>
      </c>
      <c r="P56" s="1" t="s">
        <v>8</v>
      </c>
      <c r="Q56" s="1" t="s">
        <v>9</v>
      </c>
      <c r="V56" s="1" t="s">
        <v>18</v>
      </c>
      <c r="W56" s="1" t="n">
        <v>6429</v>
      </c>
      <c r="X56" s="1" t="n">
        <v>7410</v>
      </c>
      <c r="Z56" s="1" t="s">
        <v>17</v>
      </c>
      <c r="AA56" s="1" t="n">
        <v>6559.55555555556</v>
      </c>
      <c r="AB56" s="1" t="n">
        <v>6559.55555555556</v>
      </c>
      <c r="AC56" s="1" t="n">
        <v>6560</v>
      </c>
      <c r="AD56" s="1" t="n">
        <v>6559.77777777778</v>
      </c>
      <c r="AH56" s="1" t="s">
        <v>21</v>
      </c>
      <c r="AI56" s="1" t="str">
        <f aca="false">IF(ISNA(VLOOKUP(AH56,[1]stf_pr_1_acordaos_70!$A$6:$A$23,1,0)),"No","Yes")</f>
        <v>No</v>
      </c>
      <c r="AJ56" s="5" t="str">
        <f aca="false">IF(ISNA(VLOOKUP(AH56,[1]stf_pr_1_acordaos_70_replaced_col!$A$6:$A$21,1,0)), "No", "Yes")</f>
        <v>No</v>
      </c>
      <c r="AK56" s="1" t="str">
        <f aca="false">IF(ISNA(VLOOKUP(AH56,[1]stf_pr_2_acordaos_70!$A$6:$A$30,1,0)),"No","Yes")</f>
        <v>Yes</v>
      </c>
      <c r="AL56" s="1" t="str">
        <f aca="false">IF(ISNA(VLOOKUP(AH56,'file:///home/jackson/page_rank_analysis_results_v5/page_ranker_analysis.xlsx'#$stf_pr_2_acordaos_70_par.$a6$:$A$30,1,0)),"No","Yes")</f>
        <v>Yes</v>
      </c>
    </row>
    <row r="57" customFormat="false" ht="12.8" hidden="false" customHeight="true" outlineLevel="0" collapsed="false">
      <c r="A57" s="1" t="s">
        <v>17</v>
      </c>
      <c r="B57" s="1" t="n">
        <v>7273</v>
      </c>
      <c r="G57" s="1" t="s">
        <v>17</v>
      </c>
      <c r="H57" s="1" t="n">
        <v>1</v>
      </c>
      <c r="I57" s="1" t="n">
        <v>1</v>
      </c>
      <c r="J57" s="1" t="n">
        <v>1</v>
      </c>
      <c r="K57" s="1" t="n">
        <v>1</v>
      </c>
      <c r="M57" s="1" t="s">
        <v>17</v>
      </c>
      <c r="N57" s="1" t="n">
        <v>0</v>
      </c>
      <c r="O57" s="1" t="n">
        <v>0</v>
      </c>
      <c r="P57" s="1" t="n">
        <v>0</v>
      </c>
      <c r="Q57" s="1" t="n">
        <v>0</v>
      </c>
      <c r="V57" s="1" t="s">
        <v>19</v>
      </c>
      <c r="W57" s="1" t="n">
        <v>5975</v>
      </c>
      <c r="X57" s="1" t="n">
        <v>7080</v>
      </c>
      <c r="Z57" s="1" t="s">
        <v>18</v>
      </c>
      <c r="AA57" s="1" t="n">
        <v>6693.44444444444</v>
      </c>
      <c r="AB57" s="1" t="n">
        <v>6662.33333333333</v>
      </c>
      <c r="AC57" s="1" t="n">
        <v>6675.22222222222</v>
      </c>
      <c r="AD57" s="1" t="n">
        <v>6664.88888888889</v>
      </c>
      <c r="AH57" s="1" t="s">
        <v>22</v>
      </c>
      <c r="AI57" s="1" t="str">
        <f aca="false">IF(ISNA(VLOOKUP(AH57,[1]stf_pr_1_acordaos_70!$A$6:$A$23,1,0)),"No","Yes")</f>
        <v>Yes</v>
      </c>
      <c r="AJ57" s="5" t="str">
        <f aca="false">IF(ISNA(VLOOKUP(AH57,[1]stf_pr_1_acordaos_70_replaced_col!$A$6:$A$21,1,0)), "No", "Yes")</f>
        <v>Yes</v>
      </c>
      <c r="AK57" s="1" t="str">
        <f aca="false">IF(ISNA(VLOOKUP(AH57,[1]stf_pr_2_acordaos_70!$A$6:$A$30,1,0)),"No","Yes")</f>
        <v>Yes</v>
      </c>
      <c r="AL57" s="1" t="str">
        <f aca="false">IF(ISNA(VLOOKUP(AH57,'file:///home/jackson/page_rank_analysis_results_v5/page_ranker_analysis.xlsx'#$stf_pr_2_acordaos_70_par.$a6$:$A$30,1,0)),"No","Yes")</f>
        <v>Yes</v>
      </c>
    </row>
    <row r="58" customFormat="false" ht="12.8" hidden="false" customHeight="true" outlineLevel="0" collapsed="false">
      <c r="A58" s="1" t="s">
        <v>18</v>
      </c>
      <c r="B58" s="1" t="n">
        <v>6429</v>
      </c>
      <c r="G58" s="1" t="s">
        <v>18</v>
      </c>
      <c r="H58" s="1" t="n">
        <v>6.4</v>
      </c>
      <c r="I58" s="1" t="n">
        <v>5.8</v>
      </c>
      <c r="J58" s="1" t="n">
        <v>5.4</v>
      </c>
      <c r="K58" s="1" t="n">
        <v>6.2</v>
      </c>
      <c r="M58" s="1" t="s">
        <v>18</v>
      </c>
      <c r="N58" s="1" t="n">
        <v>1.01980390271856</v>
      </c>
      <c r="O58" s="1" t="n">
        <v>0.6</v>
      </c>
      <c r="P58" s="1" t="n">
        <v>1.35646599662505</v>
      </c>
      <c r="Q58" s="1" t="n">
        <v>0.871779788708135</v>
      </c>
      <c r="V58" s="1" t="s">
        <v>20</v>
      </c>
      <c r="W58" s="1" t="n">
        <v>5461</v>
      </c>
      <c r="X58" s="1" t="n">
        <v>5462</v>
      </c>
      <c r="Z58" s="1" t="s">
        <v>19</v>
      </c>
      <c r="AA58" s="1" t="n">
        <v>6368.33333333333</v>
      </c>
      <c r="AB58" s="1" t="n">
        <v>6333.11111111111</v>
      </c>
      <c r="AC58" s="1" t="n">
        <v>6363.77777777778</v>
      </c>
      <c r="AD58" s="1" t="n">
        <v>6387.66666666667</v>
      </c>
      <c r="AH58" s="1" t="s">
        <v>23</v>
      </c>
      <c r="AI58" s="1" t="str">
        <f aca="false">IF(ISNA(VLOOKUP(AH58,[1]stf_pr_1_acordaos_70!$A$6:$A$23,1,0)),"No","Yes")</f>
        <v>No</v>
      </c>
      <c r="AJ58" s="5" t="str">
        <f aca="false">IF(ISNA(VLOOKUP(AH58,[1]stf_pr_1_acordaos_70_replaced_col!$A$6:$A$21,1,0)), "No", "Yes")</f>
        <v>No</v>
      </c>
      <c r="AK58" s="1" t="str">
        <f aca="false">IF(ISNA(VLOOKUP(AH58,[1]stf_pr_2_acordaos_70!$A$6:$A$30,1,0)),"No","Yes")</f>
        <v>Yes</v>
      </c>
      <c r="AL58" s="1" t="str">
        <f aca="false">IF(ISNA(VLOOKUP(AH58,'file:///home/jackson/page_rank_analysis_results_v5/page_ranker_analysis.xlsx'#$stf_pr_2_acordaos_70_par.$a6$:$A$30,1,0)),"No","Yes")</f>
        <v>Yes</v>
      </c>
    </row>
    <row r="59" customFormat="false" ht="12.8" hidden="false" customHeight="true" outlineLevel="0" collapsed="false">
      <c r="A59" s="1" t="s">
        <v>19</v>
      </c>
      <c r="B59" s="1" t="n">
        <v>5975</v>
      </c>
      <c r="G59" s="1" t="s">
        <v>19</v>
      </c>
      <c r="H59" s="1" t="n">
        <v>14.3</v>
      </c>
      <c r="I59" s="1" t="n">
        <v>13.1</v>
      </c>
      <c r="J59" s="1" t="n">
        <v>14.3</v>
      </c>
      <c r="K59" s="1" t="n">
        <v>14.5</v>
      </c>
      <c r="M59" s="1" t="s">
        <v>19</v>
      </c>
      <c r="N59" s="1" t="n">
        <v>1.00498756211209</v>
      </c>
      <c r="O59" s="1" t="n">
        <v>1.51327459504216</v>
      </c>
      <c r="P59" s="1" t="n">
        <v>1.48660687473185</v>
      </c>
      <c r="Q59" s="1" t="n">
        <v>1.36014705087354</v>
      </c>
      <c r="V59" s="1" t="s">
        <v>21</v>
      </c>
      <c r="W59" s="1" t="n">
        <v>4959</v>
      </c>
      <c r="X59" s="1" t="n">
        <v>4959</v>
      </c>
      <c r="Z59" s="1" t="s">
        <v>20</v>
      </c>
      <c r="AA59" s="1" t="n">
        <v>4914.88888888889</v>
      </c>
      <c r="AB59" s="1" t="n">
        <v>4915</v>
      </c>
      <c r="AC59" s="1" t="n">
        <v>4914.88888888889</v>
      </c>
      <c r="AD59" s="1" t="n">
        <v>4914.88888888889</v>
      </c>
      <c r="AH59" s="1" t="s">
        <v>24</v>
      </c>
      <c r="AI59" s="1" t="str">
        <f aca="false">IF(ISNA(VLOOKUP(AH59,[1]stf_pr_1_acordaos_70!$A$6:$A$23,1,0)),"No","Yes")</f>
        <v>No</v>
      </c>
      <c r="AJ59" s="5" t="str">
        <f aca="false">IF(ISNA(VLOOKUP(AH59,[1]stf_pr_1_acordaos_70_replaced_col!$A$6:$A$21,1,0)), "No", "Yes")</f>
        <v>No</v>
      </c>
      <c r="AK59" s="1" t="str">
        <f aca="false">IF(ISNA(VLOOKUP(AH59,[1]stf_pr_2_acordaos_70!$A$6:$A$30,1,0)),"No","Yes")</f>
        <v>Yes</v>
      </c>
      <c r="AL59" s="1" t="str">
        <f aca="false">IF(ISNA(VLOOKUP(AH59,'file:///home/jackson/page_rank_analysis_results_v5/page_ranker_analysis.xlsx'#$stf_pr_2_acordaos_70_par.$a6$:$A$30,1,0)),"No","Yes")</f>
        <v>Yes</v>
      </c>
    </row>
    <row r="60" customFormat="false" ht="12.8" hidden="false" customHeight="true" outlineLevel="0" collapsed="false">
      <c r="A60" s="1" t="s">
        <v>20</v>
      </c>
      <c r="B60" s="1" t="n">
        <v>5461</v>
      </c>
      <c r="G60" s="1" t="s">
        <v>20</v>
      </c>
      <c r="H60" s="1" t="n">
        <v>0</v>
      </c>
      <c r="I60" s="1" t="n">
        <v>0</v>
      </c>
      <c r="J60" s="1" t="n">
        <v>0</v>
      </c>
      <c r="K60" s="1" t="n">
        <v>0</v>
      </c>
      <c r="M60" s="1" t="s">
        <v>20</v>
      </c>
      <c r="N60" s="1" t="n">
        <v>0</v>
      </c>
      <c r="O60" s="1" t="n">
        <v>0</v>
      </c>
      <c r="P60" s="1" t="n">
        <v>0</v>
      </c>
      <c r="Q60" s="1" t="n">
        <v>0</v>
      </c>
      <c r="V60" s="1" t="s">
        <v>22</v>
      </c>
      <c r="W60" s="1" t="n">
        <v>4752</v>
      </c>
      <c r="X60" s="1" t="n">
        <v>6221</v>
      </c>
      <c r="Z60" s="1" t="s">
        <v>21</v>
      </c>
      <c r="AA60" s="1" t="n">
        <v>4462.88888888889</v>
      </c>
      <c r="AB60" s="1" t="n">
        <v>4462.88888888889</v>
      </c>
      <c r="AC60" s="1" t="n">
        <v>4462.88888888889</v>
      </c>
      <c r="AD60" s="1" t="n">
        <v>4463</v>
      </c>
      <c r="AH60" s="1" t="s">
        <v>25</v>
      </c>
      <c r="AI60" s="1" t="str">
        <f aca="false">IF(ISNA(VLOOKUP(AH60,[1]stf_pr_1_acordaos_70!$A$6:$A$23,1,0)),"No","Yes")</f>
        <v>Yes</v>
      </c>
      <c r="AJ60" s="5" t="str">
        <f aca="false">IF(ISNA(VLOOKUP(AH60,[1]stf_pr_1_acordaos_70_replaced_col!$A$6:$A$21,1,0)), "No", "Yes")</f>
        <v>Yes</v>
      </c>
      <c r="AK60" s="1" t="str">
        <f aca="false">IF(ISNA(VLOOKUP(AH60,[1]stf_pr_2_acordaos_70!$A$6:$A$30,1,0)),"No","Yes")</f>
        <v>Yes</v>
      </c>
      <c r="AL60" s="1" t="str">
        <f aca="false">IF(ISNA(VLOOKUP(AH60,'file:///home/jackson/page_rank_analysis_results_v5/page_ranker_analysis.xlsx'#$stf_pr_2_acordaos_70_par.$a6$:$A$30,1,0)),"No","Yes")</f>
        <v>Yes</v>
      </c>
    </row>
    <row r="61" customFormat="false" ht="12.8" hidden="false" customHeight="true" outlineLevel="0" collapsed="false">
      <c r="A61" s="1" t="s">
        <v>21</v>
      </c>
      <c r="B61" s="1" t="n">
        <v>4959</v>
      </c>
      <c r="G61" s="1" t="s">
        <v>21</v>
      </c>
      <c r="H61" s="1" t="n">
        <v>0</v>
      </c>
      <c r="I61" s="1" t="n">
        <v>0</v>
      </c>
      <c r="J61" s="1" t="n">
        <v>0</v>
      </c>
      <c r="K61" s="1" t="n">
        <v>0</v>
      </c>
      <c r="M61" s="1" t="s">
        <v>21</v>
      </c>
      <c r="N61" s="1" t="n">
        <v>0</v>
      </c>
      <c r="O61" s="1" t="n">
        <v>0</v>
      </c>
      <c r="P61" s="1" t="n">
        <v>0</v>
      </c>
      <c r="Q61" s="1" t="n">
        <v>0</v>
      </c>
      <c r="V61" s="1" t="s">
        <v>23</v>
      </c>
      <c r="W61" s="1" t="n">
        <v>3664</v>
      </c>
      <c r="X61" s="1" t="n">
        <v>3664</v>
      </c>
      <c r="Z61" s="1" t="s">
        <v>22</v>
      </c>
      <c r="AA61" s="1" t="n">
        <v>5612.77777777778</v>
      </c>
      <c r="AB61" s="1" t="n">
        <v>5609.11111111111</v>
      </c>
      <c r="AC61" s="1" t="n">
        <v>5600.33333333333</v>
      </c>
      <c r="AD61" s="1" t="n">
        <v>5599</v>
      </c>
      <c r="AH61" s="1" t="s">
        <v>26</v>
      </c>
      <c r="AI61" s="1" t="str">
        <f aca="false">IF(ISNA(VLOOKUP(AH61,[1]stf_pr_1_acordaos_70!$A$6:$A$23,1,0)),"No","Yes")</f>
        <v>Yes</v>
      </c>
      <c r="AJ61" s="5" t="str">
        <f aca="false">IF(ISNA(VLOOKUP(AH61,[1]stf_pr_1_acordaos_70_replaced_col!$A$6:$A$21,1,0)), "No", "Yes")</f>
        <v>No</v>
      </c>
      <c r="AK61" s="1" t="str">
        <f aca="false">IF(ISNA(VLOOKUP(AH61,[1]stf_pr_2_acordaos_70!$A$6:$A$30,1,0)),"No","Yes")</f>
        <v>Yes</v>
      </c>
      <c r="AL61" s="1" t="str">
        <f aca="false">IF(ISNA(VLOOKUP(AH61,'file:///home/jackson/page_rank_analysis_results_v5/page_ranker_analysis.xlsx'#$stf_pr_2_acordaos_70_par.$a6$:$A$30,1,0)),"No","Yes")</f>
        <v>Yes</v>
      </c>
    </row>
    <row r="62" customFormat="false" ht="12.8" hidden="false" customHeight="true" outlineLevel="0" collapsed="false">
      <c r="A62" s="1" t="s">
        <v>22</v>
      </c>
      <c r="B62" s="1" t="n">
        <v>4752</v>
      </c>
      <c r="G62" s="1" t="s">
        <v>22</v>
      </c>
      <c r="H62" s="1" t="n">
        <v>20.6</v>
      </c>
      <c r="I62" s="1" t="n">
        <v>21.8</v>
      </c>
      <c r="J62" s="1" t="n">
        <v>20.8</v>
      </c>
      <c r="K62" s="1" t="n">
        <v>20.3</v>
      </c>
      <c r="M62" s="1" t="s">
        <v>22</v>
      </c>
      <c r="N62" s="1" t="n">
        <v>1.8</v>
      </c>
      <c r="O62" s="1" t="n">
        <v>0.871779788708135</v>
      </c>
      <c r="P62" s="1" t="n">
        <v>1.32664991614216</v>
      </c>
      <c r="Q62" s="1" t="n">
        <v>1.26885775404495</v>
      </c>
      <c r="V62" s="1" t="s">
        <v>24</v>
      </c>
      <c r="W62" s="1" t="n">
        <v>3351</v>
      </c>
      <c r="X62" s="1" t="n">
        <v>3351</v>
      </c>
      <c r="Z62" s="1" t="s">
        <v>23</v>
      </c>
      <c r="AA62" s="1" t="n">
        <v>3297</v>
      </c>
      <c r="AB62" s="1" t="n">
        <v>3297</v>
      </c>
      <c r="AC62" s="1" t="n">
        <v>3297</v>
      </c>
      <c r="AD62" s="1" t="n">
        <v>3297</v>
      </c>
    </row>
    <row r="63" customFormat="false" ht="12.8" hidden="false" customHeight="true" outlineLevel="0" collapsed="false">
      <c r="A63" s="1" t="s">
        <v>23</v>
      </c>
      <c r="B63" s="1" t="n">
        <v>3664</v>
      </c>
      <c r="G63" s="1" t="s">
        <v>23</v>
      </c>
      <c r="H63" s="1" t="n">
        <v>0</v>
      </c>
      <c r="I63" s="1" t="n">
        <v>0</v>
      </c>
      <c r="J63" s="1" t="n">
        <v>0</v>
      </c>
      <c r="K63" s="1" t="n">
        <v>0</v>
      </c>
      <c r="M63" s="1" t="s">
        <v>23</v>
      </c>
      <c r="N63" s="1" t="n">
        <v>0</v>
      </c>
      <c r="O63" s="1" t="n">
        <v>0</v>
      </c>
      <c r="P63" s="1" t="n">
        <v>0</v>
      </c>
      <c r="Q63" s="1" t="n">
        <v>0</v>
      </c>
      <c r="V63" s="1" t="s">
        <v>25</v>
      </c>
      <c r="W63" s="1" t="n">
        <v>3338</v>
      </c>
      <c r="X63" s="1" t="n">
        <v>3541</v>
      </c>
      <c r="Z63" s="1" t="s">
        <v>24</v>
      </c>
      <c r="AA63" s="1" t="n">
        <v>3015</v>
      </c>
      <c r="AB63" s="1" t="n">
        <v>3015</v>
      </c>
      <c r="AC63" s="1" t="n">
        <v>3015</v>
      </c>
      <c r="AD63" s="1" t="n">
        <v>3015</v>
      </c>
    </row>
    <row r="64" customFormat="false" ht="12.8" hidden="false" customHeight="true" outlineLevel="0" collapsed="false">
      <c r="A64" s="1" t="s">
        <v>24</v>
      </c>
      <c r="B64" s="1" t="n">
        <v>3351</v>
      </c>
      <c r="G64" s="1" t="s">
        <v>24</v>
      </c>
      <c r="H64" s="1" t="n">
        <v>0</v>
      </c>
      <c r="I64" s="1" t="n">
        <v>0</v>
      </c>
      <c r="J64" s="1" t="n">
        <v>0</v>
      </c>
      <c r="K64" s="1" t="n">
        <v>0</v>
      </c>
      <c r="M64" s="1" t="s">
        <v>24</v>
      </c>
      <c r="N64" s="1" t="n">
        <v>0</v>
      </c>
      <c r="O64" s="1" t="n">
        <v>0</v>
      </c>
      <c r="P64" s="1" t="n">
        <v>0</v>
      </c>
      <c r="Q64" s="1" t="n">
        <v>0</v>
      </c>
      <c r="V64" s="1" t="s">
        <v>26</v>
      </c>
      <c r="W64" s="1" t="n">
        <v>3332</v>
      </c>
      <c r="X64" s="1" t="n">
        <v>4010</v>
      </c>
      <c r="Z64" s="1" t="s">
        <v>25</v>
      </c>
      <c r="AA64" s="1" t="n">
        <v>3188.44444444444</v>
      </c>
      <c r="AB64" s="1" t="n">
        <v>3187.11111111111</v>
      </c>
      <c r="AC64" s="1" t="n">
        <v>3180.55555555556</v>
      </c>
      <c r="AD64" s="1" t="n">
        <v>3196.77777777778</v>
      </c>
    </row>
    <row r="65" customFormat="false" ht="12.8" hidden="false" customHeight="true" outlineLevel="0" collapsed="false">
      <c r="A65" s="1" t="s">
        <v>25</v>
      </c>
      <c r="B65" s="1" t="n">
        <v>3338</v>
      </c>
      <c r="G65" s="1" t="s">
        <v>25</v>
      </c>
      <c r="H65" s="1" t="n">
        <v>1.6</v>
      </c>
      <c r="I65" s="1" t="n">
        <v>1.7</v>
      </c>
      <c r="J65" s="1" t="n">
        <v>1.7</v>
      </c>
      <c r="K65" s="1" t="n">
        <v>1.9</v>
      </c>
      <c r="M65" s="1" t="s">
        <v>25</v>
      </c>
      <c r="N65" s="1" t="n">
        <v>0.489897948556636</v>
      </c>
      <c r="O65" s="1" t="n">
        <v>0.458257569495584</v>
      </c>
      <c r="P65" s="1" t="n">
        <v>0.458257569495584</v>
      </c>
      <c r="Q65" s="1" t="n">
        <v>0.3</v>
      </c>
      <c r="Z65" s="1" t="s">
        <v>26</v>
      </c>
      <c r="AA65" s="1" t="n">
        <v>3623.44444444444</v>
      </c>
      <c r="AB65" s="1" t="n">
        <v>3602.55555555556</v>
      </c>
      <c r="AC65" s="1" t="n">
        <v>3617.44444444444</v>
      </c>
      <c r="AD65" s="1" t="n">
        <v>3597.77777777778</v>
      </c>
      <c r="AH65" s="1" t="s">
        <v>44</v>
      </c>
    </row>
    <row r="66" customFormat="false" ht="12.8" hidden="false" customHeight="true" outlineLevel="0" collapsed="false">
      <c r="A66" s="1" t="s">
        <v>26</v>
      </c>
      <c r="B66" s="1" t="n">
        <v>3332</v>
      </c>
      <c r="G66" s="1" t="s">
        <v>26</v>
      </c>
      <c r="H66" s="1" t="n">
        <v>22.4</v>
      </c>
      <c r="I66" s="1" t="n">
        <v>22.5</v>
      </c>
      <c r="J66" s="1" t="n">
        <v>22</v>
      </c>
      <c r="K66" s="1" t="n">
        <v>21.3</v>
      </c>
      <c r="M66" s="1" t="s">
        <v>26</v>
      </c>
      <c r="N66" s="1" t="n">
        <v>1.49666295470958</v>
      </c>
      <c r="O66" s="1" t="n">
        <v>1.68819430161341</v>
      </c>
      <c r="P66" s="1" t="n">
        <v>1.84390889145858</v>
      </c>
      <c r="Q66" s="1" t="n">
        <v>2.28254244210267</v>
      </c>
      <c r="AH66" s="1" t="s">
        <v>5</v>
      </c>
      <c r="AI66" s="1" t="s">
        <v>7</v>
      </c>
      <c r="AJ66" s="1" t="s">
        <v>9</v>
      </c>
    </row>
    <row r="67" customFormat="false" ht="12.8" hidden="false" customHeight="true" outlineLevel="0" collapsed="false">
      <c r="AH67" s="4" t="s">
        <v>12</v>
      </c>
      <c r="AI67" s="1" t="n">
        <v>111.1666</v>
      </c>
      <c r="AJ67" s="1" t="n">
        <v>11.66638</v>
      </c>
    </row>
    <row r="68" customFormat="false" ht="12.8" hidden="false" customHeight="true" outlineLevel="0" collapsed="false">
      <c r="AH68" s="4" t="s">
        <v>13</v>
      </c>
      <c r="AI68" s="1" t="n">
        <v>120.3719</v>
      </c>
      <c r="AJ68" s="1" t="n">
        <v>1.5994</v>
      </c>
    </row>
    <row r="69" customFormat="false" ht="12.8" hidden="false" customHeight="true" outlineLevel="0" collapsed="false">
      <c r="G69" s="1" t="s">
        <v>45</v>
      </c>
      <c r="Z69" s="1" t="s">
        <v>31</v>
      </c>
      <c r="AH69" s="4" t="s">
        <v>14</v>
      </c>
      <c r="AI69" s="1" t="n">
        <v>199.3241</v>
      </c>
      <c r="AJ69" s="1" t="n">
        <v>1.4311</v>
      </c>
    </row>
    <row r="70" customFormat="false" ht="12.8" hidden="false" customHeight="true" outlineLevel="0" collapsed="false">
      <c r="A70" s="1" t="s">
        <v>46</v>
      </c>
      <c r="B70" s="1" t="s">
        <v>47</v>
      </c>
      <c r="G70" s="1" t="s">
        <v>48</v>
      </c>
      <c r="Z70" s="1" t="s">
        <v>5</v>
      </c>
      <c r="AA70" s="1" t="s">
        <v>6</v>
      </c>
      <c r="AB70" s="1" t="s">
        <v>7</v>
      </c>
      <c r="AC70" s="1" t="s">
        <v>8</v>
      </c>
      <c r="AD70" s="1" t="s">
        <v>9</v>
      </c>
    </row>
    <row r="71" customFormat="false" ht="12.8" hidden="false" customHeight="true" outlineLevel="0" collapsed="false">
      <c r="A71" s="1" t="s">
        <v>49</v>
      </c>
      <c r="B71" s="1" t="s">
        <v>17</v>
      </c>
      <c r="C71" s="1" t="s">
        <v>50</v>
      </c>
      <c r="G71" s="1" t="s">
        <v>51</v>
      </c>
      <c r="Z71" s="4" t="s">
        <v>12</v>
      </c>
      <c r="AA71" s="1" t="n">
        <v>212.115330846799</v>
      </c>
      <c r="AB71" s="1" t="n">
        <v>155.537062392787</v>
      </c>
      <c r="AC71" s="1" t="n">
        <v>253.905056621127</v>
      </c>
      <c r="AD71" s="1" t="n">
        <v>157.005150501347</v>
      </c>
    </row>
    <row r="72" customFormat="false" ht="12.8" hidden="false" customHeight="true" outlineLevel="0" collapsed="false">
      <c r="A72" s="1" t="s">
        <v>52</v>
      </c>
      <c r="B72" s="1" t="s">
        <v>18</v>
      </c>
      <c r="C72" s="1" t="s">
        <v>50</v>
      </c>
      <c r="Z72" s="4" t="s">
        <v>13</v>
      </c>
      <c r="AA72" s="1" t="n">
        <v>298.866417990495</v>
      </c>
      <c r="AB72" s="1" t="n">
        <v>219.26949425561</v>
      </c>
      <c r="AC72" s="1" t="n">
        <v>256.504758938357</v>
      </c>
      <c r="AD72" s="1" t="n">
        <v>298.489158559868</v>
      </c>
      <c r="AH72" s="1" t="s">
        <v>44</v>
      </c>
    </row>
    <row r="73" customFormat="false" ht="12.8" hidden="false" customHeight="true" outlineLevel="0" collapsed="false">
      <c r="A73" s="1" t="s">
        <v>53</v>
      </c>
      <c r="B73" s="1" t="s">
        <v>19</v>
      </c>
      <c r="G73" s="1" t="s">
        <v>54</v>
      </c>
      <c r="Z73" s="4" t="s">
        <v>14</v>
      </c>
      <c r="AA73" s="1" t="n">
        <v>158.413663832666</v>
      </c>
      <c r="AB73" s="1" t="n">
        <v>207.024481167009</v>
      </c>
      <c r="AC73" s="1" t="n">
        <v>472.67319642358</v>
      </c>
      <c r="AD73" s="1" t="n">
        <v>190.901241354312</v>
      </c>
      <c r="AH73" s="1" t="s">
        <v>5</v>
      </c>
      <c r="AI73" s="1" t="s">
        <v>7</v>
      </c>
      <c r="AJ73" s="1" t="s">
        <v>9</v>
      </c>
    </row>
    <row r="74" customFormat="false" ht="12.8" hidden="false" customHeight="true" outlineLevel="0" collapsed="false">
      <c r="A74" s="1" t="s">
        <v>55</v>
      </c>
      <c r="B74" s="1" t="s">
        <v>20</v>
      </c>
      <c r="AH74" s="1" t="s">
        <v>17</v>
      </c>
      <c r="AI74" s="1" t="n">
        <v>0.0042</v>
      </c>
      <c r="AJ74" s="1" t="n">
        <v>0.0044</v>
      </c>
    </row>
    <row r="75" customFormat="false" ht="12.8" hidden="false" customHeight="true" outlineLevel="0" collapsed="false">
      <c r="A75" s="1" t="s">
        <v>55</v>
      </c>
      <c r="B75" s="1" t="s">
        <v>21</v>
      </c>
      <c r="Z75" s="1" t="s">
        <v>31</v>
      </c>
      <c r="AH75" s="1" t="s">
        <v>18</v>
      </c>
      <c r="AI75" s="1" t="n">
        <v>0.0053</v>
      </c>
      <c r="AJ75" s="1" t="n">
        <v>0.0058</v>
      </c>
    </row>
    <row r="76" customFormat="false" ht="12.8" hidden="false" customHeight="true" outlineLevel="0" collapsed="false">
      <c r="A76" s="1" t="s">
        <v>56</v>
      </c>
      <c r="B76" s="1" t="s">
        <v>22</v>
      </c>
      <c r="G76" s="1" t="s">
        <v>57</v>
      </c>
      <c r="Z76" s="1" t="s">
        <v>5</v>
      </c>
      <c r="AA76" s="1" t="s">
        <v>6</v>
      </c>
      <c r="AB76" s="1" t="s">
        <v>7</v>
      </c>
      <c r="AC76" s="1" t="s">
        <v>8</v>
      </c>
      <c r="AD76" s="1" t="s">
        <v>9</v>
      </c>
      <c r="AH76" s="1" t="s">
        <v>19</v>
      </c>
      <c r="AI76" s="1" t="n">
        <v>0.0058</v>
      </c>
      <c r="AJ76" s="1" t="n">
        <v>0.0052</v>
      </c>
    </row>
    <row r="77" customFormat="false" ht="12.8" hidden="false" customHeight="true" outlineLevel="0" collapsed="false">
      <c r="A77" s="1" t="s">
        <v>55</v>
      </c>
      <c r="B77" s="1" t="s">
        <v>23</v>
      </c>
      <c r="Z77" s="1" t="s">
        <v>17</v>
      </c>
      <c r="AA77" s="1" t="n">
        <v>0.831479419283098</v>
      </c>
      <c r="AB77" s="1" t="n">
        <v>0.831479419283098</v>
      </c>
      <c r="AC77" s="1" t="n">
        <v>0</v>
      </c>
      <c r="AD77" s="1" t="n">
        <v>0.628539361054709</v>
      </c>
      <c r="AH77" s="1" t="s">
        <v>20</v>
      </c>
      <c r="AI77" s="1" t="n">
        <v>0.0039</v>
      </c>
      <c r="AJ77" s="1" t="n">
        <v>0.0033</v>
      </c>
    </row>
    <row r="78" customFormat="false" ht="12.8" hidden="false" customHeight="true" outlineLevel="0" collapsed="false">
      <c r="A78" s="1" t="s">
        <v>55</v>
      </c>
      <c r="B78" s="1" t="s">
        <v>24</v>
      </c>
      <c r="Z78" s="1" t="s">
        <v>18</v>
      </c>
      <c r="AA78" s="1" t="n">
        <v>32.8062023644958</v>
      </c>
      <c r="AB78" s="1" t="n">
        <v>41.2553026894725</v>
      </c>
      <c r="AC78" s="1" t="n">
        <v>40.3698946625047</v>
      </c>
      <c r="AD78" s="1" t="n">
        <v>47.3859905327032</v>
      </c>
      <c r="AH78" s="1" t="s">
        <v>21</v>
      </c>
      <c r="AI78" s="1" t="n">
        <v>0.0033</v>
      </c>
      <c r="AJ78" s="1" t="n">
        <v>0.0039</v>
      </c>
    </row>
    <row r="79" customFormat="false" ht="12.8" hidden="false" customHeight="true" outlineLevel="0" collapsed="false">
      <c r="A79" s="1" t="s">
        <v>58</v>
      </c>
      <c r="B79" s="1" t="s">
        <v>25</v>
      </c>
      <c r="G79" s="1" t="s">
        <v>59</v>
      </c>
      <c r="Z79" s="1" t="s">
        <v>19</v>
      </c>
      <c r="AA79" s="1" t="n">
        <v>37.5647588986155</v>
      </c>
      <c r="AB79" s="1" t="n">
        <v>31.5046537812518</v>
      </c>
      <c r="AC79" s="1" t="n">
        <v>59.8883735290133</v>
      </c>
      <c r="AD79" s="1" t="n">
        <v>55.4236211175143</v>
      </c>
      <c r="AH79" s="1" t="s">
        <v>22</v>
      </c>
      <c r="AI79" s="1" t="n">
        <v>0.0047</v>
      </c>
      <c r="AJ79" s="1" t="n">
        <v>0.0047</v>
      </c>
    </row>
    <row r="80" customFormat="false" ht="12.8" hidden="false" customHeight="true" outlineLevel="0" collapsed="false">
      <c r="A80" s="1" t="s">
        <v>60</v>
      </c>
      <c r="B80" s="1" t="s">
        <v>26</v>
      </c>
      <c r="G80" s="1" t="s">
        <v>59</v>
      </c>
      <c r="Z80" s="1" t="s">
        <v>20</v>
      </c>
      <c r="AA80" s="1" t="n">
        <v>0.314269680527354</v>
      </c>
      <c r="AB80" s="1" t="n">
        <v>0</v>
      </c>
      <c r="AC80" s="1" t="n">
        <v>0.314269680527354</v>
      </c>
      <c r="AD80" s="1" t="n">
        <v>0.314269680527354</v>
      </c>
      <c r="AH80" s="1" t="s">
        <v>23</v>
      </c>
      <c r="AI80" s="1" t="n">
        <v>0.0025</v>
      </c>
      <c r="AJ80" s="1" t="n">
        <v>0.0028</v>
      </c>
    </row>
    <row r="81" customFormat="false" ht="12.8" hidden="false" customHeight="true" outlineLevel="0" collapsed="false">
      <c r="Z81" s="1" t="s">
        <v>21</v>
      </c>
      <c r="AA81" s="1" t="n">
        <v>0.314269680527354</v>
      </c>
      <c r="AB81" s="1" t="n">
        <v>0.314269680527354</v>
      </c>
      <c r="AC81" s="1" t="n">
        <v>0.314269680527354</v>
      </c>
      <c r="AD81" s="1" t="n">
        <v>0</v>
      </c>
      <c r="AH81" s="1" t="s">
        <v>24</v>
      </c>
      <c r="AI81" s="1" t="n">
        <v>0.0031</v>
      </c>
      <c r="AJ81" s="1" t="n">
        <v>0.0028</v>
      </c>
    </row>
    <row r="82" customFormat="false" ht="12.8" hidden="false" customHeight="true" outlineLevel="0" collapsed="false">
      <c r="A82" s="1" t="s">
        <v>61</v>
      </c>
      <c r="Z82" s="1" t="s">
        <v>22</v>
      </c>
      <c r="AA82" s="1" t="n">
        <v>52.9124597336178</v>
      </c>
      <c r="AB82" s="1" t="n">
        <v>25.3045645616422</v>
      </c>
      <c r="AC82" s="1" t="n">
        <v>47.0319040652194</v>
      </c>
      <c r="AD82" s="1" t="n">
        <v>37.5913701680467</v>
      </c>
      <c r="AH82" s="1" t="s">
        <v>25</v>
      </c>
      <c r="AI82" s="1" t="n">
        <v>0.0036</v>
      </c>
      <c r="AJ82" s="1" t="n">
        <v>0.0036</v>
      </c>
    </row>
    <row r="83" customFormat="false" ht="12.8" hidden="false" customHeight="true" outlineLevel="0" collapsed="false">
      <c r="A83" s="1" t="s">
        <v>62</v>
      </c>
      <c r="Z83" s="1" t="s">
        <v>23</v>
      </c>
      <c r="AA83" s="1" t="n">
        <v>0</v>
      </c>
      <c r="AB83" s="1" t="n">
        <v>0</v>
      </c>
      <c r="AC83" s="1" t="n">
        <v>0</v>
      </c>
      <c r="AD83" s="1" t="n">
        <v>0</v>
      </c>
      <c r="AH83" s="1" t="s">
        <v>26</v>
      </c>
      <c r="AI83" s="1" t="n">
        <v>0.003</v>
      </c>
      <c r="AJ83" s="1" t="n">
        <v>0.0033</v>
      </c>
    </row>
    <row r="84" customFormat="false" ht="12.8" hidden="false" customHeight="true" outlineLevel="0" collapsed="false">
      <c r="Z84" s="1" t="s">
        <v>24</v>
      </c>
      <c r="AA84" s="1" t="n">
        <v>0</v>
      </c>
      <c r="AB84" s="1" t="n">
        <v>0</v>
      </c>
      <c r="AC84" s="1" t="n">
        <v>0</v>
      </c>
      <c r="AD84" s="1" t="n">
        <v>0</v>
      </c>
    </row>
    <row r="85" customFormat="false" ht="12.8" hidden="false" customHeight="true" outlineLevel="0" collapsed="false">
      <c r="Z85" s="1" t="s">
        <v>25</v>
      </c>
      <c r="AA85" s="1" t="n">
        <v>15.9868773346636</v>
      </c>
      <c r="AB85" s="1" t="n">
        <v>11.2194716101016</v>
      </c>
      <c r="AC85" s="1" t="n">
        <v>14.9153992840443</v>
      </c>
      <c r="AD85" s="1" t="n">
        <v>10.2173901622868</v>
      </c>
    </row>
    <row r="86" customFormat="false" ht="12.8" hidden="false" customHeight="true" outlineLevel="0" collapsed="false">
      <c r="A86" s="1" t="s">
        <v>63</v>
      </c>
      <c r="B86" s="1" t="s">
        <v>64</v>
      </c>
      <c r="Z86" s="1" t="s">
        <v>26</v>
      </c>
      <c r="AA86" s="1" t="n">
        <v>42.1508168132563</v>
      </c>
      <c r="AB86" s="1" t="n">
        <v>40.2854015773321</v>
      </c>
      <c r="AC86" s="1" t="n">
        <v>31.843754354002</v>
      </c>
      <c r="AD86" s="1" t="n">
        <v>32.5671196753814</v>
      </c>
      <c r="AH86" s="1" t="s">
        <v>65</v>
      </c>
      <c r="AI86" s="1" t="s">
        <v>66</v>
      </c>
      <c r="AJ86" s="1" t="s">
        <v>67</v>
      </c>
    </row>
    <row r="87" customFormat="false" ht="12.8" hidden="false" customHeight="true" outlineLevel="0" collapsed="false">
      <c r="A87" s="1" t="s">
        <v>68</v>
      </c>
      <c r="AI87" s="1" t="n">
        <v>445.6392</v>
      </c>
      <c r="AJ87" s="1" t="n">
        <v>18.5682</v>
      </c>
    </row>
    <row r="88" customFormat="false" ht="12.8" hidden="false" customHeight="true" outlineLevel="0" collapsed="false">
      <c r="A88" s="1" t="s">
        <v>69</v>
      </c>
      <c r="C88" s="1" t="s">
        <v>70</v>
      </c>
    </row>
    <row r="89" customFormat="false" ht="12.8" hidden="false" customHeight="true" outlineLevel="0" collapsed="false">
      <c r="A89" s="1" t="s">
        <v>71</v>
      </c>
      <c r="C89" s="1" t="s">
        <v>72</v>
      </c>
    </row>
    <row r="90" customFormat="false" ht="12.8" hidden="false" customHeight="true" outlineLevel="0" collapsed="false">
      <c r="A90" s="1" t="s">
        <v>73</v>
      </c>
      <c r="C90" s="1" t="s">
        <v>74</v>
      </c>
    </row>
    <row r="91" customFormat="false" ht="12.8" hidden="false" customHeight="true" outlineLevel="0" collapsed="false">
      <c r="A91" s="1" t="s">
        <v>75</v>
      </c>
    </row>
  </sheetData>
  <mergeCells count="14">
    <mergeCell ref="A1:D1"/>
    <mergeCell ref="G1:J1"/>
    <mergeCell ref="M1:P1"/>
    <mergeCell ref="A8:D8"/>
    <mergeCell ref="G8:J8"/>
    <mergeCell ref="M8:P8"/>
    <mergeCell ref="A24:B24"/>
    <mergeCell ref="G24:H24"/>
    <mergeCell ref="M24:N24"/>
    <mergeCell ref="A32:B32"/>
    <mergeCell ref="G32:H32"/>
    <mergeCell ref="M32:N32"/>
    <mergeCell ref="L46:M46"/>
    <mergeCell ref="W53:X53"/>
  </mergeCells>
  <conditionalFormatting sqref="AI52:AL61">
    <cfRule type="cellIs" priority="2" operator="equal" aboveAverage="0" equalAverage="0" bottom="0" percent="0" rank="0" text="" dxfId="0">
      <formula>"No"</formula>
    </cfRule>
  </conditionalFormatting>
  <conditionalFormatting sqref="AI26:AL35">
    <cfRule type="cellIs" priority="3" operator="equal" aboveAverage="0" equalAverage="0" bottom="0" percent="0" rank="0" text="" dxfId="0">
      <formula>"No"</formula>
    </cfRule>
  </conditionalFormatting>
  <conditionalFormatting sqref="AI39:AL48">
    <cfRule type="cellIs" priority="4" operator="equal" aboveAverage="0" equalAverage="0" bottom="0" percent="0" rank="0" text="" dxfId="0">
      <formula>"No"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76</v>
      </c>
      <c r="B1" s="1" t="s">
        <v>7</v>
      </c>
      <c r="C1" s="1" t="s">
        <v>9</v>
      </c>
    </row>
    <row r="2" customFormat="false" ht="12.8" hidden="false" customHeight="true" outlineLevel="0" collapsed="false">
      <c r="A2" s="4" t="s">
        <v>12</v>
      </c>
      <c r="B2" s="1" t="n">
        <v>86</v>
      </c>
      <c r="C2" s="1" t="n">
        <v>60</v>
      </c>
    </row>
    <row r="3" customFormat="false" ht="12.8" hidden="false" customHeight="true" outlineLevel="0" collapsed="false">
      <c r="A3" s="4" t="s">
        <v>13</v>
      </c>
      <c r="B3" s="1" t="n">
        <v>59</v>
      </c>
      <c r="C3" s="1" t="n">
        <v>42</v>
      </c>
    </row>
    <row r="4" customFormat="false" ht="12.8" hidden="false" customHeight="true" outlineLevel="0" collapsed="false">
      <c r="A4" s="4" t="s">
        <v>14</v>
      </c>
      <c r="B4" s="1" t="n">
        <v>30</v>
      </c>
      <c r="C4" s="1" t="n">
        <v>29</v>
      </c>
    </row>
    <row r="6" customFormat="false" ht="12.8" hidden="false" customHeight="true" outlineLevel="0" collapsed="false">
      <c r="A6" s="1" t="s">
        <v>77</v>
      </c>
      <c r="B6" s="1" t="s">
        <v>78</v>
      </c>
    </row>
    <row r="7" customFormat="false" ht="12.8" hidden="false" customHeight="true" outlineLevel="0" collapsed="false">
      <c r="A7" s="1" t="n">
        <v>1.20662279358801</v>
      </c>
      <c r="B7" s="1" t="n">
        <v>0.546997308638706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76</v>
      </c>
      <c r="B1" s="1" t="s">
        <v>7</v>
      </c>
      <c r="C1" s="1" t="s">
        <v>9</v>
      </c>
    </row>
    <row r="2" customFormat="false" ht="12.8" hidden="false" customHeight="true" outlineLevel="0" collapsed="false">
      <c r="A2" s="4" t="s">
        <v>12</v>
      </c>
      <c r="B2" s="1" t="n">
        <v>57</v>
      </c>
      <c r="C2" s="1" t="n">
        <v>34</v>
      </c>
    </row>
    <row r="3" customFormat="false" ht="12.8" hidden="false" customHeight="true" outlineLevel="0" collapsed="false">
      <c r="A3" s="4" t="s">
        <v>13</v>
      </c>
      <c r="B3" s="1" t="n">
        <v>27</v>
      </c>
      <c r="C3" s="1" t="n">
        <v>22</v>
      </c>
    </row>
    <row r="4" customFormat="false" ht="12.8" hidden="false" customHeight="true" outlineLevel="0" collapsed="false">
      <c r="A4" s="4" t="s">
        <v>14</v>
      </c>
      <c r="B4" s="1" t="n">
        <v>14</v>
      </c>
      <c r="C4" s="1" t="n">
        <v>6</v>
      </c>
    </row>
    <row r="6" customFormat="false" ht="12.8" hidden="false" customHeight="true" outlineLevel="0" collapsed="false">
      <c r="A6" s="1" t="s">
        <v>77</v>
      </c>
      <c r="B6" s="1" t="s">
        <v>78</v>
      </c>
    </row>
    <row r="7" customFormat="false" ht="12.8" hidden="false" customHeight="true" outlineLevel="0" collapsed="false">
      <c r="A7" s="1" t="n">
        <v>1.49929258177166</v>
      </c>
      <c r="B7" s="1" t="n">
        <v>0.472533662648356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76</v>
      </c>
      <c r="B1" s="1" t="s">
        <v>7</v>
      </c>
      <c r="C1" s="1" t="s">
        <v>9</v>
      </c>
    </row>
    <row r="2" customFormat="false" ht="12.8" hidden="false" customHeight="true" outlineLevel="0" collapsed="false">
      <c r="A2" s="4" t="s">
        <v>12</v>
      </c>
      <c r="B2" s="1" t="n">
        <v>22</v>
      </c>
      <c r="C2" s="1" t="n">
        <v>14</v>
      </c>
    </row>
    <row r="3" customFormat="false" ht="12.8" hidden="false" customHeight="true" outlineLevel="0" collapsed="false">
      <c r="A3" s="4" t="s">
        <v>13</v>
      </c>
      <c r="B3" s="1" t="n">
        <v>7</v>
      </c>
      <c r="C3" s="1" t="n">
        <v>5</v>
      </c>
    </row>
    <row r="4" customFormat="false" ht="12.8" hidden="false" customHeight="true" outlineLevel="0" collapsed="false">
      <c r="A4" s="4" t="s">
        <v>14</v>
      </c>
      <c r="B4" s="1" t="n">
        <v>4</v>
      </c>
      <c r="C4" s="1" t="n">
        <v>0</v>
      </c>
    </row>
    <row r="6" customFormat="false" ht="12.8" hidden="false" customHeight="true" outlineLevel="0" collapsed="false">
      <c r="A6" s="1" t="s">
        <v>77</v>
      </c>
      <c r="B6" s="1" t="s">
        <v>78</v>
      </c>
    </row>
    <row r="7" customFormat="false" ht="12.8" hidden="false" customHeight="true" outlineLevel="0" collapsed="false">
      <c r="A7" s="1" t="n">
        <v>0.029038112522686</v>
      </c>
      <c r="B7" s="1" t="n">
        <v>0.864691066839702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79</v>
      </c>
      <c r="B1" s="1" t="s">
        <v>7</v>
      </c>
      <c r="C1" s="1" t="s">
        <v>9</v>
      </c>
    </row>
    <row r="2" customFormat="false" ht="12.8" hidden="false" customHeight="true" outlineLevel="0" collapsed="false">
      <c r="A2" s="1" t="s">
        <v>17</v>
      </c>
      <c r="B2" s="1" t="n">
        <v>96</v>
      </c>
      <c r="C2" s="1" t="n">
        <v>96</v>
      </c>
    </row>
    <row r="3" customFormat="false" ht="12.8" hidden="false" customHeight="true" outlineLevel="0" collapsed="false">
      <c r="A3" s="1" t="s">
        <v>18</v>
      </c>
      <c r="B3" s="1" t="n">
        <v>96</v>
      </c>
      <c r="C3" s="1" t="n">
        <v>96</v>
      </c>
    </row>
    <row r="4" customFormat="false" ht="12.8" hidden="false" customHeight="true" outlineLevel="0" collapsed="false">
      <c r="A4" s="1" t="s">
        <v>19</v>
      </c>
      <c r="B4" s="1" t="n">
        <v>95</v>
      </c>
      <c r="C4" s="1" t="n">
        <v>97</v>
      </c>
    </row>
    <row r="5" customFormat="false" ht="12.8" hidden="false" customHeight="true" outlineLevel="0" collapsed="false">
      <c r="A5" s="1" t="s">
        <v>20</v>
      </c>
      <c r="B5" s="1" t="n">
        <v>70</v>
      </c>
      <c r="C5" s="1" t="n">
        <v>67</v>
      </c>
    </row>
    <row r="6" customFormat="false" ht="12.8" hidden="false" customHeight="true" outlineLevel="0" collapsed="false">
      <c r="A6" s="1" t="s">
        <v>21</v>
      </c>
      <c r="B6" s="1" t="n">
        <v>93</v>
      </c>
      <c r="C6" s="1" t="n">
        <v>92</v>
      </c>
    </row>
    <row r="7" customFormat="false" ht="12.8" hidden="false" customHeight="true" outlineLevel="0" collapsed="false">
      <c r="A7" s="1" t="s">
        <v>22</v>
      </c>
      <c r="B7" s="1" t="n">
        <v>99</v>
      </c>
      <c r="C7" s="1" t="n">
        <v>92</v>
      </c>
    </row>
    <row r="8" customFormat="false" ht="12.8" hidden="false" customHeight="true" outlineLevel="0" collapsed="false">
      <c r="A8" s="1" t="s">
        <v>23</v>
      </c>
      <c r="B8" s="1" t="n">
        <v>92</v>
      </c>
      <c r="C8" s="1" t="n">
        <v>87</v>
      </c>
    </row>
    <row r="9" customFormat="false" ht="12.8" hidden="false" customHeight="true" outlineLevel="0" collapsed="false">
      <c r="A9" s="1" t="s">
        <v>24</v>
      </c>
      <c r="B9" s="1" t="n">
        <v>93</v>
      </c>
      <c r="C9" s="1" t="n">
        <v>92</v>
      </c>
    </row>
    <row r="10" customFormat="false" ht="12.8" hidden="false" customHeight="true" outlineLevel="0" collapsed="false">
      <c r="A10" s="1" t="s">
        <v>25</v>
      </c>
      <c r="B10" s="1" t="n">
        <v>86</v>
      </c>
      <c r="C10" s="1" t="n">
        <v>93</v>
      </c>
    </row>
    <row r="11" customFormat="false" ht="12.8" hidden="false" customHeight="true" outlineLevel="0" collapsed="false">
      <c r="A11" s="1" t="s">
        <v>26</v>
      </c>
      <c r="B11" s="1" t="n">
        <v>93</v>
      </c>
      <c r="C11" s="1" t="n">
        <v>89</v>
      </c>
    </row>
    <row r="13" customFormat="false" ht="12.8" hidden="false" customHeight="true" outlineLevel="0" collapsed="false">
      <c r="A13" s="1" t="s">
        <v>77</v>
      </c>
      <c r="B13" s="1" t="s">
        <v>78</v>
      </c>
    </row>
    <row r="14" customFormat="false" ht="12.8" hidden="false" customHeight="true" outlineLevel="0" collapsed="false">
      <c r="A14" s="1" t="n">
        <v>0.775853358798865</v>
      </c>
      <c r="B14" s="1" t="n">
        <v>0.999803465664199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79</v>
      </c>
      <c r="B1" s="1" t="s">
        <v>7</v>
      </c>
      <c r="C1" s="1" t="s">
        <v>9</v>
      </c>
    </row>
    <row r="2" customFormat="false" ht="12.8" hidden="false" customHeight="true" outlineLevel="0" collapsed="false">
      <c r="A2" s="1" t="s">
        <v>17</v>
      </c>
      <c r="B2" s="1" t="n">
        <v>76</v>
      </c>
      <c r="C2" s="1" t="n">
        <v>74</v>
      </c>
    </row>
    <row r="3" customFormat="false" ht="12.8" hidden="false" customHeight="true" outlineLevel="0" collapsed="false">
      <c r="A3" s="1" t="s">
        <v>18</v>
      </c>
      <c r="B3" s="1" t="n">
        <v>64</v>
      </c>
      <c r="C3" s="1" t="n">
        <v>66</v>
      </c>
    </row>
    <row r="4" customFormat="false" ht="12.8" hidden="false" customHeight="true" outlineLevel="0" collapsed="false">
      <c r="A4" s="1" t="s">
        <v>19</v>
      </c>
      <c r="B4" s="1" t="n">
        <v>64</v>
      </c>
      <c r="C4" s="1" t="n">
        <v>71</v>
      </c>
    </row>
    <row r="5" customFormat="false" ht="12.8" hidden="false" customHeight="true" outlineLevel="0" collapsed="false">
      <c r="A5" s="1" t="s">
        <v>20</v>
      </c>
      <c r="B5" s="1" t="n">
        <v>35</v>
      </c>
      <c r="C5" s="1" t="n">
        <v>35</v>
      </c>
    </row>
    <row r="6" customFormat="false" ht="12.8" hidden="false" customHeight="true" outlineLevel="0" collapsed="false">
      <c r="A6" s="1" t="s">
        <v>21</v>
      </c>
      <c r="B6" s="1" t="n">
        <v>73</v>
      </c>
      <c r="C6" s="1" t="n">
        <v>71</v>
      </c>
    </row>
    <row r="7" customFormat="false" ht="12.8" hidden="false" customHeight="true" outlineLevel="0" collapsed="false">
      <c r="A7" s="1" t="s">
        <v>22</v>
      </c>
      <c r="B7" s="1" t="n">
        <v>78</v>
      </c>
      <c r="C7" s="1" t="n">
        <v>65</v>
      </c>
    </row>
    <row r="8" customFormat="false" ht="12.8" hidden="false" customHeight="true" outlineLevel="0" collapsed="false">
      <c r="A8" s="1" t="s">
        <v>23</v>
      </c>
      <c r="B8" s="1" t="n">
        <v>67</v>
      </c>
      <c r="C8" s="1" t="n">
        <v>66</v>
      </c>
    </row>
    <row r="9" customFormat="false" ht="12.8" hidden="false" customHeight="true" outlineLevel="0" collapsed="false">
      <c r="A9" s="1" t="s">
        <v>24</v>
      </c>
      <c r="B9" s="1" t="n">
        <v>75</v>
      </c>
      <c r="C9" s="1" t="n">
        <v>71</v>
      </c>
    </row>
    <row r="10" customFormat="false" ht="12.8" hidden="false" customHeight="true" outlineLevel="0" collapsed="false">
      <c r="A10" s="1" t="s">
        <v>25</v>
      </c>
      <c r="B10" s="1" t="n">
        <v>73</v>
      </c>
      <c r="C10" s="1" t="n">
        <v>67</v>
      </c>
    </row>
    <row r="11" customFormat="false" ht="12.8" hidden="false" customHeight="true" outlineLevel="0" collapsed="false">
      <c r="A11" s="1" t="s">
        <v>26</v>
      </c>
      <c r="B11" s="1" t="n">
        <v>76</v>
      </c>
      <c r="C11" s="1" t="n">
        <v>62</v>
      </c>
    </row>
    <row r="13" customFormat="false" ht="12.8" hidden="false" customHeight="true" outlineLevel="0" collapsed="false">
      <c r="A13" s="1" t="s">
        <v>77</v>
      </c>
      <c r="B13" s="1" t="s">
        <v>78</v>
      </c>
    </row>
    <row r="14" customFormat="false" ht="12.8" hidden="false" customHeight="true" outlineLevel="0" collapsed="false">
      <c r="A14" s="1" t="n">
        <v>2.60672949240146</v>
      </c>
      <c r="B14" s="1" t="n">
        <v>0.977874023418907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2.8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79</v>
      </c>
      <c r="B1" s="1" t="s">
        <v>7</v>
      </c>
      <c r="C1" s="1" t="s">
        <v>9</v>
      </c>
    </row>
    <row r="2" customFormat="false" ht="12.8" hidden="false" customHeight="true" outlineLevel="0" collapsed="false">
      <c r="A2" s="1" t="s">
        <v>17</v>
      </c>
      <c r="B2" s="1" t="n">
        <v>39</v>
      </c>
      <c r="C2" s="1" t="n">
        <v>35</v>
      </c>
    </row>
    <row r="3" customFormat="false" ht="12.8" hidden="false" customHeight="true" outlineLevel="0" collapsed="false">
      <c r="A3" s="1" t="s">
        <v>18</v>
      </c>
      <c r="B3" s="1" t="n">
        <v>31</v>
      </c>
      <c r="C3" s="1" t="n">
        <v>26</v>
      </c>
    </row>
    <row r="4" customFormat="false" ht="12.8" hidden="false" customHeight="true" outlineLevel="0" collapsed="false">
      <c r="A4" s="1" t="s">
        <v>19</v>
      </c>
      <c r="B4" s="1" t="n">
        <v>35</v>
      </c>
      <c r="C4" s="1" t="n">
        <v>32</v>
      </c>
    </row>
    <row r="5" customFormat="false" ht="12.8" hidden="false" customHeight="true" outlineLevel="0" collapsed="false">
      <c r="A5" s="1" t="s">
        <v>20</v>
      </c>
      <c r="B5" s="1" t="n">
        <v>4</v>
      </c>
      <c r="C5" s="1" t="n">
        <v>8</v>
      </c>
    </row>
    <row r="6" customFormat="false" ht="12.8" hidden="false" customHeight="true" outlineLevel="0" collapsed="false">
      <c r="A6" s="1" t="s">
        <v>21</v>
      </c>
      <c r="B6" s="1" t="n">
        <v>36</v>
      </c>
      <c r="C6" s="1" t="n">
        <v>32</v>
      </c>
    </row>
    <row r="7" customFormat="false" ht="12.8" hidden="false" customHeight="true" outlineLevel="0" collapsed="false">
      <c r="A7" s="1" t="s">
        <v>22</v>
      </c>
      <c r="B7" s="1" t="n">
        <v>35</v>
      </c>
      <c r="C7" s="1" t="n">
        <v>27</v>
      </c>
    </row>
    <row r="8" customFormat="false" ht="12.8" hidden="false" customHeight="true" outlineLevel="0" collapsed="false">
      <c r="A8" s="1" t="s">
        <v>23</v>
      </c>
      <c r="B8" s="1" t="n">
        <v>31</v>
      </c>
      <c r="C8" s="1" t="n">
        <v>32</v>
      </c>
    </row>
    <row r="9" customFormat="false" ht="12.8" hidden="false" customHeight="true" outlineLevel="0" collapsed="false">
      <c r="A9" s="1" t="s">
        <v>24</v>
      </c>
      <c r="B9" s="1" t="n">
        <v>27</v>
      </c>
      <c r="C9" s="1" t="n">
        <v>34</v>
      </c>
    </row>
    <row r="10" customFormat="false" ht="12.8" hidden="false" customHeight="true" outlineLevel="0" collapsed="false">
      <c r="A10" s="1" t="s">
        <v>25</v>
      </c>
      <c r="B10" s="1" t="n">
        <v>36</v>
      </c>
      <c r="C10" s="1" t="n">
        <v>27</v>
      </c>
    </row>
    <row r="11" customFormat="false" ht="12.8" hidden="false" customHeight="true" outlineLevel="0" collapsed="false">
      <c r="A11" s="1" t="s">
        <v>26</v>
      </c>
      <c r="B11" s="1" t="n">
        <v>38</v>
      </c>
      <c r="C11" s="1" t="n">
        <v>22</v>
      </c>
    </row>
    <row r="13" customFormat="false" ht="12.8" hidden="false" customHeight="true" outlineLevel="0" collapsed="false">
      <c r="A13" s="1" t="s">
        <v>77</v>
      </c>
      <c r="B13" s="1" t="s">
        <v>78</v>
      </c>
    </row>
    <row r="14" customFormat="false" ht="12.8" hidden="false" customHeight="true" outlineLevel="0" collapsed="false">
      <c r="A14" s="1" t="n">
        <v>5.5328785133844</v>
      </c>
      <c r="B14" s="1" t="n">
        <v>0.699394671556241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outlineLevelRow="0" outlineLevelCol="0"/>
  <cols>
    <col collapsed="false" customWidth="true" hidden="false" outlineLevel="0" max="1" min="1" style="0" width="82.42"/>
    <col collapsed="false" customWidth="true" hidden="false" outlineLevel="0" max="2" min="2" style="0" width="30.47"/>
    <col collapsed="false" customWidth="true" hidden="false" outlineLevel="0" max="5" min="3" style="0" width="8.67"/>
    <col collapsed="false" customWidth="true" hidden="false" outlineLevel="0" max="6" min="6" style="0" width="82.42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6" t="s">
        <v>80</v>
      </c>
      <c r="B1" s="6"/>
      <c r="C1" s="6"/>
    </row>
    <row r="2" customFormat="false" ht="12.8" hidden="false" customHeight="false" outlineLevel="0" collapsed="false">
      <c r="A2" s="0" t="s">
        <v>81</v>
      </c>
      <c r="B2" s="0" t="s">
        <v>82</v>
      </c>
    </row>
    <row r="3" customFormat="false" ht="12.8" hidden="false" customHeight="false" outlineLevel="0" collapsed="false">
      <c r="A3" s="0" t="s">
        <v>12</v>
      </c>
      <c r="B3" s="0" t="n">
        <v>45</v>
      </c>
    </row>
    <row r="4" customFormat="false" ht="12.8" hidden="false" customHeight="false" outlineLevel="0" collapsed="false">
      <c r="A4" s="0" t="s">
        <v>13</v>
      </c>
      <c r="B4" s="0" t="n">
        <v>21</v>
      </c>
    </row>
    <row r="5" customFormat="false" ht="12.8" hidden="false" customHeight="false" outlineLevel="0" collapsed="false">
      <c r="A5" s="0" t="s">
        <v>14</v>
      </c>
      <c r="B5" s="0" t="n">
        <v>10</v>
      </c>
    </row>
    <row r="8" customFormat="false" ht="12.8" hidden="false" customHeight="false" outlineLevel="0" collapsed="false">
      <c r="A8" s="0" t="s">
        <v>40</v>
      </c>
      <c r="B8" s="0" t="s">
        <v>82</v>
      </c>
    </row>
    <row r="9" customFormat="false" ht="12.8" hidden="false" customHeight="false" outlineLevel="0" collapsed="false">
      <c r="A9" s="0" t="s">
        <v>17</v>
      </c>
      <c r="B9" s="0" t="n">
        <v>89</v>
      </c>
    </row>
    <row r="10" customFormat="false" ht="12.8" hidden="false" customHeight="false" outlineLevel="0" collapsed="false">
      <c r="A10" s="0" t="s">
        <v>18</v>
      </c>
      <c r="B10" s="0" t="n">
        <v>84</v>
      </c>
    </row>
    <row r="11" customFormat="false" ht="12.8" hidden="false" customHeight="false" outlineLevel="0" collapsed="false">
      <c r="A11" s="0" t="s">
        <v>19</v>
      </c>
      <c r="B11" s="0" t="n">
        <v>85</v>
      </c>
    </row>
    <row r="12" customFormat="false" ht="12.8" hidden="false" customHeight="false" outlineLevel="0" collapsed="false">
      <c r="A12" s="0" t="s">
        <v>20</v>
      </c>
      <c r="B12" s="0" t="n">
        <v>51</v>
      </c>
    </row>
    <row r="13" customFormat="false" ht="12.8" hidden="false" customHeight="false" outlineLevel="0" collapsed="false">
      <c r="A13" s="0" t="s">
        <v>21</v>
      </c>
      <c r="B13" s="0" t="n">
        <v>85</v>
      </c>
    </row>
    <row r="14" customFormat="false" ht="12.8" hidden="false" customHeight="false" outlineLevel="0" collapsed="false">
      <c r="A14" s="0" t="s">
        <v>22</v>
      </c>
      <c r="B14" s="0" t="n">
        <v>86</v>
      </c>
    </row>
    <row r="15" customFormat="false" ht="12.8" hidden="false" customHeight="false" outlineLevel="0" collapsed="false">
      <c r="A15" s="0" t="s">
        <v>23</v>
      </c>
      <c r="B15" s="0" t="n">
        <v>79</v>
      </c>
    </row>
    <row r="16" customFormat="false" ht="12.8" hidden="false" customHeight="false" outlineLevel="0" collapsed="false">
      <c r="A16" s="0" t="s">
        <v>24</v>
      </c>
      <c r="B16" s="0" t="n">
        <v>86</v>
      </c>
    </row>
    <row r="17" customFormat="false" ht="12.8" hidden="false" customHeight="false" outlineLevel="0" collapsed="false">
      <c r="A17" s="0" t="s">
        <v>25</v>
      </c>
      <c r="B17" s="0" t="n">
        <v>81</v>
      </c>
    </row>
    <row r="18" customFormat="false" ht="12.8" hidden="false" customHeight="false" outlineLevel="0" collapsed="false">
      <c r="A18" s="0" t="s">
        <v>26</v>
      </c>
      <c r="B18" s="0" t="n">
        <v>79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2017-10-29T13:01:25Z</dcterms:created>
  <dc:creator>Jackson Souza</dc:creator>
  <dc:description/>
  <dc:language>en-US</dc:language>
  <cp:lastModifiedBy/>
  <dcterms:modified xsi:type="dcterms:W3CDTF">2019-01-23T09:25:36Z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