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nsitivity Report 1" sheetId="1" r:id="rId4"/>
    <sheet state="visible" name="Model" sheetId="2" r:id="rId5"/>
  </sheets>
  <definedNames>
    <definedName localSheetId="1" name="solver_cvg">0.0001</definedName>
    <definedName localSheetId="1" name="solver_drv">1</definedName>
    <definedName localSheetId="1" name="solver_eng">2</definedName>
    <definedName localSheetId="1" name="solver_est">1</definedName>
    <definedName localSheetId="1" name="solver_itr">2147483647</definedName>
    <definedName localSheetId="1" name="solver_lin">1</definedName>
    <definedName localSheetId="1" name="solver_mip">2147483647</definedName>
    <definedName localSheetId="1" name="solver_mni">30</definedName>
    <definedName localSheetId="1" name="solver_mrt">0.075</definedName>
    <definedName localSheetId="1" name="solver_msl">2</definedName>
    <definedName localSheetId="1" name="solver_neg">1</definedName>
    <definedName localSheetId="1" name="solver_nod">2147483647</definedName>
    <definedName localSheetId="1" name="solver_num">8</definedName>
    <definedName localSheetId="1" name="solver_nwt">1</definedName>
    <definedName localSheetId="1" name="solver_pre">0.000001</definedName>
    <definedName localSheetId="1" name="solver_rbv">1</definedName>
    <definedName localSheetId="1" name="solver_rel1">1</definedName>
    <definedName localSheetId="1" name="solver_rel2">1</definedName>
    <definedName localSheetId="1" name="solver_rel3">3</definedName>
    <definedName localSheetId="1" name="solver_rel4">1</definedName>
    <definedName localSheetId="1" name="solver_rel5">1</definedName>
    <definedName localSheetId="1" name="solver_rel6">3</definedName>
    <definedName localSheetId="1" name="solver_rel7">3</definedName>
    <definedName localSheetId="1" name="solver_rel8">3</definedName>
    <definedName localSheetId="1" name="solver_rlx">2</definedName>
    <definedName localSheetId="1" name="solver_rsd">0</definedName>
    <definedName localSheetId="1" name="solver_scl">1</definedName>
    <definedName localSheetId="1" name="solver_sho">2</definedName>
    <definedName localSheetId="1" name="solver_ssz">100</definedName>
    <definedName localSheetId="1" name="solver_tim">2147483647</definedName>
    <definedName localSheetId="1" name="solver_tol">0.01</definedName>
    <definedName localSheetId="1" name="solver_typ">1</definedName>
    <definedName localSheetId="1" name="solver_val">0</definedName>
    <definedName localSheetId="1" name="solver_ver">3</definedName>
    <definedName localSheetId="1" name="solver_adj">Model!$C$14:$G$17</definedName>
    <definedName localSheetId="1" name="Quantity_Available">Model!$J$14:$J$17</definedName>
    <definedName localSheetId="1" name="solver_rhs7">Model!$C$41:$E$41</definedName>
    <definedName localSheetId="1" name="solver_rhs6">Model!$C$40:$G$40</definedName>
    <definedName localSheetId="1" name="Quantity_Used">Model!$H$14:$H$17</definedName>
    <definedName localSheetId="1" name="Max_Alchohol_Level">Model!$C$36:$G$36</definedName>
    <definedName localSheetId="1" name="Sugar_Content1">Model!$C$27:$F$27</definedName>
    <definedName localSheetId="1" name="solver_lhs6">Model!$C$29:$G$29</definedName>
    <definedName localSheetId="1" name="Vintage_dated_Year2">Model!$C$42:$E$42</definedName>
    <definedName localSheetId="1" name="solver_lhs5">Model!$C$27:$F$27</definedName>
    <definedName localSheetId="1" name="solver_rhs4">Model!$J$14:$J$17</definedName>
    <definedName localSheetId="1" name="Changing_Cells">Model!$C$14:$G$17</definedName>
    <definedName localSheetId="1" name="Varietal1">Model!$C$29:$G$29</definedName>
    <definedName localSheetId="1" name="solver_rhs2">Model!$C$36:$G$36</definedName>
    <definedName localSheetId="1" name="Vintage_dated_Year1">Model!$C$31:$E$31</definedName>
    <definedName localSheetId="1" name="Vintage_dated_Area2">Model!$C$41:$E$41</definedName>
    <definedName localSheetId="1" name="solver_lhs2">Model!$C$28:$G$28</definedName>
    <definedName localSheetId="1" name="Acidity_Level2">Model!$C$34:$G$34</definedName>
    <definedName localSheetId="1" name="solver_opt">#REF!</definedName>
    <definedName localSheetId="1" name="solver_rhs5">Model!$C$35:$F$35</definedName>
    <definedName localSheetId="1" name="Vintage_dated_Area1">Model!$C$30:$E$30</definedName>
    <definedName localSheetId="1" name="Min_Alchohol_Level">Model!$C$39:$G$39</definedName>
    <definedName localSheetId="1" name="solver_rhs8">Model!$C$42:$E$42</definedName>
    <definedName localSheetId="1" name="solver_lhs3">Model!$C$28:$G$28</definedName>
    <definedName localSheetId="1" name="solver_lhs7">Model!$C$30:$E$30</definedName>
    <definedName localSheetId="1" name="solver_lhs4">Model!$H$14:$H$17</definedName>
    <definedName localSheetId="1" name="Acidity_Level1">Model!$C$26:$G$26</definedName>
    <definedName localSheetId="1" name="Alchohol_Level1">Model!$C$28:$G$28</definedName>
    <definedName localSheetId="1" name="Objective_Cell">#REF!</definedName>
    <definedName localSheetId="1" name="Sugar_Content2">Model!$C$35:$F$35</definedName>
    <definedName localSheetId="1" name="Varietal2">Model!$C$40:$G$40</definedName>
    <definedName localSheetId="1" name="solver_lhs1">Model!$C$26:$G$26</definedName>
    <definedName localSheetId="1" name="solver_rhs1">Model!$C$34:$G$34</definedName>
    <definedName localSheetId="1" name="solver_lhs8">Model!$C$31:$E$31</definedName>
    <definedName localSheetId="1" name="solver_rhs3">Model!$C$39:$G$39</definedName>
  </definedNames>
  <calcPr/>
  <extLst>
    <ext uri="GoogleSheetsCustomDataVersion2">
      <go:sheetsCustomData xmlns:go="http://customooxmlschemas.google.com/" r:id="rId6" roundtripDataChecksum="JVYL2spT3Y2q3G5W8ZF/mo0m1hr0puIvKMz7qiJcqNY="/>
    </ext>
  </extLst>
</workbook>
</file>

<file path=xl/sharedStrings.xml><?xml version="1.0" encoding="utf-8"?>
<sst xmlns="http://schemas.openxmlformats.org/spreadsheetml/2006/main" count="235" uniqueCount="143">
  <si>
    <t>Microsoft Excel 16.0 Sensitivity Report</t>
  </si>
  <si>
    <t>Worksheet: [OPMA 415 Case 1.xlsx]Model</t>
  </si>
  <si>
    <t>Report Created: 9/30/2022 2:53:03 PM</t>
  </si>
  <si>
    <t>Variable Cells</t>
  </si>
  <si>
    <t>Final</t>
  </si>
  <si>
    <t>Reduced</t>
  </si>
  <si>
    <t>Objective</t>
  </si>
  <si>
    <t>Allowable</t>
  </si>
  <si>
    <t>Cell</t>
  </si>
  <si>
    <t>Name</t>
  </si>
  <si>
    <t>Value</t>
  </si>
  <si>
    <t>Cost</t>
  </si>
  <si>
    <t>Coefficient</t>
  </si>
  <si>
    <t>Increase</t>
  </si>
  <si>
    <t>Decrease</t>
  </si>
  <si>
    <t>$C$14</t>
  </si>
  <si>
    <t>Cabernet Sauvignon Vintage Cabernet Sauvignon</t>
  </si>
  <si>
    <t>$D$14</t>
  </si>
  <si>
    <t>$E$14</t>
  </si>
  <si>
    <t>$F$14</t>
  </si>
  <si>
    <t>Cabernet Sauvignon Non-vintage Cabernet Sauvignon</t>
  </si>
  <si>
    <t>$G$14</t>
  </si>
  <si>
    <t>Cabernet Sauvignon Non-vintage Merlot</t>
  </si>
  <si>
    <t>$C$15</t>
  </si>
  <si>
    <t>$D$15</t>
  </si>
  <si>
    <t>$E$15</t>
  </si>
  <si>
    <t>$F$15</t>
  </si>
  <si>
    <t>$G$15</t>
  </si>
  <si>
    <t>$C$16</t>
  </si>
  <si>
    <t>$D$16</t>
  </si>
  <si>
    <t>$E$16</t>
  </si>
  <si>
    <t>$F$16</t>
  </si>
  <si>
    <t>$G$16</t>
  </si>
  <si>
    <t>$C$17</t>
  </si>
  <si>
    <t>Merlot Vintage Cabernet Sauvignon</t>
  </si>
  <si>
    <t>$D$17</t>
  </si>
  <si>
    <t>$E$17</t>
  </si>
  <si>
    <t>$F$17</t>
  </si>
  <si>
    <t>Merlot Non-vintage Cabernet Sauvignon</t>
  </si>
  <si>
    <t>$G$17</t>
  </si>
  <si>
    <t>Merlot Non-vintage Merlot</t>
  </si>
  <si>
    <t>Constraints</t>
  </si>
  <si>
    <t>Shadow</t>
  </si>
  <si>
    <t>Constraint</t>
  </si>
  <si>
    <t>Price</t>
  </si>
  <si>
    <t>R.H. Side</t>
  </si>
  <si>
    <t>$C$26</t>
  </si>
  <si>
    <t>Acidity Level Vintage Cabernet Sauvignon</t>
  </si>
  <si>
    <t>$D$26</t>
  </si>
  <si>
    <t>$E$26</t>
  </si>
  <si>
    <t>$F$26</t>
  </si>
  <si>
    <t>Acidity Level Non-vintage Cabernet Sauvignon</t>
  </si>
  <si>
    <t>$G$26</t>
  </si>
  <si>
    <t>Acidity Level Non-vintage Merlot</t>
  </si>
  <si>
    <t>$C$28</t>
  </si>
  <si>
    <t>Alchohol Level Vintage Cabernet Sauvignon</t>
  </si>
  <si>
    <t>$D$28</t>
  </si>
  <si>
    <t>$E$28</t>
  </si>
  <si>
    <t>$F$28</t>
  </si>
  <si>
    <t>Alchohol Level Non-vintage Cabernet Sauvignon</t>
  </si>
  <si>
    <t>$G$28</t>
  </si>
  <si>
    <t>Alchohol Level Non-vintage Merlot</t>
  </si>
  <si>
    <t>$H$14</t>
  </si>
  <si>
    <t>Cabernet Sauvignon Quantity Used</t>
  </si>
  <si>
    <t>$H$15</t>
  </si>
  <si>
    <t>$H$16</t>
  </si>
  <si>
    <t>$H$17</t>
  </si>
  <si>
    <t>Merlot Quantity Used</t>
  </si>
  <si>
    <t>$C$27</t>
  </si>
  <si>
    <t>Sugar Content Vintage Cabernet Sauvignon</t>
  </si>
  <si>
    <t>$D$27</t>
  </si>
  <si>
    <t>$E$27</t>
  </si>
  <si>
    <t>$F$27</t>
  </si>
  <si>
    <t>Sugar Content Non-vintage Cabernet Sauvignon</t>
  </si>
  <si>
    <t>$C$29</t>
  </si>
  <si>
    <t>Varietal Vintage Cabernet Sauvignon</t>
  </si>
  <si>
    <t>$D$29</t>
  </si>
  <si>
    <t>$E$29</t>
  </si>
  <si>
    <t>$F$29</t>
  </si>
  <si>
    <t>Varietal Non-vintage Cabernet Sauvignon</t>
  </si>
  <si>
    <t>$G$29</t>
  </si>
  <si>
    <t>Varietal Non-vintage Merlot</t>
  </si>
  <si>
    <t>$C$30</t>
  </si>
  <si>
    <t>Vintage-dated (Area) Vintage Cabernet Sauvignon</t>
  </si>
  <si>
    <t>$D$30</t>
  </si>
  <si>
    <t>$E$30</t>
  </si>
  <si>
    <t>$C$31</t>
  </si>
  <si>
    <t>Vintage-dated (Year) Vintage Cabernet Sauvignon</t>
  </si>
  <si>
    <t>$D$31</t>
  </si>
  <si>
    <t>$E$31</t>
  </si>
  <si>
    <t>Grape Type</t>
  </si>
  <si>
    <t>Viticulture</t>
  </si>
  <si>
    <t>Vintage</t>
  </si>
  <si>
    <t>Acidity (gm/100 ml)</t>
  </si>
  <si>
    <t>Sugar (%)</t>
  </si>
  <si>
    <t>Alcohol (%)</t>
  </si>
  <si>
    <t>Wine Type</t>
  </si>
  <si>
    <t>Vintage Cabernet Sauvignon</t>
  </si>
  <si>
    <t>Non-vintage Cabernet Sauvignon</t>
  </si>
  <si>
    <t>Non-vintage Merlot</t>
  </si>
  <si>
    <t>Cabernet Sauvignon</t>
  </si>
  <si>
    <t>Santa Barbara</t>
  </si>
  <si>
    <t>San Luis Obispo</t>
  </si>
  <si>
    <t>Merlot</t>
  </si>
  <si>
    <t>Min. Alcohol (%)</t>
  </si>
  <si>
    <t>Max. Alcohol (%)</t>
  </si>
  <si>
    <t>Wine Blending</t>
  </si>
  <si>
    <t>Variables</t>
  </si>
  <si>
    <t>Quantity Used</t>
  </si>
  <si>
    <t>Quantity Available</t>
  </si>
  <si>
    <t>Cost ($/bottle)</t>
  </si>
  <si>
    <t>&lt;=</t>
  </si>
  <si>
    <t>Quantity Produced</t>
  </si>
  <si>
    <t>Price ($/bottle)</t>
  </si>
  <si>
    <t>Total Revenue</t>
  </si>
  <si>
    <t>Total Cost</t>
  </si>
  <si>
    <t>Net Profit</t>
  </si>
  <si>
    <t>Constraint Calculations:</t>
  </si>
  <si>
    <t>Acidity Level</t>
  </si>
  <si>
    <t>Sugar Content</t>
  </si>
  <si>
    <t>Alchohol Level</t>
  </si>
  <si>
    <t>Varietal</t>
  </si>
  <si>
    <t>Vintage-dated (Area)</t>
  </si>
  <si>
    <t>Vintage-dated (Year)</t>
  </si>
  <si>
    <t>Max. Alchohol Level</t>
  </si>
  <si>
    <t>&gt;=</t>
  </si>
  <si>
    <t>Min. Alchohol Level</t>
  </si>
  <si>
    <t>QUESTIONS:</t>
  </si>
  <si>
    <t>No</t>
  </si>
  <si>
    <t>Is Merlot counted under non-vintage Cabernet Sauvignon for winery objectives/specifications? (It's under the Cabernet Sauvignon product sector) It has no required sugar content otherwise.</t>
  </si>
  <si>
    <t>Yes</t>
  </si>
  <si>
    <t>Do all the wines count as varietal?</t>
  </si>
  <si>
    <t>Is it saying that vintage-dated wines must = or &gt;= grapes from their year?</t>
  </si>
  <si>
    <t>Other insights:</t>
  </si>
  <si>
    <t>As long as you mention your assumptions/interpretations of the case in the executive summary, she won't dock marks for thinking differently than her.</t>
  </si>
  <si>
    <t>An analyst should be able to look at your file and understand it (clearly labelled, neat, color-coded). You don't need to use Notes/Comments.</t>
  </si>
  <si>
    <t>If you feel your model or something in it requires explanation, mention it in your executive summary.</t>
  </si>
  <si>
    <t>You can round for the recommendation, that way you can use the sensitivity report to "go beyond the model". Integer restraint provides completely different numbers.</t>
  </si>
  <si>
    <t>Though the rubric tells you to start with the recommendation, she said there is no strict way to write it, just make sure you get everything in. But she also said look at the rubric…</t>
  </si>
  <si>
    <t>Cover page is not needed but would be helpful.</t>
  </si>
  <si>
    <t>From course outline:</t>
  </si>
  <si>
    <t>"Your Executive Summary should reference model results presented in table/chart format. These visuals should be included in your executive summary, but</t>
  </si>
  <si>
    <t>the written portion should not exceed one page."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</si>
</sst>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0.0"/>
  </numFmts>
  <fonts count="11">
    <font>
      <sz val="12.0"/>
      <color theme="1"/>
      <name val="Calibri"/>
      <scheme val="minor"/>
    </font>
    <font>
      <b/>
      <sz val="12.0"/>
      <color theme="1"/>
      <name val="Calibri"/>
    </font>
    <font>
      <color theme="1"/>
      <name val="Calibri"/>
      <scheme val="minor"/>
    </font>
    <font>
      <b/>
      <sz val="12.0"/>
      <color rgb="FF000080"/>
      <name val="Calibri"/>
    </font>
    <font>
      <sz val="12.0"/>
      <color theme="1"/>
      <name val="Calibri"/>
    </font>
    <font>
      <sz val="16.0"/>
      <color theme="1"/>
      <name val="Calibri"/>
    </font>
    <font>
      <sz val="12.0"/>
      <color rgb="FF9C0006"/>
      <name val="Calibri"/>
    </font>
    <font>
      <b/>
      <sz val="12.0"/>
      <color rgb="FFFA7D00"/>
      <name val="Calibri"/>
    </font>
    <font>
      <sz val="12.0"/>
      <color rgb="FF3F3F76"/>
      <name val="Calibri"/>
    </font>
    <font>
      <sz val="12.0"/>
      <color rgb="FFFF0000"/>
      <name val="Calibri"/>
    </font>
    <font>
      <u/>
      <sz val="12.0"/>
      <color theme="1"/>
      <name val="Calibri"/>
    </font>
  </fonts>
  <fills count="6">
    <fill>
      <patternFill patternType="none"/>
    </fill>
    <fill>
      <patternFill patternType="lightGray"/>
    </fill>
    <fill>
      <patternFill patternType="solid">
        <fgColor rgb="FFE7E6E6"/>
        <bgColor rgb="FFE7E6E6"/>
      </patternFill>
    </fill>
    <fill>
      <patternFill patternType="solid">
        <fgColor rgb="FFFFC7CE"/>
        <bgColor rgb="FFFFC7CE"/>
      </patternFill>
    </fill>
    <fill>
      <patternFill patternType="solid">
        <fgColor rgb="FFF2F2F2"/>
        <bgColor rgb="FFF2F2F2"/>
      </patternFill>
    </fill>
    <fill>
      <patternFill patternType="solid">
        <fgColor rgb="FFFFCC99"/>
        <bgColor rgb="FFFFCC99"/>
      </patternFill>
    </fill>
  </fills>
  <borders count="8">
    <border/>
    <border>
      <top style="medium">
        <color rgb="FF808080"/>
      </top>
    </border>
    <border>
      <bottom style="medium">
        <color rgb="FF808080"/>
      </bottom>
    </border>
    <border>
      <top style="thin">
        <color rgb="FF808080"/>
      </top>
    </border>
    <border>
      <top style="thin">
        <color rgb="FF808080"/>
      </top>
      <bottom style="medium">
        <color rgb="FF808080"/>
      </bottom>
    </border>
    <border>
      <left/>
      <right/>
      <top/>
      <bottom/>
    </border>
    <border>
      <left style="thin">
        <color rgb="FF7F7F7F"/>
      </left>
      <right style="thin">
        <color rgb="FF7F7F7F"/>
      </right>
      <top style="thin">
        <color rgb="FF7F7F7F"/>
      </top>
      <bottom style="thin">
        <color rgb="FF7F7F7F"/>
      </bottom>
    </border>
    <border>
      <left/>
      <right style="thin">
        <color rgb="FF7F7F7F"/>
      </right>
      <top style="thin">
        <color rgb="FF7F7F7F"/>
      </top>
      <bottom style="thin">
        <color rgb="FF7F7F7F"/>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Font="1"/>
    <xf borderId="0" fillId="0" fontId="2" numFmtId="0" xfId="0" applyFont="1"/>
    <xf borderId="1" fillId="0" fontId="3" numFmtId="0" xfId="0" applyAlignment="1" applyBorder="1" applyFont="1">
      <alignment horizontal="center"/>
    </xf>
    <xf borderId="2" fillId="0" fontId="3" numFmtId="0" xfId="0" applyAlignment="1" applyBorder="1" applyFont="1">
      <alignment horizontal="center"/>
    </xf>
    <xf borderId="3" fillId="0" fontId="4" numFmtId="0" xfId="0" applyBorder="1" applyFont="1"/>
    <xf borderId="4" fillId="0" fontId="4" numFmtId="0" xfId="0" applyBorder="1" applyFont="1"/>
    <xf borderId="0" fillId="0" fontId="4" numFmtId="2" xfId="0" applyFont="1" applyNumberFormat="1"/>
    <xf borderId="0" fillId="0" fontId="4" numFmtId="3" xfId="0" applyFont="1" applyNumberFormat="1"/>
    <xf borderId="5" fillId="2" fontId="4" numFmtId="0" xfId="0" applyBorder="1" applyFill="1" applyFont="1"/>
    <xf borderId="0" fillId="0" fontId="4" numFmtId="0" xfId="0" applyAlignment="1" applyFont="1">
      <alignment horizontal="left"/>
    </xf>
    <xf borderId="0" fillId="0" fontId="5" numFmtId="0" xfId="0" applyFont="1"/>
    <xf borderId="0" fillId="0" fontId="4" numFmtId="0" xfId="0" applyFont="1"/>
    <xf borderId="5" fillId="3" fontId="6" numFmtId="4" xfId="0" applyBorder="1" applyFill="1" applyFont="1" applyNumberFormat="1"/>
    <xf borderId="6" fillId="4" fontId="7" numFmtId="4" xfId="0" applyBorder="1" applyFill="1" applyFont="1" applyNumberFormat="1"/>
    <xf borderId="0" fillId="0" fontId="1" numFmtId="0" xfId="0" applyAlignment="1" applyFont="1">
      <alignment horizontal="center"/>
    </xf>
    <xf borderId="6" fillId="5" fontId="8" numFmtId="3" xfId="0" applyBorder="1" applyFill="1" applyFont="1" applyNumberFormat="1"/>
    <xf borderId="6" fillId="5" fontId="8" numFmtId="164" xfId="0" applyBorder="1" applyFont="1" applyNumberFormat="1"/>
    <xf borderId="6" fillId="4" fontId="7" numFmtId="164" xfId="0" applyBorder="1" applyFont="1" applyNumberFormat="1"/>
    <xf borderId="6" fillId="4" fontId="7" numFmtId="2" xfId="0" applyBorder="1" applyFont="1" applyNumberFormat="1"/>
    <xf borderId="0" fillId="0" fontId="9" numFmtId="0" xfId="0" applyFont="1"/>
    <xf borderId="7" fillId="4" fontId="7" numFmtId="2" xfId="0" applyBorder="1" applyFont="1" applyNumberFormat="1"/>
    <xf borderId="6" fillId="4" fontId="7" numFmtId="165" xfId="0" applyBorder="1" applyFont="1" applyNumberFormat="1"/>
    <xf borderId="0" fillId="0" fontId="10" numFmtId="0" xfId="0" applyFont="1"/>
    <xf borderId="0" fillId="0" fontId="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2.11"/>
    <col customWidth="1" min="2" max="2" width="6.11"/>
    <col customWidth="1" min="3" max="3" width="45.0"/>
    <col customWidth="1" min="4" max="4" width="11.89"/>
    <col customWidth="1" min="5" max="5" width="12.44"/>
    <col customWidth="1" min="6" max="6" width="10.0"/>
    <col customWidth="1" min="7" max="8" width="11.89"/>
    <col customWidth="1" min="9" max="26" width="8.56"/>
  </cols>
  <sheetData>
    <row r="1" ht="15.75" customHeight="1">
      <c r="A1" s="1" t="s">
        <v>0</v>
      </c>
    </row>
    <row r="2" ht="15.75" customHeight="1">
      <c r="A2" s="1" t="s">
        <v>1</v>
      </c>
    </row>
    <row r="3" ht="15.75" customHeight="1">
      <c r="A3" s="1" t="s">
        <v>2</v>
      </c>
    </row>
    <row r="4" ht="15.75" customHeight="1"/>
    <row r="5" ht="15.75" customHeight="1"/>
    <row r="6" ht="15.75" customHeight="1">
      <c r="A6" s="2" t="s">
        <v>3</v>
      </c>
    </row>
    <row r="7" ht="15.75" customHeight="1">
      <c r="B7" s="3"/>
      <c r="C7" s="3"/>
      <c r="D7" s="3" t="s">
        <v>4</v>
      </c>
      <c r="E7" s="3" t="s">
        <v>5</v>
      </c>
      <c r="F7" s="3" t="s">
        <v>6</v>
      </c>
      <c r="G7" s="3" t="s">
        <v>7</v>
      </c>
      <c r="H7" s="3" t="s">
        <v>7</v>
      </c>
    </row>
    <row r="8" ht="15.75" customHeight="1">
      <c r="B8" s="4" t="s">
        <v>8</v>
      </c>
      <c r="C8" s="4" t="s">
        <v>9</v>
      </c>
      <c r="D8" s="4" t="s">
        <v>10</v>
      </c>
      <c r="E8" s="4" t="s">
        <v>11</v>
      </c>
      <c r="F8" s="4" t="s">
        <v>12</v>
      </c>
      <c r="G8" s="4" t="s">
        <v>13</v>
      </c>
      <c r="H8" s="4" t="s">
        <v>14</v>
      </c>
    </row>
    <row r="9" ht="15.75" customHeight="1">
      <c r="B9" s="5" t="s">
        <v>15</v>
      </c>
      <c r="C9" s="5" t="s">
        <v>16</v>
      </c>
      <c r="D9" s="5">
        <v>50000.0</v>
      </c>
      <c r="E9" s="5">
        <v>0.0</v>
      </c>
      <c r="F9" s="5">
        <v>6.65</v>
      </c>
      <c r="G9" s="5">
        <v>40.78385728681085</v>
      </c>
      <c r="H9" s="5">
        <v>1.3604726100966338</v>
      </c>
    </row>
    <row r="10" ht="15.75" customHeight="1">
      <c r="B10" s="5" t="s">
        <v>17</v>
      </c>
      <c r="C10" s="5" t="s">
        <v>16</v>
      </c>
      <c r="D10" s="5">
        <v>0.0</v>
      </c>
      <c r="E10" s="5">
        <v>0.0</v>
      </c>
      <c r="F10" s="5">
        <v>6.65</v>
      </c>
      <c r="G10" s="5">
        <v>6.889776969103973</v>
      </c>
      <c r="H10" s="5">
        <v>40.783857286811006</v>
      </c>
    </row>
    <row r="11" ht="15.75" customHeight="1">
      <c r="B11" s="5" t="s">
        <v>18</v>
      </c>
      <c r="C11" s="5" t="s">
        <v>16</v>
      </c>
      <c r="D11" s="5">
        <v>0.0</v>
      </c>
      <c r="E11" s="5">
        <v>0.0</v>
      </c>
      <c r="F11" s="5">
        <v>6.649999999999999</v>
      </c>
      <c r="G11" s="5">
        <v>4.147388061991551</v>
      </c>
      <c r="H11" s="5">
        <v>1.0E30</v>
      </c>
    </row>
    <row r="12" ht="15.75" customHeight="1">
      <c r="B12" s="5" t="s">
        <v>19</v>
      </c>
      <c r="C12" s="5" t="s">
        <v>20</v>
      </c>
      <c r="D12" s="5">
        <v>0.0</v>
      </c>
      <c r="E12" s="5">
        <v>-1.3604726100966338</v>
      </c>
      <c r="F12" s="5">
        <v>3.150000000000002</v>
      </c>
      <c r="G12" s="5">
        <v>1.3604726100966338</v>
      </c>
      <c r="H12" s="5">
        <v>1.0E30</v>
      </c>
    </row>
    <row r="13" ht="15.75" customHeight="1">
      <c r="B13" s="5" t="s">
        <v>21</v>
      </c>
      <c r="C13" s="5" t="s">
        <v>22</v>
      </c>
      <c r="D13" s="5">
        <v>0.0</v>
      </c>
      <c r="E13" s="5">
        <v>-3.442105263157863</v>
      </c>
      <c r="F13" s="5">
        <v>0.6000000000000014</v>
      </c>
      <c r="G13" s="5">
        <v>3.442105263157863</v>
      </c>
      <c r="H13" s="5">
        <v>1.0E30</v>
      </c>
    </row>
    <row r="14" ht="15.75" customHeight="1">
      <c r="B14" s="5" t="s">
        <v>23</v>
      </c>
      <c r="C14" s="5" t="s">
        <v>16</v>
      </c>
      <c r="D14" s="5">
        <v>0.0</v>
      </c>
      <c r="E14" s="5">
        <v>-4.755102040816306</v>
      </c>
      <c r="F14" s="5">
        <v>6.399999999999999</v>
      </c>
      <c r="G14" s="5">
        <v>4.755102040816306</v>
      </c>
      <c r="H14" s="5">
        <v>1.0E30</v>
      </c>
    </row>
    <row r="15" ht="15.75" customHeight="1">
      <c r="B15" s="5" t="s">
        <v>24</v>
      </c>
      <c r="C15" s="5" t="s">
        <v>16</v>
      </c>
      <c r="D15" s="5">
        <v>0.0</v>
      </c>
      <c r="E15" s="5">
        <v>0.0</v>
      </c>
      <c r="F15" s="5">
        <v>6.399999999999999</v>
      </c>
      <c r="G15" s="5">
        <v>23.48019083642542</v>
      </c>
      <c r="H15" s="5">
        <v>4.513319011815294</v>
      </c>
    </row>
    <row r="16" ht="15.75" customHeight="1">
      <c r="B16" s="5" t="s">
        <v>25</v>
      </c>
      <c r="C16" s="5" t="s">
        <v>16</v>
      </c>
      <c r="D16" s="5">
        <v>0.0</v>
      </c>
      <c r="E16" s="5">
        <v>0.0</v>
      </c>
      <c r="F16" s="5">
        <v>6.400000000000006</v>
      </c>
      <c r="G16" s="5">
        <v>3.799962884023672</v>
      </c>
      <c r="H16" s="5">
        <v>1.0E30</v>
      </c>
    </row>
    <row r="17" ht="15.75" customHeight="1">
      <c r="B17" s="5" t="s">
        <v>26</v>
      </c>
      <c r="C17" s="5" t="s">
        <v>20</v>
      </c>
      <c r="D17" s="5">
        <v>60000.00000000001</v>
      </c>
      <c r="E17" s="5">
        <v>0.0</v>
      </c>
      <c r="F17" s="5">
        <v>2.8999999999999986</v>
      </c>
      <c r="G17" s="5">
        <v>4.513319011815294</v>
      </c>
      <c r="H17" s="5">
        <v>3.7051020408163104</v>
      </c>
    </row>
    <row r="18" ht="15.75" customHeight="1">
      <c r="B18" s="5" t="s">
        <v>27</v>
      </c>
      <c r="C18" s="5" t="s">
        <v>22</v>
      </c>
      <c r="D18" s="5">
        <v>0.0</v>
      </c>
      <c r="E18" s="5">
        <v>-3.9551020408163167</v>
      </c>
      <c r="F18" s="5">
        <v>0.3500000000000014</v>
      </c>
      <c r="G18" s="5">
        <v>3.9551020408163167</v>
      </c>
      <c r="H18" s="5">
        <v>1.0E30</v>
      </c>
    </row>
    <row r="19" ht="15.75" customHeight="1">
      <c r="B19" s="5" t="s">
        <v>28</v>
      </c>
      <c r="C19" s="5" t="s">
        <v>16</v>
      </c>
      <c r="D19" s="5">
        <v>0.0</v>
      </c>
      <c r="E19" s="5">
        <v>-0.5578947368421792</v>
      </c>
      <c r="F19" s="5">
        <v>6.899999999999999</v>
      </c>
      <c r="G19" s="5">
        <v>0.5578947368421792</v>
      </c>
      <c r="H19" s="5">
        <v>1.0E30</v>
      </c>
    </row>
    <row r="20" ht="15.75" customHeight="1">
      <c r="B20" s="5" t="s">
        <v>29</v>
      </c>
      <c r="C20" s="5" t="s">
        <v>16</v>
      </c>
      <c r="D20" s="5">
        <v>0.0</v>
      </c>
      <c r="E20" s="5">
        <v>0.0</v>
      </c>
      <c r="F20" s="5">
        <v>6.899999999999999</v>
      </c>
      <c r="G20" s="5">
        <v>13.870199889968926</v>
      </c>
      <c r="H20" s="5">
        <v>11.207236036126647</v>
      </c>
    </row>
    <row r="21" ht="15.75" customHeight="1">
      <c r="B21" s="5" t="s">
        <v>30</v>
      </c>
      <c r="C21" s="5" t="s">
        <v>16</v>
      </c>
      <c r="D21" s="5">
        <v>0.0</v>
      </c>
      <c r="E21" s="5">
        <v>0.0</v>
      </c>
      <c r="F21" s="5">
        <v>6.900000000000006</v>
      </c>
      <c r="G21" s="5">
        <v>1.0E30</v>
      </c>
      <c r="H21" s="5">
        <v>2.2195501860811</v>
      </c>
    </row>
    <row r="22" ht="15.75" customHeight="1">
      <c r="B22" s="5" t="s">
        <v>31</v>
      </c>
      <c r="C22" s="5" t="s">
        <v>20</v>
      </c>
      <c r="D22" s="5">
        <v>9795.918367346962</v>
      </c>
      <c r="E22" s="5">
        <v>0.0</v>
      </c>
      <c r="F22" s="5">
        <v>3.3999999999999915</v>
      </c>
      <c r="G22" s="5">
        <v>3.133333333333414</v>
      </c>
      <c r="H22" s="5">
        <v>3.5085872576176413</v>
      </c>
    </row>
    <row r="23" ht="15.75" customHeight="1">
      <c r="B23" s="5" t="s">
        <v>32</v>
      </c>
      <c r="C23" s="5" t="s">
        <v>22</v>
      </c>
      <c r="D23" s="5">
        <v>20204.081632653033</v>
      </c>
      <c r="E23" s="5">
        <v>0.0</v>
      </c>
      <c r="F23" s="5">
        <v>0.8499999999999943</v>
      </c>
      <c r="G23" s="5">
        <v>2.026314889839751</v>
      </c>
      <c r="H23" s="5">
        <v>0.5578947368421793</v>
      </c>
    </row>
    <row r="24" ht="15.75" customHeight="1">
      <c r="B24" s="5" t="s">
        <v>33</v>
      </c>
      <c r="C24" s="5" t="s">
        <v>34</v>
      </c>
      <c r="D24" s="5">
        <v>2631.578947368423</v>
      </c>
      <c r="E24" s="5">
        <v>0.0</v>
      </c>
      <c r="F24" s="5">
        <v>7.450000000000003</v>
      </c>
      <c r="G24" s="5">
        <v>10.600000000001351</v>
      </c>
      <c r="H24" s="5">
        <v>4.755102040816308</v>
      </c>
    </row>
    <row r="25" ht="15.75" customHeight="1">
      <c r="B25" s="5" t="s">
        <v>35</v>
      </c>
      <c r="C25" s="5" t="s">
        <v>34</v>
      </c>
      <c r="D25" s="5">
        <v>0.0</v>
      </c>
      <c r="E25" s="5">
        <v>0.0</v>
      </c>
      <c r="F25" s="5">
        <v>7.450000000000003</v>
      </c>
      <c r="G25" s="5">
        <v>1.0E30</v>
      </c>
      <c r="H25" s="5">
        <v>6.5200529920566455</v>
      </c>
    </row>
    <row r="26" ht="15.75" customHeight="1">
      <c r="B26" s="5" t="s">
        <v>36</v>
      </c>
      <c r="C26" s="5" t="s">
        <v>34</v>
      </c>
      <c r="D26" s="5">
        <v>0.0</v>
      </c>
      <c r="E26" s="5">
        <v>0.0</v>
      </c>
      <c r="F26" s="5">
        <v>7.449999999999989</v>
      </c>
      <c r="G26" s="5">
        <v>1.0E30</v>
      </c>
      <c r="H26" s="5">
        <v>3.6472005570277455</v>
      </c>
    </row>
    <row r="27" ht="15.75" customHeight="1">
      <c r="B27" s="5" t="s">
        <v>37</v>
      </c>
      <c r="C27" s="5" t="s">
        <v>38</v>
      </c>
      <c r="D27" s="5">
        <v>23265.306122448987</v>
      </c>
      <c r="E27" s="5">
        <v>0.0</v>
      </c>
      <c r="F27" s="5">
        <v>3.950000000000003</v>
      </c>
      <c r="G27" s="5">
        <v>6.666315789473495</v>
      </c>
      <c r="H27" s="5">
        <v>3.059999999999983</v>
      </c>
    </row>
    <row r="28" ht="15.75" customHeight="1">
      <c r="B28" s="6" t="s">
        <v>39</v>
      </c>
      <c r="C28" s="6" t="s">
        <v>40</v>
      </c>
      <c r="D28" s="6">
        <v>101020.40816326486</v>
      </c>
      <c r="E28" s="6">
        <v>0.0</v>
      </c>
      <c r="F28" s="6">
        <v>1.40000000000002</v>
      </c>
      <c r="G28" s="6">
        <v>0.40526297796795147</v>
      </c>
      <c r="H28" s="6">
        <v>0.1115789473684362</v>
      </c>
    </row>
    <row r="29" ht="15.75" customHeight="1"/>
    <row r="30" ht="15.75" customHeight="1">
      <c r="A30" s="2" t="s">
        <v>41</v>
      </c>
    </row>
    <row r="31" ht="15.75" customHeight="1">
      <c r="B31" s="3"/>
      <c r="C31" s="3"/>
      <c r="D31" s="3" t="s">
        <v>4</v>
      </c>
      <c r="E31" s="3" t="s">
        <v>42</v>
      </c>
      <c r="F31" s="3" t="s">
        <v>43</v>
      </c>
      <c r="G31" s="3" t="s">
        <v>7</v>
      </c>
      <c r="H31" s="3" t="s">
        <v>7</v>
      </c>
    </row>
    <row r="32" ht="15.75" customHeight="1">
      <c r="B32" s="4" t="s">
        <v>8</v>
      </c>
      <c r="C32" s="4" t="s">
        <v>9</v>
      </c>
      <c r="D32" s="4" t="s">
        <v>10</v>
      </c>
      <c r="E32" s="4" t="s">
        <v>44</v>
      </c>
      <c r="F32" s="4" t="s">
        <v>45</v>
      </c>
      <c r="G32" s="4" t="s">
        <v>13</v>
      </c>
      <c r="H32" s="4" t="s">
        <v>14</v>
      </c>
    </row>
    <row r="33" ht="15.75" customHeight="1">
      <c r="B33" s="5" t="s">
        <v>46</v>
      </c>
      <c r="C33" s="5" t="s">
        <v>47</v>
      </c>
      <c r="D33" s="5">
        <v>18157.894736842107</v>
      </c>
      <c r="E33" s="5">
        <v>0.0</v>
      </c>
      <c r="F33" s="5">
        <v>0.0</v>
      </c>
      <c r="G33" s="5">
        <v>1.0E30</v>
      </c>
      <c r="H33" s="5">
        <v>18684.210526315794</v>
      </c>
    </row>
    <row r="34" ht="15.75" customHeight="1">
      <c r="B34" s="5" t="s">
        <v>48</v>
      </c>
      <c r="C34" s="5" t="s">
        <v>47</v>
      </c>
      <c r="D34" s="5">
        <v>0.0</v>
      </c>
      <c r="E34" s="5">
        <v>0.0</v>
      </c>
      <c r="F34" s="5">
        <v>0.0</v>
      </c>
      <c r="G34" s="5">
        <v>1.0E30</v>
      </c>
      <c r="H34" s="5">
        <v>0.0</v>
      </c>
    </row>
    <row r="35" ht="15.75" customHeight="1">
      <c r="B35" s="5" t="s">
        <v>49</v>
      </c>
      <c r="C35" s="5" t="s">
        <v>47</v>
      </c>
      <c r="D35" s="5">
        <v>0.0</v>
      </c>
      <c r="E35" s="5">
        <v>0.0</v>
      </c>
      <c r="F35" s="5">
        <v>0.0</v>
      </c>
      <c r="G35" s="5">
        <v>1.0E30</v>
      </c>
      <c r="H35" s="5">
        <v>0.0</v>
      </c>
    </row>
    <row r="36" ht="15.75" customHeight="1">
      <c r="B36" s="5" t="s">
        <v>50</v>
      </c>
      <c r="C36" s="5" t="s">
        <v>51</v>
      </c>
      <c r="D36" s="5">
        <v>56204.081632653084</v>
      </c>
      <c r="E36" s="5">
        <v>0.0</v>
      </c>
      <c r="F36" s="5">
        <v>0.0</v>
      </c>
      <c r="G36" s="5">
        <v>1.0E30</v>
      </c>
      <c r="H36" s="5">
        <v>8938.775510204081</v>
      </c>
    </row>
    <row r="37" ht="15.75" customHeight="1">
      <c r="B37" s="5" t="s">
        <v>52</v>
      </c>
      <c r="C37" s="5" t="s">
        <v>53</v>
      </c>
      <c r="D37" s="5">
        <v>36367.34693877539</v>
      </c>
      <c r="E37" s="5">
        <v>0.0</v>
      </c>
      <c r="F37" s="5">
        <v>0.0</v>
      </c>
      <c r="G37" s="5">
        <v>1.0E30</v>
      </c>
      <c r="H37" s="5">
        <v>0.0</v>
      </c>
    </row>
    <row r="38" ht="15.75" customHeight="1">
      <c r="B38" s="5" t="s">
        <v>54</v>
      </c>
      <c r="C38" s="5" t="s">
        <v>55</v>
      </c>
      <c r="D38" s="5">
        <v>716315.7894736843</v>
      </c>
      <c r="E38" s="5">
        <v>0.0</v>
      </c>
      <c r="F38" s="5">
        <v>0.0</v>
      </c>
      <c r="G38" s="5">
        <v>1.0E30</v>
      </c>
      <c r="H38" s="5">
        <v>73157.89473684209</v>
      </c>
    </row>
    <row r="39" ht="15.75" customHeight="1">
      <c r="B39" s="5" t="s">
        <v>56</v>
      </c>
      <c r="C39" s="5" t="s">
        <v>55</v>
      </c>
      <c r="D39" s="5">
        <v>0.0</v>
      </c>
      <c r="E39" s="5">
        <v>2.659860596298995</v>
      </c>
      <c r="F39" s="5">
        <v>0.0</v>
      </c>
      <c r="G39" s="5">
        <v>0.0</v>
      </c>
      <c r="H39" s="5">
        <v>0.0</v>
      </c>
    </row>
    <row r="40" ht="15.75" customHeight="1">
      <c r="B40" s="5" t="s">
        <v>57</v>
      </c>
      <c r="C40" s="5" t="s">
        <v>55</v>
      </c>
      <c r="D40" s="5">
        <v>0.0</v>
      </c>
      <c r="E40" s="5">
        <v>0.0</v>
      </c>
      <c r="F40" s="5">
        <v>0.0</v>
      </c>
      <c r="G40" s="5">
        <v>1.0E30</v>
      </c>
      <c r="H40" s="5">
        <v>0.0</v>
      </c>
    </row>
    <row r="41" ht="15.75" customHeight="1">
      <c r="B41" s="5" t="s">
        <v>58</v>
      </c>
      <c r="C41" s="5" t="s">
        <v>59</v>
      </c>
      <c r="D41" s="5">
        <v>1395918.3673469392</v>
      </c>
      <c r="E41" s="5">
        <v>0.9591836734694118</v>
      </c>
      <c r="F41" s="5">
        <v>0.0</v>
      </c>
      <c r="G41" s="5">
        <v>32000.0000000001</v>
      </c>
      <c r="H41" s="5">
        <v>65999.99999999994</v>
      </c>
    </row>
    <row r="42" ht="15.75" customHeight="1">
      <c r="B42" s="5" t="s">
        <v>60</v>
      </c>
      <c r="C42" s="5" t="s">
        <v>61</v>
      </c>
      <c r="D42" s="5">
        <v>1818367.346938768</v>
      </c>
      <c r="E42" s="5">
        <v>2.0000000000000204</v>
      </c>
      <c r="F42" s="5">
        <v>0.0</v>
      </c>
      <c r="G42" s="5">
        <v>51157.89473684261</v>
      </c>
      <c r="H42" s="5">
        <v>0.0</v>
      </c>
    </row>
    <row r="43" ht="15.75" customHeight="1">
      <c r="B43" s="5" t="s">
        <v>54</v>
      </c>
      <c r="C43" s="5" t="s">
        <v>55</v>
      </c>
      <c r="D43" s="5">
        <v>716315.7894736843</v>
      </c>
      <c r="E43" s="5">
        <v>0.0</v>
      </c>
      <c r="F43" s="5">
        <v>0.0</v>
      </c>
      <c r="G43" s="5">
        <v>190000.00000000003</v>
      </c>
      <c r="H43" s="5">
        <v>1.0E30</v>
      </c>
    </row>
    <row r="44" ht="15.75" customHeight="1">
      <c r="B44" s="5" t="s">
        <v>56</v>
      </c>
      <c r="C44" s="5" t="s">
        <v>55</v>
      </c>
      <c r="D44" s="5">
        <v>0.0</v>
      </c>
      <c r="E44" s="5">
        <v>0.0</v>
      </c>
      <c r="F44" s="5">
        <v>0.0</v>
      </c>
      <c r="G44" s="5">
        <v>0.0</v>
      </c>
      <c r="H44" s="5">
        <v>1.0E30</v>
      </c>
    </row>
    <row r="45" ht="15.75" customHeight="1">
      <c r="B45" s="5" t="s">
        <v>57</v>
      </c>
      <c r="C45" s="5" t="s">
        <v>55</v>
      </c>
      <c r="D45" s="5">
        <v>0.0</v>
      </c>
      <c r="E45" s="5">
        <v>-2.2814154019994017</v>
      </c>
      <c r="F45" s="5">
        <v>0.0</v>
      </c>
      <c r="G45" s="5">
        <v>0.0</v>
      </c>
      <c r="H45" s="5">
        <v>0.0</v>
      </c>
    </row>
    <row r="46" ht="15.75" customHeight="1">
      <c r="B46" s="5" t="s">
        <v>58</v>
      </c>
      <c r="C46" s="5" t="s">
        <v>59</v>
      </c>
      <c r="D46" s="5">
        <v>1395918.3673469392</v>
      </c>
      <c r="E46" s="5">
        <v>0.0</v>
      </c>
      <c r="F46" s="5">
        <v>0.0</v>
      </c>
      <c r="G46" s="5">
        <v>465306.12244897976</v>
      </c>
      <c r="H46" s="5">
        <v>1.0E30</v>
      </c>
    </row>
    <row r="47" ht="15.75" customHeight="1">
      <c r="B47" s="5" t="s">
        <v>60</v>
      </c>
      <c r="C47" s="5" t="s">
        <v>61</v>
      </c>
      <c r="D47" s="5">
        <v>1818367.346938768</v>
      </c>
      <c r="E47" s="5">
        <v>0.0</v>
      </c>
      <c r="F47" s="5">
        <v>0.0</v>
      </c>
      <c r="G47" s="5">
        <v>606122.4489795895</v>
      </c>
      <c r="H47" s="5">
        <v>1.0E30</v>
      </c>
    </row>
    <row r="48" ht="15.75" customHeight="1">
      <c r="B48" s="5" t="s">
        <v>62</v>
      </c>
      <c r="C48" s="5" t="s">
        <v>63</v>
      </c>
      <c r="D48" s="5">
        <v>50000.0</v>
      </c>
      <c r="E48" s="5">
        <v>7.042105263157894</v>
      </c>
      <c r="F48" s="5">
        <v>50000.0</v>
      </c>
      <c r="G48" s="5">
        <v>1388571.4285714354</v>
      </c>
      <c r="H48" s="5">
        <v>49999.99999999999</v>
      </c>
    </row>
    <row r="49" ht="15.75" customHeight="1">
      <c r="B49" s="5" t="s">
        <v>64</v>
      </c>
      <c r="C49" s="5" t="s">
        <v>63</v>
      </c>
      <c r="D49" s="5">
        <v>60000.00000000001</v>
      </c>
      <c r="E49" s="5">
        <v>3.7051020408163104</v>
      </c>
      <c r="F49" s="5">
        <v>60000.0</v>
      </c>
      <c r="G49" s="5">
        <v>123749.99999999955</v>
      </c>
      <c r="H49" s="5">
        <v>60000.0</v>
      </c>
    </row>
    <row r="50" ht="15.75" customHeight="1">
      <c r="B50" s="5" t="s">
        <v>65</v>
      </c>
      <c r="C50" s="5" t="s">
        <v>63</v>
      </c>
      <c r="D50" s="5">
        <v>29999.999999999993</v>
      </c>
      <c r="E50" s="5">
        <v>7.8500000000000725</v>
      </c>
      <c r="F50" s="5">
        <v>30000.0</v>
      </c>
      <c r="G50" s="5">
        <v>14616.541353383587</v>
      </c>
      <c r="H50" s="5">
        <v>20204.081632653033</v>
      </c>
    </row>
    <row r="51" ht="15.75" customHeight="1">
      <c r="B51" s="5" t="s">
        <v>66</v>
      </c>
      <c r="C51" s="5" t="s">
        <v>67</v>
      </c>
      <c r="D51" s="5">
        <v>126917.29323308227</v>
      </c>
      <c r="E51" s="5">
        <v>0.0</v>
      </c>
      <c r="F51" s="5">
        <v>200000.0</v>
      </c>
      <c r="G51" s="5">
        <v>1.0E30</v>
      </c>
      <c r="H51" s="5">
        <v>73082.70676691772</v>
      </c>
    </row>
    <row r="52" ht="15.75" customHeight="1">
      <c r="B52" s="5" t="s">
        <v>68</v>
      </c>
      <c r="C52" s="5" t="s">
        <v>69</v>
      </c>
      <c r="D52" s="5">
        <v>6210.526315789474</v>
      </c>
      <c r="E52" s="5">
        <v>0.0</v>
      </c>
      <c r="F52" s="5">
        <v>0.0</v>
      </c>
      <c r="G52" s="5">
        <v>1.0E30</v>
      </c>
      <c r="H52" s="5">
        <v>4315.789473684212</v>
      </c>
    </row>
    <row r="53" ht="15.75" customHeight="1">
      <c r="B53" s="5" t="s">
        <v>70</v>
      </c>
      <c r="C53" s="5" t="s">
        <v>69</v>
      </c>
      <c r="D53" s="5">
        <v>0.0</v>
      </c>
      <c r="E53" s="5">
        <v>129.25144613504915</v>
      </c>
      <c r="F53" s="5">
        <v>0.0</v>
      </c>
      <c r="G53" s="5">
        <v>0.0</v>
      </c>
      <c r="H53" s="5">
        <v>0.0</v>
      </c>
    </row>
    <row r="54" ht="15.75" customHeight="1">
      <c r="B54" s="5" t="s">
        <v>71</v>
      </c>
      <c r="C54" s="5" t="s">
        <v>69</v>
      </c>
      <c r="D54" s="5">
        <v>0.0</v>
      </c>
      <c r="E54" s="5">
        <v>54.69426607750728</v>
      </c>
      <c r="F54" s="5">
        <v>0.0</v>
      </c>
      <c r="G54" s="5">
        <v>0.0</v>
      </c>
      <c r="H54" s="5">
        <v>0.0</v>
      </c>
    </row>
    <row r="55" ht="15.75" customHeight="1">
      <c r="B55" s="5" t="s">
        <v>72</v>
      </c>
      <c r="C55" s="5" t="s">
        <v>73</v>
      </c>
      <c r="D55" s="5">
        <v>19800.000000000007</v>
      </c>
      <c r="E55" s="5">
        <v>0.0</v>
      </c>
      <c r="F55" s="5">
        <v>0.0</v>
      </c>
      <c r="G55" s="5">
        <v>1.0E30</v>
      </c>
      <c r="H55" s="5">
        <v>8118.367346938778</v>
      </c>
    </row>
    <row r="56" ht="15.75" customHeight="1">
      <c r="B56" s="5" t="s">
        <v>74</v>
      </c>
      <c r="C56" s="5" t="s">
        <v>75</v>
      </c>
      <c r="D56" s="5">
        <v>50000.0</v>
      </c>
      <c r="E56" s="5">
        <v>0.0</v>
      </c>
      <c r="F56" s="5">
        <v>0.0</v>
      </c>
      <c r="G56" s="5">
        <v>10526.315789473687</v>
      </c>
      <c r="H56" s="5">
        <v>1.0E30</v>
      </c>
    </row>
    <row r="57" ht="15.75" customHeight="1">
      <c r="B57" s="5" t="s">
        <v>76</v>
      </c>
      <c r="C57" s="5" t="s">
        <v>75</v>
      </c>
      <c r="D57" s="5">
        <v>0.0</v>
      </c>
      <c r="E57" s="5">
        <v>-7.160469796702084</v>
      </c>
      <c r="F57" s="5">
        <v>0.0</v>
      </c>
      <c r="G57" s="5">
        <v>0.0</v>
      </c>
      <c r="H57" s="5">
        <v>0.0</v>
      </c>
    </row>
    <row r="58" ht="15.75" customHeight="1">
      <c r="B58" s="5" t="s">
        <v>77</v>
      </c>
      <c r="C58" s="5" t="s">
        <v>75</v>
      </c>
      <c r="D58" s="5">
        <v>0.0</v>
      </c>
      <c r="E58" s="5">
        <v>0.0</v>
      </c>
      <c r="F58" s="5">
        <v>0.0</v>
      </c>
      <c r="G58" s="5">
        <v>0.0</v>
      </c>
      <c r="H58" s="5">
        <v>1.0E30</v>
      </c>
    </row>
    <row r="59" ht="15.75" customHeight="1">
      <c r="B59" s="5" t="s">
        <v>78</v>
      </c>
      <c r="C59" s="5" t="s">
        <v>79</v>
      </c>
      <c r="D59" s="5">
        <v>69795.91836734697</v>
      </c>
      <c r="E59" s="5">
        <v>-4.371428571428549</v>
      </c>
      <c r="F59" s="5">
        <v>0.0</v>
      </c>
      <c r="G59" s="5">
        <v>13035.714285714277</v>
      </c>
      <c r="H59" s="5">
        <v>70714.28571428545</v>
      </c>
    </row>
    <row r="60" ht="15.75" customHeight="1">
      <c r="B60" s="5" t="s">
        <v>80</v>
      </c>
      <c r="C60" s="5" t="s">
        <v>81</v>
      </c>
      <c r="D60" s="5">
        <v>101020.40816326486</v>
      </c>
      <c r="E60" s="5">
        <v>0.0</v>
      </c>
      <c r="F60" s="5">
        <v>0.0</v>
      </c>
      <c r="G60" s="5">
        <v>10102.04081632644</v>
      </c>
      <c r="H60" s="5">
        <v>1.0E30</v>
      </c>
    </row>
    <row r="61" ht="15.75" customHeight="1">
      <c r="B61" s="5" t="s">
        <v>82</v>
      </c>
      <c r="C61" s="5" t="s">
        <v>83</v>
      </c>
      <c r="D61" s="5">
        <v>52631.57894736842</v>
      </c>
      <c r="E61" s="5">
        <v>0.0</v>
      </c>
      <c r="F61" s="5">
        <v>0.0</v>
      </c>
      <c r="G61" s="5">
        <v>7894.736842105264</v>
      </c>
      <c r="H61" s="5">
        <v>1.0E30</v>
      </c>
    </row>
    <row r="62" ht="15.75" customHeight="1">
      <c r="B62" s="5" t="s">
        <v>84</v>
      </c>
      <c r="C62" s="5" t="s">
        <v>83</v>
      </c>
      <c r="D62" s="5">
        <v>0.0</v>
      </c>
      <c r="E62" s="5">
        <v>-18.50343384855302</v>
      </c>
      <c r="F62" s="5">
        <v>0.0</v>
      </c>
      <c r="G62" s="5">
        <v>0.0</v>
      </c>
      <c r="H62" s="5">
        <v>0.0</v>
      </c>
    </row>
    <row r="63" ht="15.75" customHeight="1">
      <c r="B63" s="5" t="s">
        <v>85</v>
      </c>
      <c r="C63" s="5" t="s">
        <v>83</v>
      </c>
      <c r="D63" s="5">
        <v>0.0</v>
      </c>
      <c r="E63" s="5">
        <v>-14.965693434792255</v>
      </c>
      <c r="F63" s="5">
        <v>0.0</v>
      </c>
      <c r="G63" s="5">
        <v>0.0</v>
      </c>
      <c r="H63" s="5">
        <v>0.0</v>
      </c>
    </row>
    <row r="64" ht="15.75" customHeight="1">
      <c r="B64" s="5" t="s">
        <v>86</v>
      </c>
      <c r="C64" s="5" t="s">
        <v>87</v>
      </c>
      <c r="D64" s="5">
        <v>50000.0</v>
      </c>
      <c r="E64" s="5">
        <v>-7.842105263157892</v>
      </c>
      <c r="F64" s="5">
        <v>0.0</v>
      </c>
      <c r="G64" s="5">
        <v>2500.0000000000023</v>
      </c>
      <c r="H64" s="5">
        <v>13333.333333333343</v>
      </c>
    </row>
    <row r="65" ht="15.75" customHeight="1">
      <c r="B65" s="5" t="s">
        <v>88</v>
      </c>
      <c r="C65" s="5" t="s">
        <v>87</v>
      </c>
      <c r="D65" s="5">
        <v>0.0</v>
      </c>
      <c r="E65" s="5">
        <v>0.0</v>
      </c>
      <c r="F65" s="5">
        <v>0.0</v>
      </c>
      <c r="G65" s="5">
        <v>0.0</v>
      </c>
      <c r="H65" s="5">
        <v>1.0E30</v>
      </c>
    </row>
    <row r="66" ht="15.75" customHeight="1">
      <c r="B66" s="6" t="s">
        <v>89</v>
      </c>
      <c r="C66" s="6" t="s">
        <v>87</v>
      </c>
      <c r="D66" s="6">
        <v>0.0</v>
      </c>
      <c r="E66" s="6">
        <v>-15.048989790656869</v>
      </c>
      <c r="F66" s="6">
        <v>0.0</v>
      </c>
      <c r="G66" s="6">
        <v>0.0</v>
      </c>
      <c r="H66" s="6">
        <v>0.0</v>
      </c>
    </row>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1.0"/>
    <col customWidth="1" min="2" max="2" width="20.44"/>
    <col customWidth="1" min="3" max="5" width="24.44"/>
    <col customWidth="1" min="6" max="6" width="28.33"/>
    <col customWidth="1" min="7" max="7" width="17.33"/>
    <col customWidth="1" min="8" max="8" width="17.89"/>
    <col customWidth="1" min="9" max="9" width="4.0"/>
    <col customWidth="1" min="10" max="10" width="17.33"/>
    <col customWidth="1" min="11" max="11" width="17.89"/>
    <col customWidth="1" min="12" max="14" width="24.44"/>
    <col customWidth="1" min="15" max="15" width="28.33"/>
    <col customWidth="1" min="16" max="16" width="17.33"/>
    <col customWidth="1" min="17" max="26" width="11.0"/>
  </cols>
  <sheetData>
    <row r="1" ht="15.75" customHeight="1"/>
    <row r="2" ht="15.75" customHeight="1">
      <c r="B2" s="2" t="s">
        <v>90</v>
      </c>
      <c r="C2" s="2" t="s">
        <v>91</v>
      </c>
      <c r="D2" s="2" t="s">
        <v>92</v>
      </c>
      <c r="E2" s="2" t="s">
        <v>93</v>
      </c>
      <c r="F2" s="2" t="s">
        <v>94</v>
      </c>
      <c r="G2" s="2" t="s">
        <v>95</v>
      </c>
      <c r="K2" s="2" t="s">
        <v>96</v>
      </c>
      <c r="L2" s="2" t="s">
        <v>97</v>
      </c>
      <c r="M2" s="2" t="s">
        <v>97</v>
      </c>
      <c r="N2" s="2" t="s">
        <v>97</v>
      </c>
      <c r="O2" s="2" t="s">
        <v>98</v>
      </c>
      <c r="P2" s="2" t="s">
        <v>99</v>
      </c>
    </row>
    <row r="3" ht="15.75" customHeight="1">
      <c r="B3" s="2" t="s">
        <v>100</v>
      </c>
      <c r="C3" s="2" t="s">
        <v>101</v>
      </c>
      <c r="D3" s="2">
        <v>2011.0</v>
      </c>
      <c r="E3" s="2">
        <v>0.35</v>
      </c>
      <c r="F3" s="7">
        <v>0.12</v>
      </c>
      <c r="G3" s="2">
        <v>13.5</v>
      </c>
      <c r="H3" s="8"/>
      <c r="I3" s="7"/>
      <c r="K3" s="2" t="s">
        <v>91</v>
      </c>
      <c r="L3" s="2" t="s">
        <v>101</v>
      </c>
      <c r="M3" s="2" t="s">
        <v>102</v>
      </c>
      <c r="N3" s="2" t="s">
        <v>102</v>
      </c>
      <c r="O3" s="9"/>
      <c r="P3" s="9"/>
    </row>
    <row r="4" ht="15.75" customHeight="1">
      <c r="B4" s="2" t="s">
        <v>100</v>
      </c>
      <c r="C4" s="2" t="s">
        <v>102</v>
      </c>
      <c r="D4" s="2">
        <v>2010.0</v>
      </c>
      <c r="E4" s="2">
        <v>0.75</v>
      </c>
      <c r="F4" s="7">
        <v>0.25</v>
      </c>
      <c r="G4" s="2">
        <v>15.3</v>
      </c>
      <c r="H4" s="8"/>
      <c r="I4" s="7"/>
      <c r="K4" s="2" t="s">
        <v>92</v>
      </c>
      <c r="L4" s="10">
        <v>2011.0</v>
      </c>
      <c r="M4" s="10">
        <v>2010.0</v>
      </c>
      <c r="N4" s="10">
        <v>2011.0</v>
      </c>
      <c r="O4" s="9"/>
      <c r="P4" s="9"/>
    </row>
    <row r="5" ht="15.75" customHeight="1">
      <c r="B5" s="2" t="s">
        <v>100</v>
      </c>
      <c r="C5" s="2" t="s">
        <v>102</v>
      </c>
      <c r="D5" s="2">
        <v>2011.0</v>
      </c>
      <c r="E5" s="2">
        <v>0.55</v>
      </c>
      <c r="F5" s="7">
        <v>0.3</v>
      </c>
      <c r="G5" s="2">
        <v>11.5</v>
      </c>
      <c r="H5" s="8"/>
      <c r="I5" s="7"/>
      <c r="K5" s="2" t="s">
        <v>93</v>
      </c>
      <c r="L5" s="2">
        <v>0.7</v>
      </c>
      <c r="M5" s="2">
        <v>0.7</v>
      </c>
      <c r="N5" s="2">
        <v>0.7</v>
      </c>
      <c r="O5" s="2">
        <v>0.7</v>
      </c>
      <c r="P5" s="2">
        <v>0.3</v>
      </c>
    </row>
    <row r="6" ht="15.75" customHeight="1">
      <c r="B6" s="2" t="s">
        <v>103</v>
      </c>
      <c r="C6" s="2" t="s">
        <v>101</v>
      </c>
      <c r="D6" s="2">
        <v>2010.0</v>
      </c>
      <c r="E6" s="2">
        <v>0.25</v>
      </c>
      <c r="F6" s="7">
        <v>0.08</v>
      </c>
      <c r="G6" s="2">
        <v>15.7</v>
      </c>
      <c r="H6" s="8"/>
      <c r="I6" s="7"/>
      <c r="K6" s="2" t="s">
        <v>94</v>
      </c>
      <c r="L6" s="2">
        <v>0.2</v>
      </c>
      <c r="M6" s="2">
        <v>0.2</v>
      </c>
      <c r="N6" s="2">
        <v>0.2</v>
      </c>
      <c r="O6" s="2">
        <v>0.3</v>
      </c>
      <c r="P6" s="9"/>
    </row>
    <row r="7" ht="15.75" customHeight="1">
      <c r="K7" s="2" t="s">
        <v>104</v>
      </c>
      <c r="L7" s="2">
        <v>10.0</v>
      </c>
      <c r="M7" s="2">
        <v>10.0</v>
      </c>
      <c r="N7" s="2">
        <v>10.0</v>
      </c>
      <c r="O7" s="2">
        <v>10.0</v>
      </c>
      <c r="P7" s="2">
        <v>10.0</v>
      </c>
    </row>
    <row r="8" ht="15.75" customHeight="1">
      <c r="K8" s="2" t="s">
        <v>105</v>
      </c>
      <c r="L8" s="2">
        <v>15.0</v>
      </c>
      <c r="M8" s="2">
        <v>15.0</v>
      </c>
      <c r="N8" s="2">
        <v>15.0</v>
      </c>
      <c r="O8" s="2">
        <v>15.0</v>
      </c>
      <c r="P8" s="2">
        <v>15.0</v>
      </c>
    </row>
    <row r="9" ht="15.75" customHeight="1">
      <c r="B9" s="11" t="s">
        <v>106</v>
      </c>
    </row>
    <row r="10" ht="15.75" customHeight="1"/>
    <row r="11" ht="15.75" customHeight="1">
      <c r="C11" s="10">
        <v>2011.0</v>
      </c>
      <c r="D11" s="10">
        <v>2010.0</v>
      </c>
      <c r="E11" s="10">
        <v>2011.0</v>
      </c>
    </row>
    <row r="12" ht="15.75" customHeight="1">
      <c r="C12" s="2" t="s">
        <v>101</v>
      </c>
      <c r="D12" s="2" t="s">
        <v>102</v>
      </c>
      <c r="E12" s="2" t="s">
        <v>102</v>
      </c>
    </row>
    <row r="13" ht="15.75" customHeight="1">
      <c r="B13" s="12" t="s">
        <v>107</v>
      </c>
      <c r="C13" s="2" t="s">
        <v>97</v>
      </c>
      <c r="D13" s="2" t="s">
        <v>97</v>
      </c>
      <c r="E13" s="2" t="s">
        <v>97</v>
      </c>
      <c r="F13" s="2" t="s">
        <v>98</v>
      </c>
      <c r="G13" s="2" t="s">
        <v>99</v>
      </c>
      <c r="H13" s="2" t="s">
        <v>108</v>
      </c>
      <c r="J13" s="2" t="s">
        <v>109</v>
      </c>
      <c r="K13" s="2" t="s">
        <v>110</v>
      </c>
    </row>
    <row r="14" ht="15.75" customHeight="1">
      <c r="B14" s="2" t="s">
        <v>100</v>
      </c>
      <c r="C14" s="13">
        <v>50000.0</v>
      </c>
      <c r="D14" s="13">
        <v>0.0</v>
      </c>
      <c r="E14" s="13">
        <v>0.0</v>
      </c>
      <c r="F14" s="13">
        <v>0.0</v>
      </c>
      <c r="G14" s="13">
        <v>0.0</v>
      </c>
      <c r="H14" s="14">
        <f t="shared" ref="H14:H17" si="1">SUM(C14:G14)</f>
        <v>50000</v>
      </c>
      <c r="I14" s="15" t="s">
        <v>111</v>
      </c>
      <c r="J14" s="16">
        <v>50000.0</v>
      </c>
      <c r="K14" s="17">
        <v>2.35</v>
      </c>
    </row>
    <row r="15" ht="15.75" customHeight="1">
      <c r="B15" s="2" t="s">
        <v>100</v>
      </c>
      <c r="C15" s="13">
        <v>0.0</v>
      </c>
      <c r="D15" s="13">
        <v>0.0</v>
      </c>
      <c r="E15" s="13">
        <v>0.0</v>
      </c>
      <c r="F15" s="13">
        <v>60000.00000000001</v>
      </c>
      <c r="G15" s="13">
        <v>0.0</v>
      </c>
      <c r="H15" s="14">
        <f t="shared" si="1"/>
        <v>60000</v>
      </c>
      <c r="I15" s="15" t="s">
        <v>111</v>
      </c>
      <c r="J15" s="16">
        <v>60000.0</v>
      </c>
      <c r="K15" s="17">
        <v>2.6</v>
      </c>
    </row>
    <row r="16" ht="15.75" customHeight="1">
      <c r="B16" s="2" t="s">
        <v>100</v>
      </c>
      <c r="C16" s="13">
        <v>0.0</v>
      </c>
      <c r="D16" s="13">
        <v>0.0</v>
      </c>
      <c r="E16" s="13">
        <v>0.0</v>
      </c>
      <c r="F16" s="13">
        <v>9795.918367346962</v>
      </c>
      <c r="G16" s="13">
        <v>20204.081632653033</v>
      </c>
      <c r="H16" s="14">
        <f t="shared" si="1"/>
        <v>30000</v>
      </c>
      <c r="I16" s="15" t="s">
        <v>111</v>
      </c>
      <c r="J16" s="16">
        <v>30000.0</v>
      </c>
      <c r="K16" s="17">
        <v>2.1</v>
      </c>
    </row>
    <row r="17" ht="15.75" customHeight="1">
      <c r="B17" s="2" t="s">
        <v>103</v>
      </c>
      <c r="C17" s="13">
        <v>2631.578947368423</v>
      </c>
      <c r="D17" s="13">
        <v>0.0</v>
      </c>
      <c r="E17" s="13">
        <v>0.0</v>
      </c>
      <c r="F17" s="13">
        <v>23265.306122448987</v>
      </c>
      <c r="G17" s="13">
        <v>101020.40816326486</v>
      </c>
      <c r="H17" s="14">
        <f t="shared" si="1"/>
        <v>126917.2932</v>
      </c>
      <c r="I17" s="15" t="s">
        <v>111</v>
      </c>
      <c r="J17" s="16">
        <v>200000.0</v>
      </c>
      <c r="K17" s="17">
        <v>1.55</v>
      </c>
    </row>
    <row r="18" ht="15.75" customHeight="1">
      <c r="B18" s="2" t="s">
        <v>112</v>
      </c>
      <c r="C18" s="14">
        <f t="shared" ref="C18:G18" si="2">SUM(C14:C17)</f>
        <v>52631.57895</v>
      </c>
      <c r="D18" s="14">
        <f t="shared" si="2"/>
        <v>0</v>
      </c>
      <c r="E18" s="14">
        <f t="shared" si="2"/>
        <v>0</v>
      </c>
      <c r="F18" s="14">
        <f t="shared" si="2"/>
        <v>93061.22449</v>
      </c>
      <c r="G18" s="14">
        <f t="shared" si="2"/>
        <v>121224.4898</v>
      </c>
    </row>
    <row r="19" ht="15.75" customHeight="1">
      <c r="B19" s="2" t="s">
        <v>113</v>
      </c>
      <c r="C19" s="17">
        <v>9.0</v>
      </c>
      <c r="D19" s="17">
        <v>9.0</v>
      </c>
      <c r="E19" s="17">
        <v>9.0</v>
      </c>
      <c r="F19" s="17">
        <v>5.5</v>
      </c>
      <c r="G19" s="17">
        <v>2.95</v>
      </c>
    </row>
    <row r="20" ht="15.75" customHeight="1"/>
    <row r="21" ht="15.75" customHeight="1">
      <c r="B21" s="2" t="s">
        <v>114</v>
      </c>
      <c r="C21" s="18">
        <f>SUMPRODUCT(C18:G18,C19:G19)</f>
        <v>1343133.19</v>
      </c>
    </row>
    <row r="22" ht="15.75" customHeight="1">
      <c r="B22" s="2" t="s">
        <v>115</v>
      </c>
    </row>
    <row r="23" ht="15.75" customHeight="1">
      <c r="B23" s="2" t="s">
        <v>116</v>
      </c>
      <c r="C23" s="18">
        <f>SUMPRODUCT(H14:H17,K14:K17)</f>
        <v>533221.8045</v>
      </c>
      <c r="L23" s="10"/>
      <c r="M23" s="10"/>
      <c r="N23" s="10"/>
      <c r="O23" s="10"/>
    </row>
    <row r="24" ht="15.75" customHeight="1"/>
    <row r="25" ht="15.75" customHeight="1">
      <c r="B25" s="2" t="s">
        <v>117</v>
      </c>
    </row>
    <row r="26" ht="15.75" customHeight="1">
      <c r="B26" s="2" t="s">
        <v>118</v>
      </c>
      <c r="C26" s="19">
        <f t="shared" ref="C26:G26" si="3">SUMPRODUCT(C14:C17,$E$3:$E$6)</f>
        <v>18157.89474</v>
      </c>
      <c r="D26" s="19">
        <f t="shared" si="3"/>
        <v>0</v>
      </c>
      <c r="E26" s="19">
        <f t="shared" si="3"/>
        <v>0</v>
      </c>
      <c r="F26" s="19">
        <f t="shared" si="3"/>
        <v>56204.08163</v>
      </c>
      <c r="G26" s="19">
        <f t="shared" si="3"/>
        <v>36367.34694</v>
      </c>
    </row>
    <row r="27" ht="15.75" customHeight="1">
      <c r="B27" s="2" t="s">
        <v>119</v>
      </c>
      <c r="C27" s="19">
        <f t="shared" ref="C27:F27" si="4">SUMPRODUCT(C14:C17,$F$3:$F$6)</f>
        <v>6210.526316</v>
      </c>
      <c r="D27" s="19">
        <f t="shared" si="4"/>
        <v>0</v>
      </c>
      <c r="E27" s="19">
        <f t="shared" si="4"/>
        <v>0</v>
      </c>
      <c r="F27" s="19">
        <f t="shared" si="4"/>
        <v>19800</v>
      </c>
      <c r="H27" s="20"/>
      <c r="I27" s="20"/>
    </row>
    <row r="28" ht="15.75" customHeight="1">
      <c r="B28" s="2" t="s">
        <v>120</v>
      </c>
      <c r="C28" s="19">
        <f t="shared" ref="C28:G28" si="5">SUMPRODUCT(C14:C17,$G$3:$G$6)</f>
        <v>716315.7895</v>
      </c>
      <c r="D28" s="19">
        <f t="shared" si="5"/>
        <v>0</v>
      </c>
      <c r="E28" s="19">
        <f t="shared" si="5"/>
        <v>0</v>
      </c>
      <c r="F28" s="19">
        <f t="shared" si="5"/>
        <v>1395918.367</v>
      </c>
      <c r="G28" s="19">
        <f t="shared" si="5"/>
        <v>1818367.347</v>
      </c>
    </row>
    <row r="29" ht="15.75" customHeight="1">
      <c r="B29" s="2" t="s">
        <v>121</v>
      </c>
      <c r="C29" s="19">
        <f t="shared" ref="C29:F29" si="6">C14+C15+C16</f>
        <v>50000</v>
      </c>
      <c r="D29" s="19">
        <f t="shared" si="6"/>
        <v>0</v>
      </c>
      <c r="E29" s="19">
        <f t="shared" si="6"/>
        <v>0</v>
      </c>
      <c r="F29" s="19">
        <f t="shared" si="6"/>
        <v>69795.91837</v>
      </c>
      <c r="G29" s="19">
        <f>G17</f>
        <v>101020.4082</v>
      </c>
    </row>
    <row r="30" ht="15.75" customHeight="1">
      <c r="B30" s="2" t="s">
        <v>122</v>
      </c>
      <c r="C30" s="19">
        <f>C14+C17</f>
        <v>52631.57895</v>
      </c>
      <c r="D30" s="19">
        <f t="shared" ref="D30:E30" si="7">D15+D16</f>
        <v>0</v>
      </c>
      <c r="E30" s="21">
        <f t="shared" si="7"/>
        <v>0</v>
      </c>
    </row>
    <row r="31" ht="15.75" customHeight="1">
      <c r="B31" s="2" t="s">
        <v>123</v>
      </c>
      <c r="C31" s="19">
        <f>C14+C16</f>
        <v>50000</v>
      </c>
      <c r="D31" s="19">
        <f>D15+D17</f>
        <v>0</v>
      </c>
      <c r="E31" s="19">
        <f>E14+E16</f>
        <v>0</v>
      </c>
    </row>
    <row r="32" ht="15.75" customHeight="1"/>
    <row r="33" ht="15.75" customHeight="1">
      <c r="B33" s="15" t="s">
        <v>111</v>
      </c>
      <c r="C33" s="15" t="s">
        <v>111</v>
      </c>
      <c r="D33" s="15" t="s">
        <v>111</v>
      </c>
      <c r="E33" s="15" t="s">
        <v>111</v>
      </c>
      <c r="F33" s="15" t="s">
        <v>111</v>
      </c>
      <c r="G33" s="15" t="s">
        <v>111</v>
      </c>
    </row>
    <row r="34" ht="15.75" customHeight="1">
      <c r="B34" s="2" t="s">
        <v>118</v>
      </c>
      <c r="C34" s="19">
        <f t="shared" ref="C34:G34" si="8">C18*L5</f>
        <v>36842.10526</v>
      </c>
      <c r="D34" s="19">
        <f t="shared" si="8"/>
        <v>0</v>
      </c>
      <c r="E34" s="19">
        <f t="shared" si="8"/>
        <v>0</v>
      </c>
      <c r="F34" s="19">
        <f t="shared" si="8"/>
        <v>65142.85714</v>
      </c>
      <c r="G34" s="19">
        <f t="shared" si="8"/>
        <v>36367.34694</v>
      </c>
    </row>
    <row r="35" ht="15.75" customHeight="1">
      <c r="B35" s="2" t="s">
        <v>119</v>
      </c>
      <c r="C35" s="19">
        <f t="shared" ref="C35:F35" si="9">C18*L6</f>
        <v>10526.31579</v>
      </c>
      <c r="D35" s="19">
        <f t="shared" si="9"/>
        <v>0</v>
      </c>
      <c r="E35" s="19">
        <f t="shared" si="9"/>
        <v>0</v>
      </c>
      <c r="F35" s="19">
        <f t="shared" si="9"/>
        <v>27918.36735</v>
      </c>
      <c r="H35" s="20"/>
      <c r="I35" s="20"/>
    </row>
    <row r="36" ht="15.75" customHeight="1">
      <c r="B36" s="2" t="s">
        <v>124</v>
      </c>
      <c r="C36" s="22">
        <f t="shared" ref="C36:G36" si="10">C18*L8</f>
        <v>789473.6842</v>
      </c>
      <c r="D36" s="22">
        <f t="shared" si="10"/>
        <v>0</v>
      </c>
      <c r="E36" s="22">
        <f t="shared" si="10"/>
        <v>0</v>
      </c>
      <c r="F36" s="22">
        <f t="shared" si="10"/>
        <v>1395918.367</v>
      </c>
      <c r="G36" s="22">
        <f t="shared" si="10"/>
        <v>1818367.347</v>
      </c>
    </row>
    <row r="37" ht="15.75" customHeight="1"/>
    <row r="38" ht="15.75" customHeight="1">
      <c r="B38" s="15" t="s">
        <v>125</v>
      </c>
      <c r="C38" s="15" t="s">
        <v>125</v>
      </c>
      <c r="D38" s="15" t="s">
        <v>125</v>
      </c>
      <c r="E38" s="15" t="s">
        <v>125</v>
      </c>
      <c r="F38" s="15" t="s">
        <v>125</v>
      </c>
      <c r="G38" s="15" t="s">
        <v>125</v>
      </c>
    </row>
    <row r="39" ht="15.75" customHeight="1">
      <c r="B39" s="2" t="s">
        <v>126</v>
      </c>
      <c r="C39" s="22">
        <f t="shared" ref="C39:G39" si="11">C18*L7</f>
        <v>526315.7895</v>
      </c>
      <c r="D39" s="22">
        <f t="shared" si="11"/>
        <v>0</v>
      </c>
      <c r="E39" s="22">
        <f t="shared" si="11"/>
        <v>0</v>
      </c>
      <c r="F39" s="22">
        <f t="shared" si="11"/>
        <v>930612.2449</v>
      </c>
      <c r="G39" s="22">
        <f t="shared" si="11"/>
        <v>1212244.898</v>
      </c>
    </row>
    <row r="40" ht="15.75" customHeight="1">
      <c r="B40" s="2" t="s">
        <v>121</v>
      </c>
      <c r="C40" s="19">
        <f t="shared" ref="C40:G40" si="12">0.75*C18</f>
        <v>39473.68421</v>
      </c>
      <c r="D40" s="19">
        <f t="shared" si="12"/>
        <v>0</v>
      </c>
      <c r="E40" s="19">
        <f t="shared" si="12"/>
        <v>0</v>
      </c>
      <c r="F40" s="19">
        <f t="shared" si="12"/>
        <v>69795.91837</v>
      </c>
      <c r="G40" s="19">
        <f t="shared" si="12"/>
        <v>90918.36735</v>
      </c>
    </row>
    <row r="41" ht="15.75" customHeight="1">
      <c r="B41" s="2" t="s">
        <v>122</v>
      </c>
      <c r="C41" s="19">
        <f t="shared" ref="C41:E41" si="13">0.85*C18</f>
        <v>44736.84211</v>
      </c>
      <c r="D41" s="19">
        <f t="shared" si="13"/>
        <v>0</v>
      </c>
      <c r="E41" s="19">
        <f t="shared" si="13"/>
        <v>0</v>
      </c>
    </row>
    <row r="42" ht="15.75" customHeight="1">
      <c r="B42" s="2" t="s">
        <v>123</v>
      </c>
      <c r="C42" s="19">
        <f t="shared" ref="C42:E42" si="14">0.95*C18</f>
        <v>50000</v>
      </c>
      <c r="D42" s="19">
        <f t="shared" si="14"/>
        <v>0</v>
      </c>
      <c r="E42" s="19">
        <f t="shared" si="14"/>
        <v>0</v>
      </c>
    </row>
    <row r="43" ht="15.75" customHeight="1">
      <c r="B43" s="15"/>
      <c r="C43" s="15"/>
      <c r="D43" s="15"/>
      <c r="E43" s="15"/>
    </row>
    <row r="44" ht="15.75" customHeight="1"/>
    <row r="45" ht="15.75" customHeight="1"/>
    <row r="46" ht="15.75" customHeight="1"/>
    <row r="47" ht="15.75" customHeight="1">
      <c r="C47" s="23" t="s">
        <v>127</v>
      </c>
    </row>
    <row r="48" ht="15.75" customHeight="1">
      <c r="B48" s="2" t="s">
        <v>128</v>
      </c>
      <c r="C48" s="2" t="s">
        <v>129</v>
      </c>
    </row>
    <row r="49" ht="15.75" customHeight="1">
      <c r="B49" s="2" t="s">
        <v>130</v>
      </c>
      <c r="C49" s="2" t="s">
        <v>131</v>
      </c>
    </row>
    <row r="50" ht="15.75" customHeight="1">
      <c r="B50" s="2" t="s">
        <v>125</v>
      </c>
      <c r="C50" s="2" t="s">
        <v>132</v>
      </c>
    </row>
    <row r="51" ht="15.75" customHeight="1"/>
    <row r="52" ht="15.75" customHeight="1">
      <c r="C52" s="2" t="s">
        <v>133</v>
      </c>
    </row>
    <row r="53" ht="15.75" customHeight="1">
      <c r="C53" s="2" t="s">
        <v>134</v>
      </c>
    </row>
    <row r="54" ht="15.75" customHeight="1">
      <c r="C54" s="2" t="s">
        <v>135</v>
      </c>
    </row>
    <row r="55" ht="15.75" customHeight="1">
      <c r="C55" s="2" t="s">
        <v>136</v>
      </c>
    </row>
    <row r="56" ht="15.75" customHeight="1">
      <c r="C56" s="2" t="s">
        <v>137</v>
      </c>
    </row>
    <row r="57" ht="15.75" customHeight="1">
      <c r="C57" s="2" t="s">
        <v>138</v>
      </c>
    </row>
    <row r="58" ht="15.75" customHeight="1">
      <c r="C58" s="2" t="s">
        <v>139</v>
      </c>
    </row>
    <row r="59" ht="15.75" customHeight="1"/>
    <row r="60" ht="15.75" customHeight="1">
      <c r="C60" s="2" t="s">
        <v>140</v>
      </c>
    </row>
    <row r="61" ht="15.75" customHeight="1">
      <c r="C61" s="2" t="s">
        <v>141</v>
      </c>
    </row>
    <row r="62" ht="15.75" customHeight="1">
      <c r="C62" s="2" t="s">
        <v>142</v>
      </c>
    </row>
    <row r="63" ht="15.75" customHeight="1"/>
    <row r="64" ht="15.75" customHeight="1">
      <c r="C64" s="24"/>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2022-09-27T17:53:03Z</dcterms:created>
  <dc:creator>Rose Pandher</dc:creator>
</cp:coreProperties>
</file>