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tyler-whittle/Documents/Data_Science/General_Assembly/Data_Science_Immersive_course/GA_use/DSI9-lessons/projects/GA_MG_05_Nov_19/GCSEs/"/>
    </mc:Choice>
  </mc:AlternateContent>
  <xr:revisionPtr revIDLastSave="0" documentId="13_ncr:1_{CCF37CD9-A8AA-C943-9B46-060D16FCB31B}" xr6:coauthVersionLast="45" xr6:coauthVersionMax="45" xr10:uidLastSave="{00000000-0000-0000-0000-000000000000}"/>
  <bookViews>
    <workbookView xWindow="380" yWindow="460" windowWidth="28040" windowHeight="16520" xr2:uid="{6E02A46A-42D7-2046-A763-E533977222C5}"/>
  </bookViews>
  <sheets>
    <sheet name="Overview_nums" sheetId="1" r:id="rId1"/>
    <sheet name="Models' performance" sheetId="4" r:id="rId2"/>
    <sheet name="Features_Imp - GRAPHS" sheetId="2" r:id="rId3"/>
    <sheet name="Ebacc_sta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2" i="2" l="1"/>
  <c r="N66" i="2"/>
  <c r="N43" i="2"/>
  <c r="E22" i="3" l="1"/>
  <c r="I17" i="3" s="1"/>
  <c r="D35" i="1"/>
  <c r="D34" i="1"/>
  <c r="E56" i="3"/>
  <c r="D56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27" i="3"/>
  <c r="G28" i="3"/>
  <c r="G36" i="3"/>
  <c r="G42" i="3"/>
  <c r="G43" i="3"/>
  <c r="G44" i="3"/>
  <c r="G50" i="3"/>
  <c r="G51" i="3"/>
  <c r="G52" i="3"/>
  <c r="F7" i="3"/>
  <c r="I11" i="3" s="1"/>
  <c r="F8" i="3"/>
  <c r="G8" i="3"/>
  <c r="F9" i="3"/>
  <c r="G9" i="3"/>
  <c r="F10" i="3"/>
  <c r="F11" i="3"/>
  <c r="I9" i="3" s="1"/>
  <c r="I14" i="3" s="1"/>
  <c r="F12" i="3"/>
  <c r="G12" i="3"/>
  <c r="F13" i="3"/>
  <c r="I12" i="3" s="1"/>
  <c r="G13" i="3"/>
  <c r="F14" i="3"/>
  <c r="I13" i="3" s="1"/>
  <c r="F15" i="3"/>
  <c r="F16" i="3"/>
  <c r="G16" i="3"/>
  <c r="F17" i="3"/>
  <c r="I10" i="3" s="1"/>
  <c r="G17" i="3"/>
  <c r="F18" i="3"/>
  <c r="F19" i="3"/>
  <c r="F20" i="3"/>
  <c r="G20" i="3"/>
  <c r="G6" i="3"/>
  <c r="F6" i="3"/>
  <c r="E59" i="3"/>
  <c r="E60" i="3"/>
  <c r="D60" i="3"/>
  <c r="D59" i="3"/>
  <c r="E58" i="3"/>
  <c r="G35" i="3" s="1"/>
  <c r="D58" i="3"/>
  <c r="E23" i="3"/>
  <c r="D23" i="3"/>
  <c r="C32" i="1"/>
  <c r="C28" i="1"/>
  <c r="D28" i="1"/>
  <c r="D23" i="1"/>
  <c r="D25" i="1" s="1"/>
  <c r="D14" i="1"/>
  <c r="C25" i="1"/>
  <c r="E13" i="1"/>
  <c r="E12" i="1"/>
  <c r="G34" i="3" l="1"/>
  <c r="G49" i="3"/>
  <c r="G41" i="3"/>
  <c r="G33" i="3"/>
  <c r="D61" i="3"/>
  <c r="G19" i="3"/>
  <c r="G15" i="3"/>
  <c r="G11" i="3"/>
  <c r="G7" i="3"/>
  <c r="G48" i="3"/>
  <c r="G40" i="3"/>
  <c r="G32" i="3"/>
  <c r="D62" i="3"/>
  <c r="G47" i="3"/>
  <c r="G39" i="3"/>
  <c r="G31" i="3"/>
  <c r="G18" i="3"/>
  <c r="G14" i="3"/>
  <c r="G10" i="3"/>
  <c r="G27" i="3"/>
  <c r="G46" i="3"/>
  <c r="G38" i="3"/>
  <c r="G30" i="3"/>
  <c r="G53" i="3"/>
  <c r="G45" i="3"/>
  <c r="G37" i="3"/>
  <c r="G29" i="3"/>
  <c r="I19" i="3"/>
  <c r="I18" i="3"/>
  <c r="I20" i="3" s="1"/>
  <c r="E62" i="3"/>
  <c r="E61" i="3"/>
</calcChain>
</file>

<file path=xl/sharedStrings.xml><?xml version="1.0" encoding="utf-8"?>
<sst xmlns="http://schemas.openxmlformats.org/spreadsheetml/2006/main" count="123" uniqueCount="97">
  <si>
    <t>Total in School</t>
  </si>
  <si>
    <t>Total taking GCSES</t>
  </si>
  <si>
    <t>P8MEA</t>
  </si>
  <si>
    <t>P8MEA_ORIG</t>
  </si>
  <si>
    <t>ATT8SCR</t>
  </si>
  <si>
    <t>TAVENT_G_PTQ_E</t>
  </si>
  <si>
    <t>% pass A*-C Eng &amp; Maths</t>
  </si>
  <si>
    <t>Source: Capstone - Model 7-(05-Sep-19)</t>
  </si>
  <si>
    <t>% of School taking GCSEs</t>
  </si>
  <si>
    <t>No. Schools</t>
  </si>
  <si>
    <t>Dataset used</t>
  </si>
  <si>
    <t>df_model14</t>
  </si>
  <si>
    <t>No. Pupils at GCSE</t>
  </si>
  <si>
    <t>Original dataset (all schools)</t>
  </si>
  <si>
    <t>EAL</t>
  </si>
  <si>
    <t>DISADV</t>
  </si>
  <si>
    <t>Decision Tree</t>
  </si>
  <si>
    <t>Ada Boost DT</t>
  </si>
  <si>
    <t>Random Forest</t>
  </si>
  <si>
    <t>Ebacc_Lang</t>
  </si>
  <si>
    <t>Num_subjects</t>
  </si>
  <si>
    <t>Pct_boys</t>
  </si>
  <si>
    <t>Pct_any_qual</t>
  </si>
  <si>
    <t>Linear (Lasso)</t>
  </si>
  <si>
    <t>Biology</t>
  </si>
  <si>
    <t>Ancient languages</t>
  </si>
  <si>
    <t>Chemistry</t>
  </si>
  <si>
    <t>Combined science*</t>
  </si>
  <si>
    <t>Computing</t>
  </si>
  <si>
    <t>English</t>
  </si>
  <si>
    <t>English language</t>
  </si>
  <si>
    <t>English literature</t>
  </si>
  <si>
    <t>French</t>
  </si>
  <si>
    <t>Geography</t>
  </si>
  <si>
    <t>German</t>
  </si>
  <si>
    <t>History</t>
  </si>
  <si>
    <t>Mathematics</t>
  </si>
  <si>
    <t>Physics</t>
  </si>
  <si>
    <t>Spanish</t>
  </si>
  <si>
    <t>Total</t>
  </si>
  <si>
    <t>Other modern languages</t>
  </si>
  <si>
    <t>Number of entries</t>
  </si>
  <si>
    <t>Ebacc subject</t>
  </si>
  <si>
    <t>GCSE - EBACC</t>
  </si>
  <si>
    <t>Maths</t>
  </si>
  <si>
    <t>Science</t>
  </si>
  <si>
    <t>Languages</t>
  </si>
  <si>
    <t>Humanities</t>
  </si>
  <si>
    <t>EBACC subject areas</t>
  </si>
  <si>
    <t>any ancient or modern</t>
  </si>
  <si>
    <t>One of:
a) GCSE combined science – pupils take 2 GCSEs that cover the 3 main sciences, biology, chemistry and physics
b) 3 single sciences at GCSE – pupils choose 3 subjects from biology, chemistry, physics and computer science</t>
  </si>
  <si>
    <t>To count towards the English part of the EBacc, pupils need to take both English literature and English language GCSE exams</t>
  </si>
  <si>
    <t>Source: https://www.gov.uk/government/publications/english-baccalaureate-ebacc/english-baccalaureate-ebacc</t>
  </si>
  <si>
    <t>Drama</t>
  </si>
  <si>
    <t>Economics</t>
  </si>
  <si>
    <t>Engineering</t>
  </si>
  <si>
    <t>ICT</t>
  </si>
  <si>
    <t>Manufacturing</t>
  </si>
  <si>
    <t>Music</t>
  </si>
  <si>
    <t>Statistics</t>
  </si>
  <si>
    <t>Business studies</t>
  </si>
  <si>
    <t>Citizenship studies</t>
  </si>
  <si>
    <t>Classical subjects (non-Ebacc)</t>
  </si>
  <si>
    <t>Design &amp; technology</t>
  </si>
  <si>
    <t>Food, catering and hospitality</t>
  </si>
  <si>
    <t>General studies</t>
  </si>
  <si>
    <t>Health &amp; social care</t>
  </si>
  <si>
    <t>Home economics</t>
  </si>
  <si>
    <t>Business &amp; comm. Systems</t>
  </si>
  <si>
    <t>Art and design subjects</t>
  </si>
  <si>
    <t>Additional science (further)</t>
  </si>
  <si>
    <t>Leisure &amp; tourism</t>
  </si>
  <si>
    <t>Welsh: second language</t>
  </si>
  <si>
    <t>Social science subjects</t>
  </si>
  <si>
    <t>Religious studies</t>
  </si>
  <si>
    <t>Physical education</t>
  </si>
  <si>
    <t>Performing / Expressive arts</t>
  </si>
  <si>
    <t>Other sciences</t>
  </si>
  <si>
    <t>Media / Film / TV studies</t>
  </si>
  <si>
    <t>Total entries</t>
  </si>
  <si>
    <t>Ebacc</t>
  </si>
  <si>
    <t>Non-Ebacc</t>
  </si>
  <si>
    <t>History &amp; Geography</t>
  </si>
  <si>
    <t>Subject</t>
  </si>
  <si>
    <t>GCSE - non-EBACC</t>
  </si>
  <si>
    <t>&amp; 2018 entries (all)</t>
  </si>
  <si>
    <t>&amp; 2018 entries (Ebacc)</t>
  </si>
  <si>
    <t>Check:</t>
  </si>
  <si>
    <t>ID</t>
  </si>
  <si>
    <t>Type of Model</t>
  </si>
  <si>
    <t>Decision Tree Regressor</t>
  </si>
  <si>
    <t>Linear Regression (Lasso)</t>
  </si>
  <si>
    <t>Bagging</t>
  </si>
  <si>
    <t>Test</t>
  </si>
  <si>
    <t>Training (cv=5)</t>
  </si>
  <si>
    <t>AdaBoost (DecTree)</t>
  </si>
  <si>
    <t>Graph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</si>
</sst>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i/>
      <sz val="12"/>
      <color theme="0" tint="-0.499984740745262"/>
      <name val="Garamond"/>
      <family val="1"/>
    </font>
    <font>
      <sz val="14"/>
      <color theme="1"/>
      <name val="Garamond"/>
      <family val="1"/>
    </font>
    <font>
      <b/>
      <sz val="14"/>
      <color theme="1"/>
      <name val="Garamond"/>
      <family val="1"/>
    </font>
    <font>
      <b/>
      <sz val="16"/>
      <color theme="1"/>
      <name val="Garamond"/>
      <family val="1"/>
    </font>
    <font>
      <sz val="16"/>
      <color theme="1"/>
      <name val="Garamond"/>
      <family val="1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FFFF"/>
      <name val="Garamond"/>
      <family val="1"/>
    </font>
    <font>
      <sz val="16"/>
      <color rgb="FF000000"/>
      <name val="Garamond"/>
      <family val="1"/>
    </font>
    <font>
      <b/>
      <sz val="16"/>
      <color rgb="FF000000"/>
      <name val="Garamond"/>
      <family val="1"/>
    </font>
    <font>
      <sz val="16"/>
      <color rgb="FFC00000"/>
      <name val="Garamond"/>
      <family val="1"/>
    </font>
    <font>
      <b/>
      <sz val="14"/>
      <color rgb="FFFF0000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5E3CF"/>
        <bgColor indexed="64"/>
      </patternFill>
    </fill>
    <fill>
      <patternFill patternType="solid">
        <fgColor rgb="FFEBF1E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3" fillId="0" borderId="0" xfId="0" applyFont="1"/>
    <xf numFmtId="9" fontId="0" fillId="0" borderId="0" xfId="2" applyFont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5" fillId="0" borderId="0" xfId="1" applyNumberFormat="1" applyFont="1"/>
    <xf numFmtId="164" fontId="8" fillId="0" borderId="0" xfId="1" applyNumberFormat="1" applyFont="1"/>
    <xf numFmtId="9" fontId="8" fillId="0" borderId="0" xfId="2" applyFont="1"/>
    <xf numFmtId="10" fontId="8" fillId="0" borderId="0" xfId="0" applyNumberFormat="1" applyFont="1"/>
    <xf numFmtId="164" fontId="5" fillId="0" borderId="0" xfId="0" applyNumberFormat="1" applyFont="1"/>
    <xf numFmtId="0" fontId="8" fillId="0" borderId="0" xfId="0" applyFont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9" fontId="12" fillId="0" borderId="1" xfId="2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164" fontId="13" fillId="0" borderId="0" xfId="1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43" fontId="5" fillId="0" borderId="0" xfId="0" applyNumberFormat="1" applyFont="1"/>
    <xf numFmtId="9" fontId="5" fillId="0" borderId="0" xfId="2" applyFont="1"/>
    <xf numFmtId="0" fontId="0" fillId="0" borderId="0" xfId="0" applyAlignment="1">
      <alignment horizontal="right"/>
    </xf>
    <xf numFmtId="3" fontId="0" fillId="0" borderId="0" xfId="0" applyNumberFormat="1"/>
    <xf numFmtId="0" fontId="2" fillId="3" borderId="0" xfId="0" applyFont="1" applyFill="1"/>
    <xf numFmtId="3" fontId="3" fillId="0" borderId="1" xfId="0" applyNumberFormat="1" applyFont="1" applyBorder="1"/>
    <xf numFmtId="0" fontId="14" fillId="0" borderId="0" xfId="0" applyFont="1"/>
    <xf numFmtId="0" fontId="0" fillId="0" borderId="0" xfId="0" applyAlignment="1">
      <alignment wrapText="1"/>
    </xf>
    <xf numFmtId="0" fontId="15" fillId="0" borderId="0" xfId="0" applyFont="1"/>
    <xf numFmtId="9" fontId="0" fillId="0" borderId="0" xfId="0" applyNumberFormat="1"/>
    <xf numFmtId="9" fontId="3" fillId="0" borderId="1" xfId="0" applyNumberFormat="1" applyFont="1" applyBorder="1"/>
    <xf numFmtId="9" fontId="16" fillId="0" borderId="0" xfId="0" applyNumberFormat="1" applyFont="1"/>
    <xf numFmtId="0" fontId="3" fillId="0" borderId="0" xfId="0" applyFont="1" applyBorder="1"/>
    <xf numFmtId="3" fontId="3" fillId="0" borderId="0" xfId="0" applyNumberFormat="1" applyFont="1" applyBorder="1"/>
    <xf numFmtId="0" fontId="17" fillId="4" borderId="2" xfId="0" applyFont="1" applyFill="1" applyBorder="1" applyAlignment="1">
      <alignment horizontal="left" vertical="center" wrapText="1" readingOrder="1"/>
    </xf>
    <xf numFmtId="0" fontId="18" fillId="5" borderId="3" xfId="0" applyFont="1" applyFill="1" applyBorder="1" applyAlignment="1">
      <alignment horizontal="left" vertical="center" wrapText="1" readingOrder="1"/>
    </xf>
    <xf numFmtId="0" fontId="19" fillId="5" borderId="3" xfId="0" applyFont="1" applyFill="1" applyBorder="1" applyAlignment="1">
      <alignment horizontal="left" vertical="center" wrapText="1" readingOrder="1"/>
    </xf>
    <xf numFmtId="0" fontId="18" fillId="6" borderId="5" xfId="0" applyFont="1" applyFill="1" applyBorder="1" applyAlignment="1">
      <alignment horizontal="left" vertical="center" wrapText="1" readingOrder="1"/>
    </xf>
    <xf numFmtId="0" fontId="19" fillId="6" borderId="5" xfId="0" applyFont="1" applyFill="1" applyBorder="1" applyAlignment="1">
      <alignment horizontal="left" vertical="center" wrapText="1" readingOrder="1"/>
    </xf>
    <xf numFmtId="0" fontId="18" fillId="5" borderId="4" xfId="0" applyFont="1" applyFill="1" applyBorder="1" applyAlignment="1">
      <alignment horizontal="left" vertical="center" wrapText="1" readingOrder="1"/>
    </xf>
    <xf numFmtId="0" fontId="19" fillId="5" borderId="4" xfId="0" applyFont="1" applyFill="1" applyBorder="1" applyAlignment="1">
      <alignment horizontal="left" vertical="center" wrapText="1" readingOrder="1"/>
    </xf>
    <xf numFmtId="0" fontId="18" fillId="6" borderId="4" xfId="0" applyFont="1" applyFill="1" applyBorder="1" applyAlignment="1">
      <alignment horizontal="left" vertical="center" wrapText="1" readingOrder="1"/>
    </xf>
    <xf numFmtId="0" fontId="19" fillId="6" borderId="4" xfId="0" applyFont="1" applyFill="1" applyBorder="1" applyAlignment="1">
      <alignment horizontal="left" vertical="center" wrapText="1" readingOrder="1"/>
    </xf>
    <xf numFmtId="9" fontId="10" fillId="0" borderId="0" xfId="0" applyNumberFormat="1" applyFont="1"/>
    <xf numFmtId="0" fontId="10" fillId="0" borderId="0" xfId="0" applyFont="1"/>
    <xf numFmtId="9" fontId="21" fillId="0" borderId="0" xfId="0" applyNumberFormat="1" applyFont="1"/>
    <xf numFmtId="0" fontId="11" fillId="0" borderId="0" xfId="0" applyFont="1"/>
    <xf numFmtId="0" fontId="12" fillId="0" borderId="0" xfId="0" applyFont="1"/>
    <xf numFmtId="2" fontId="18" fillId="5" borderId="3" xfId="0" applyNumberFormat="1" applyFont="1" applyFill="1" applyBorder="1" applyAlignment="1">
      <alignment horizontal="right" vertical="center" wrapText="1" readingOrder="1"/>
    </xf>
    <xf numFmtId="2" fontId="20" fillId="6" borderId="8" xfId="0" applyNumberFormat="1" applyFont="1" applyFill="1" applyBorder="1" applyAlignment="1">
      <alignment vertical="center" wrapText="1" readingOrder="1"/>
    </xf>
    <xf numFmtId="2" fontId="18" fillId="5" borderId="4" xfId="0" applyNumberFormat="1" applyFont="1" applyFill="1" applyBorder="1" applyAlignment="1">
      <alignment horizontal="right" vertical="center" wrapText="1" readingOrder="1"/>
    </xf>
    <xf numFmtId="2" fontId="18" fillId="6" borderId="4" xfId="0" applyNumberFormat="1" applyFont="1" applyFill="1" applyBorder="1" applyAlignment="1">
      <alignment horizontal="right" vertical="center" wrapText="1" readingOrder="1"/>
    </xf>
    <xf numFmtId="2" fontId="18" fillId="6" borderId="6" xfId="0" applyNumberFormat="1" applyFont="1" applyFill="1" applyBorder="1" applyAlignment="1">
      <alignment horizontal="right" vertical="center" wrapText="1" readingOrder="1"/>
    </xf>
    <xf numFmtId="2" fontId="13" fillId="6" borderId="7" xfId="0" applyNumberFormat="1" applyFont="1" applyFill="1" applyBorder="1" applyAlignment="1">
      <alignment vertical="center" wrapText="1" readingOrder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 sz="3600" b="1"/>
              <a:t>Modeling Results</a:t>
            </a:r>
          </a:p>
        </c:rich>
      </c:tx>
      <c:layout>
        <c:manualLayout>
          <c:xMode val="edge"/>
          <c:yMode val="edge"/>
          <c:x val="0.27172034898076763"/>
          <c:y val="2.539543076423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3259897390875"/>
          <c:y val="0.26065355574629001"/>
          <c:w val="0.83513306263546316"/>
          <c:h val="0.46007637670883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'Models'' performance'!$D$7</c:f>
              <c:strCache>
                <c:ptCount val="1"/>
                <c:pt idx="0">
                  <c:v>Training (cv=5)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A7-7F48-8AA5-C8131C1628F4}"/>
              </c:ext>
            </c:extLst>
          </c:dPt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EA7-7F48-8AA5-C8131C1628F4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'Models'' performance'!$C$8:$C$12</c:f>
              <c:strCache>
                <c:ptCount val="5"/>
                <c:pt idx="0">
                  <c:v>Linear Regression (Lasso)</c:v>
                </c:pt>
                <c:pt idx="1">
                  <c:v>Decision Tree Regressor</c:v>
                </c:pt>
                <c:pt idx="2">
                  <c:v>Bagging</c:v>
                </c:pt>
                <c:pt idx="3">
                  <c:v>Random Forest</c:v>
                </c:pt>
                <c:pt idx="4">
                  <c:v>AdaBoost (DecTree)</c:v>
                </c:pt>
              </c:strCache>
            </c:strRef>
          </c:cat>
          <c:val>
            <c:numRef>
              <c:f>'Models'' performance'!$D$8:$D$12</c:f>
              <c:numCache>
                <c:formatCode>0.00</c:formatCode>
                <c:ptCount val="5"/>
                <c:pt idx="0">
                  <c:v>0.51</c:v>
                </c:pt>
                <c:pt idx="1">
                  <c:v>0.33</c:v>
                </c:pt>
                <c:pt idx="2">
                  <c:v>0.46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7-7F48-8AA5-C8131C16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065903"/>
        <c:axId val="1116067535"/>
      </c:barChart>
      <c:lineChart>
        <c:grouping val="standard"/>
        <c:varyColors val="0"/>
        <c:ser>
          <c:idx val="1"/>
          <c:order val="1"/>
          <c:tx>
            <c:strRef>
              <c:f>'Models'' performance'!$E$7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'Models'' performance'!$C$8:$C$12</c:f>
              <c:strCache>
                <c:ptCount val="5"/>
                <c:pt idx="0">
                  <c:v>Linear Regression (Lasso)</c:v>
                </c:pt>
                <c:pt idx="1">
                  <c:v>Decision Tree Regressor</c:v>
                </c:pt>
                <c:pt idx="2">
                  <c:v>Bagging</c:v>
                </c:pt>
                <c:pt idx="3">
                  <c:v>Random Forest</c:v>
                </c:pt>
                <c:pt idx="4">
                  <c:v>AdaBoost (DecTree)</c:v>
                </c:pt>
              </c:strCache>
            </c:strRef>
          </c:cat>
          <c:val>
            <c:numRef>
              <c:f>'Models'' performance'!$E$8:$E$12</c:f>
              <c:numCache>
                <c:formatCode>0.00</c:formatCode>
                <c:ptCount val="5"/>
                <c:pt idx="0">
                  <c:v>0.44</c:v>
                </c:pt>
                <c:pt idx="2">
                  <c:v>0.38</c:v>
                </c:pt>
                <c:pt idx="3">
                  <c:v>0.42499999999999999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7-7F48-8AA5-C8131C16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065903"/>
        <c:axId val="1116067535"/>
      </c:lineChart>
      <c:catAx>
        <c:axId val="11160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16067535"/>
        <c:crosses val="autoZero"/>
        <c:auto val="1"/>
        <c:lblAlgn val="ctr"/>
        <c:lblOffset val="100"/>
        <c:noMultiLvlLbl val="0"/>
      </c:catAx>
      <c:valAx>
        <c:axId val="1116067535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 sz="2000" b="1"/>
                  <a:t>R</a:t>
                </a:r>
                <a:r>
                  <a:rPr lang="en-GB" sz="20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7640950369008753E-2"/>
              <c:y val="0.4031598813131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1606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325194106834204"/>
          <c:y val="9.4145758411357042E-2"/>
          <c:w val="0.23482002249718786"/>
          <c:h val="0.13574826480023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'Features_Imp - GRAPHS'!$H$43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'Features_Imp - GRAPHS'!$I$42:$M$42</c:f>
              <c:strCache>
                <c:ptCount val="5"/>
                <c:pt idx="0">
                  <c:v>EAL</c:v>
                </c:pt>
                <c:pt idx="1">
                  <c:v>Pct_boys</c:v>
                </c:pt>
                <c:pt idx="2">
                  <c:v>DISADV</c:v>
                </c:pt>
                <c:pt idx="3">
                  <c:v>Num_subjects</c:v>
                </c:pt>
                <c:pt idx="4">
                  <c:v>Ebacc_Lang</c:v>
                </c:pt>
              </c:strCache>
            </c:strRef>
          </c:cat>
          <c:val>
            <c:numRef>
              <c:f>'Features_Imp - GRAPHS'!$I$43:$M$43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1A49-B1AF-6F440367A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2170591"/>
        <c:axId val="1142172223"/>
      </c:barChart>
      <c:catAx>
        <c:axId val="114217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42172223"/>
        <c:crosses val="autoZero"/>
        <c:auto val="1"/>
        <c:lblAlgn val="ctr"/>
        <c:lblOffset val="100"/>
        <c:noMultiLvlLbl val="0"/>
      </c:catAx>
      <c:valAx>
        <c:axId val="114217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4217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'Features_Imp - GRAPHS'!$H$52</c:f>
              <c:strCache>
                <c:ptCount val="1"/>
                <c:pt idx="0">
                  <c:v>Ada Boost DT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'Features_Imp - GRAPHS'!$I$51:$M$51</c:f>
              <c:strCache>
                <c:ptCount val="5"/>
                <c:pt idx="0">
                  <c:v>Pct_any_qual</c:v>
                </c:pt>
                <c:pt idx="1">
                  <c:v>Pct_boys</c:v>
                </c:pt>
                <c:pt idx="2">
                  <c:v>DISADV</c:v>
                </c:pt>
                <c:pt idx="3">
                  <c:v>Num_subjects</c:v>
                </c:pt>
                <c:pt idx="4">
                  <c:v>Ebacc_Lang</c:v>
                </c:pt>
              </c:strCache>
            </c:strRef>
          </c:cat>
          <c:val>
            <c:numRef>
              <c:f>'Features_Imp - GRAPHS'!$I$52:$M$52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8-9B41-92D2-B51B5F2AF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2170591"/>
        <c:axId val="1142172223"/>
      </c:barChart>
      <c:catAx>
        <c:axId val="114217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42172223"/>
        <c:crosses val="autoZero"/>
        <c:auto val="1"/>
        <c:lblAlgn val="ctr"/>
        <c:lblOffset val="100"/>
        <c:noMultiLvlLbl val="0"/>
      </c:catAx>
      <c:valAx>
        <c:axId val="114217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4217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'Features_Imp - GRAPHS'!$H$66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'Features_Imp - GRAPHS'!$I$65:$M$65</c:f>
              <c:strCache>
                <c:ptCount val="5"/>
                <c:pt idx="0">
                  <c:v>Pct_any_qual</c:v>
                </c:pt>
                <c:pt idx="1">
                  <c:v>Pct_boys</c:v>
                </c:pt>
                <c:pt idx="2">
                  <c:v>DISADV</c:v>
                </c:pt>
                <c:pt idx="3">
                  <c:v>Num_subjects</c:v>
                </c:pt>
                <c:pt idx="4">
                  <c:v>Ebacc_Lang</c:v>
                </c:pt>
              </c:strCache>
            </c:strRef>
          </c:cat>
          <c:val>
            <c:numRef>
              <c:f>'Features_Imp - GRAPHS'!$I$66:$M$66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D-B442-BEAD-48E3D331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2170591"/>
        <c:axId val="1142172223"/>
      </c:barChart>
      <c:catAx>
        <c:axId val="114217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42172223"/>
        <c:crosses val="autoZero"/>
        <c:auto val="1"/>
        <c:lblAlgn val="ctr"/>
        <c:lblOffset val="100"/>
        <c:noMultiLvlLbl val="0"/>
      </c:catAx>
      <c:valAx>
        <c:axId val="114217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4217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'Features_Imp - GRAPHS'!$H$74</c:f>
              <c:strCache>
                <c:ptCount val="1"/>
                <c:pt idx="0">
                  <c:v>Linear (Lasso)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04-3440-9FF6-52FEE90B05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BF-9E4C-B79F-AC59FC0338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F-9E4C-B79F-AC59FC0338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'Features_Imp - GRAPHS'!$I$73:$N$73</c:f>
              <c:strCache>
                <c:ptCount val="5"/>
                <c:pt idx="0">
                  <c:v>Pct_boys</c:v>
                </c:pt>
                <c:pt idx="1">
                  <c:v>DISADV</c:v>
                </c:pt>
                <c:pt idx="2">
                  <c:v>Num_subjects</c:v>
                </c:pt>
                <c:pt idx="3">
                  <c:v>Pct_any_qual</c:v>
                </c:pt>
                <c:pt idx="4">
                  <c:v>Ebacc_Lang</c:v>
                </c:pt>
              </c:strCache>
            </c:strRef>
          </c:cat>
          <c:val>
            <c:numRef>
              <c:f>'Features_Imp - GRAPHS'!$I$74:$N$74</c:f>
              <c:numCache>
                <c:formatCode>General</c:formatCode>
                <c:ptCount val="6"/>
                <c:pt idx="0">
                  <c:v>-4.8000000000000001E-2</c:v>
                </c:pt>
                <c:pt idx="1">
                  <c:v>-6.5000000000000002E-2</c:v>
                </c:pt>
                <c:pt idx="2">
                  <c:v>7.4999999999999997E-2</c:v>
                </c:pt>
                <c:pt idx="3">
                  <c:v>8.5999999999999993E-2</c:v>
                </c:pt>
                <c:pt idx="4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F-9E4C-B79F-AC59FC03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2170591"/>
        <c:axId val="1142172223"/>
      </c:barChart>
      <c:catAx>
        <c:axId val="114217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42172223"/>
        <c:crosses val="autoZero"/>
        <c:auto val="1"/>
        <c:lblAlgn val="ctr"/>
        <c:lblOffset val="100"/>
        <c:noMultiLvlLbl val="0"/>
      </c:catAx>
      <c:valAx>
        <c:axId val="1142172223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4217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image" Target="../media/image3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18</xdr:row>
      <xdr:rowOff>152400</xdr:rowOff>
    </xdr:from>
    <xdr:to>
      <xdr:col>4</xdr:col>
      <xdr:colOff>571500</xdr:colOff>
      <xdr:row>29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6E0D7B-E8CF-1546-AD39-ACA4AFD23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711700"/>
          <a:ext cx="4445000" cy="2273300"/>
        </a:xfrm>
        <a:prstGeom prst="rect">
          <a:avLst/>
        </a:prstGeom>
      </xdr:spPr>
    </xdr:pic>
    <xdr:clientData/>
  </xdr:twoCellAnchor>
  <xdr:twoCellAnchor>
    <xdr:from>
      <xdr:col>6</xdr:col>
      <xdr:colOff>723900</xdr:colOff>
      <xdr:row>2</xdr:row>
      <xdr:rowOff>95250</xdr:rowOff>
    </xdr:from>
    <xdr:to>
      <xdr:col>15</xdr:col>
      <xdr:colOff>584200</xdr:colOff>
      <xdr:row>21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86AA40-A75B-564D-9601-D89A1B08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8</xdr:row>
      <xdr:rowOff>165100</xdr:rowOff>
    </xdr:from>
    <xdr:to>
      <xdr:col>13</xdr:col>
      <xdr:colOff>723900</xdr:colOff>
      <xdr:row>24</xdr:row>
      <xdr:rowOff>419</xdr:rowOff>
    </xdr:to>
    <xdr:pic>
      <xdr:nvPicPr>
        <xdr:cNvPr id="21" name="Picture 20" descr="A screenshot of a cell phone&#10;&#10;Description automatically generated">
          <a:extLst>
            <a:ext uri="{FF2B5EF4-FFF2-40B4-BE49-F238E27FC236}">
              <a16:creationId xmlns:a16="http://schemas.microsoft.com/office/drawing/2014/main" id="{0E668B0B-713E-F649-8F2C-C3158D8F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9800" y="1790700"/>
          <a:ext cx="2895600" cy="308651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</xdr:row>
      <xdr:rowOff>48047</xdr:rowOff>
    </xdr:from>
    <xdr:to>
      <xdr:col>5</xdr:col>
      <xdr:colOff>684427</xdr:colOff>
      <xdr:row>7</xdr:row>
      <xdr:rowOff>34192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F770844-0F52-C74C-A367-9D9DED2F85C0}"/>
            </a:ext>
          </a:extLst>
        </xdr:cNvPr>
        <xdr:cNvSpPr/>
      </xdr:nvSpPr>
      <xdr:spPr>
        <a:xfrm>
          <a:off x="2476500" y="1876847"/>
          <a:ext cx="2335427" cy="59574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</a:rPr>
            <a:t>Decision  Tree</a:t>
          </a:r>
        </a:p>
        <a:p>
          <a:pPr algn="ctr"/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</a:rPr>
            <a:t>(81% top 5)</a:t>
          </a:r>
        </a:p>
      </xdr:txBody>
    </xdr:sp>
    <xdr:clientData/>
  </xdr:twoCellAnchor>
  <xdr:twoCellAnchor>
    <xdr:from>
      <xdr:col>7</xdr:col>
      <xdr:colOff>207561</xdr:colOff>
      <xdr:row>4</xdr:row>
      <xdr:rowOff>48047</xdr:rowOff>
    </xdr:from>
    <xdr:to>
      <xdr:col>10</xdr:col>
      <xdr:colOff>66488</xdr:colOff>
      <xdr:row>7</xdr:row>
      <xdr:rowOff>34192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64BEFEFA-1B4B-7A43-8058-D15B5C83ADBD}"/>
            </a:ext>
          </a:extLst>
        </xdr:cNvPr>
        <xdr:cNvSpPr/>
      </xdr:nvSpPr>
      <xdr:spPr>
        <a:xfrm>
          <a:off x="5986061" y="1876847"/>
          <a:ext cx="2335427" cy="59574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</a:rPr>
            <a:t>Ada Boost</a:t>
          </a:r>
        </a:p>
        <a:p>
          <a:pPr algn="ctr"/>
          <a:r>
            <a:rPr lang="en-US" sz="2000" b="1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</a:rPr>
            <a:t>Decision Tree</a:t>
          </a:r>
        </a:p>
        <a:p>
          <a:pPr algn="ctr"/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</a:rPr>
            <a:t>(51% top 5)</a:t>
          </a:r>
          <a:endParaRPr lang="en-US" sz="2000">
            <a:solidFill>
              <a:schemeClr val="tx1">
                <a:lumMod val="65000"/>
                <a:lumOff val="35000"/>
              </a:schemeClr>
            </a:solidFill>
            <a:latin typeface="Garamond" panose="02020404030301010803" pitchFamily="18" charset="0"/>
          </a:endParaRPr>
        </a:p>
      </xdr:txBody>
    </xdr:sp>
    <xdr:clientData/>
  </xdr:twoCellAnchor>
  <xdr:twoCellAnchor>
    <xdr:from>
      <xdr:col>13</xdr:col>
      <xdr:colOff>559028</xdr:colOff>
      <xdr:row>4</xdr:row>
      <xdr:rowOff>48047</xdr:rowOff>
    </xdr:from>
    <xdr:to>
      <xdr:col>16</xdr:col>
      <xdr:colOff>417955</xdr:colOff>
      <xdr:row>7</xdr:row>
      <xdr:rowOff>34192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C92F6D8E-75AB-C649-9DA0-C9C8B31752D3}"/>
            </a:ext>
          </a:extLst>
        </xdr:cNvPr>
        <xdr:cNvSpPr/>
      </xdr:nvSpPr>
      <xdr:spPr>
        <a:xfrm>
          <a:off x="11290528" y="1876847"/>
          <a:ext cx="2335427" cy="59574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</a:rPr>
            <a:t>Linear Reg (Lasso)</a:t>
          </a:r>
        </a:p>
      </xdr:txBody>
    </xdr:sp>
    <xdr:clientData/>
  </xdr:twoCellAnchor>
  <xdr:twoCellAnchor>
    <xdr:from>
      <xdr:col>10</xdr:col>
      <xdr:colOff>439009</xdr:colOff>
      <xdr:row>4</xdr:row>
      <xdr:rowOff>0</xdr:rowOff>
    </xdr:from>
    <xdr:to>
      <xdr:col>13</xdr:col>
      <xdr:colOff>297936</xdr:colOff>
      <xdr:row>6</xdr:row>
      <xdr:rowOff>189345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A32B1FC3-5ED3-3946-A9A3-B66FBD5A5B05}"/>
            </a:ext>
          </a:extLst>
        </xdr:cNvPr>
        <xdr:cNvSpPr/>
      </xdr:nvSpPr>
      <xdr:spPr>
        <a:xfrm>
          <a:off x="8694009" y="1828800"/>
          <a:ext cx="2335427" cy="59574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</a:rPr>
            <a:t>Random Forest</a:t>
          </a:r>
        </a:p>
        <a:p>
          <a:pPr algn="ctr"/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</a:rPr>
            <a:t>(51% top 5)</a:t>
          </a:r>
          <a:endParaRPr lang="en-US" sz="3200">
            <a:solidFill>
              <a:schemeClr val="tx1">
                <a:lumMod val="65000"/>
                <a:lumOff val="35000"/>
              </a:schemeClr>
            </a:solidFill>
            <a:latin typeface="Garamond" panose="02020404030301010803" pitchFamily="18" charset="0"/>
          </a:endParaRPr>
        </a:p>
      </xdr:txBody>
    </xdr:sp>
    <xdr:clientData/>
  </xdr:twoCellAnchor>
  <xdr:twoCellAnchor>
    <xdr:from>
      <xdr:col>1</xdr:col>
      <xdr:colOff>63500</xdr:colOff>
      <xdr:row>31</xdr:row>
      <xdr:rowOff>146050</xdr:rowOff>
    </xdr:from>
    <xdr:to>
      <xdr:col>5</xdr:col>
      <xdr:colOff>431800</xdr:colOff>
      <xdr:row>42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65FC4A-40F9-694E-B8F8-AB54BAF13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787400</xdr:colOff>
      <xdr:row>45</xdr:row>
      <xdr:rowOff>114300</xdr:rowOff>
    </xdr:from>
    <xdr:to>
      <xdr:col>5</xdr:col>
      <xdr:colOff>330200</xdr:colOff>
      <xdr:row>56</xdr:row>
      <xdr:rowOff>69850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3601D4-2A84-8547-8D34-D395B715E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749300</xdr:colOff>
      <xdr:row>59</xdr:row>
      <xdr:rowOff>0</xdr:rowOff>
    </xdr:from>
    <xdr:to>
      <xdr:col>5</xdr:col>
      <xdr:colOff>292100</xdr:colOff>
      <xdr:row>69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9C35C1-E78F-9A4F-84DF-AB668E78B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5</xdr:col>
      <xdr:colOff>368300</xdr:colOff>
      <xdr:row>83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720C79C-0B8F-E341-BEFB-E9279446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533400</xdr:colOff>
      <xdr:row>75</xdr:row>
      <xdr:rowOff>63500</xdr:rowOff>
    </xdr:from>
    <xdr:to>
      <xdr:col>11</xdr:col>
      <xdr:colOff>712925</xdr:colOff>
      <xdr:row>93</xdr:row>
      <xdr:rowOff>150022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900808-4596-8446-9053-FE84BAE49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11900" y="18554700"/>
          <a:ext cx="3481525" cy="3744122"/>
        </a:xfrm>
        <a:prstGeom prst="rect">
          <a:avLst/>
        </a:prstGeom>
      </xdr:spPr>
    </xdr:pic>
    <xdr:clientData/>
  </xdr:twoCellAnchor>
  <xdr:twoCellAnchor editAs="oneCell">
    <xdr:from>
      <xdr:col>2</xdr:col>
      <xdr:colOff>558800</xdr:colOff>
      <xdr:row>8</xdr:row>
      <xdr:rowOff>139700</xdr:rowOff>
    </xdr:from>
    <xdr:to>
      <xdr:col>5</xdr:col>
      <xdr:colOff>800100</xdr:colOff>
      <xdr:row>24</xdr:row>
      <xdr:rowOff>63422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DAD8369-46EE-264F-B42F-47DB4E669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09800" y="1765300"/>
          <a:ext cx="2717800" cy="3174922"/>
        </a:xfrm>
        <a:prstGeom prst="rect">
          <a:avLst/>
        </a:prstGeom>
      </xdr:spPr>
    </xdr:pic>
    <xdr:clientData/>
  </xdr:twoCellAnchor>
  <xdr:twoCellAnchor editAs="oneCell">
    <xdr:from>
      <xdr:col>14</xdr:col>
      <xdr:colOff>107434</xdr:colOff>
      <xdr:row>8</xdr:row>
      <xdr:rowOff>139700</xdr:rowOff>
    </xdr:from>
    <xdr:to>
      <xdr:col>17</xdr:col>
      <xdr:colOff>547825</xdr:colOff>
      <xdr:row>24</xdr:row>
      <xdr:rowOff>25400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DD3F6CE-7471-4E46-A0B4-FB5CBD6BA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64434" y="1765300"/>
          <a:ext cx="2916891" cy="3136900"/>
        </a:xfrm>
        <a:prstGeom prst="rect">
          <a:avLst/>
        </a:prstGeom>
      </xdr:spPr>
    </xdr:pic>
    <xdr:clientData/>
  </xdr:twoCellAnchor>
  <xdr:twoCellAnchor editAs="oneCell">
    <xdr:from>
      <xdr:col>6</xdr:col>
      <xdr:colOff>163918</xdr:colOff>
      <xdr:row>8</xdr:row>
      <xdr:rowOff>139700</xdr:rowOff>
    </xdr:from>
    <xdr:to>
      <xdr:col>9</xdr:col>
      <xdr:colOff>654197</xdr:colOff>
      <xdr:row>24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88639BE-ABB6-A84A-AA86-F09B4E3A2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16918" y="1765300"/>
          <a:ext cx="2966779" cy="311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F67E-3FEC-144C-8F36-15A14E189105}">
  <dimension ref="B7:F35"/>
  <sheetViews>
    <sheetView showGridLines="0" tabSelected="1" topLeftCell="A6" workbookViewId="0">
      <selection activeCell="F29" sqref="F29"/>
    </sheetView>
  </sheetViews>
  <sheetFormatPr baseColWidth="10" defaultRowHeight="16"/>
  <cols>
    <col min="1" max="1" width="10.83203125" style="5"/>
    <col min="2" max="2" width="33.1640625" style="5" customWidth="1"/>
    <col min="3" max="4" width="23.5" style="5" customWidth="1"/>
    <col min="5" max="5" width="20.6640625" style="5" customWidth="1"/>
    <col min="6" max="7" width="14.33203125" style="5" customWidth="1"/>
    <col min="8" max="16384" width="10.83203125" style="5"/>
  </cols>
  <sheetData>
    <row r="7" spans="2:6">
      <c r="B7" s="5" t="s">
        <v>7</v>
      </c>
    </row>
    <row r="11" spans="2:6">
      <c r="C11" s="6" t="s">
        <v>0</v>
      </c>
      <c r="D11" s="6" t="s">
        <v>1</v>
      </c>
      <c r="E11" s="6" t="s">
        <v>8</v>
      </c>
      <c r="F11" s="6" t="s">
        <v>6</v>
      </c>
    </row>
    <row r="12" spans="2:6">
      <c r="B12" s="7">
        <v>5430</v>
      </c>
      <c r="C12" s="8">
        <v>3709343</v>
      </c>
      <c r="D12" s="9">
        <v>583615</v>
      </c>
      <c r="E12" s="10">
        <f>D12/C12</f>
        <v>0.15733648789017354</v>
      </c>
      <c r="F12" s="11">
        <v>0.55500000000000005</v>
      </c>
    </row>
    <row r="13" spans="2:6">
      <c r="B13" s="7">
        <v>5431</v>
      </c>
      <c r="C13" s="8">
        <v>3290097</v>
      </c>
      <c r="D13" s="9">
        <v>523636</v>
      </c>
      <c r="E13" s="10">
        <f>D13/C13</f>
        <v>0.15915518600211484</v>
      </c>
      <c r="F13" s="11">
        <v>0.60099999999999998</v>
      </c>
    </row>
    <row r="14" spans="2:6">
      <c r="D14" s="12">
        <f>D12-D13</f>
        <v>59979</v>
      </c>
    </row>
    <row r="15" spans="2:6">
      <c r="D15" s="12"/>
    </row>
    <row r="17" spans="2:6">
      <c r="C17" s="7" t="s">
        <v>2</v>
      </c>
      <c r="D17" s="7" t="s">
        <v>3</v>
      </c>
      <c r="E17" s="7" t="s">
        <v>4</v>
      </c>
      <c r="F17" s="7" t="s">
        <v>5</v>
      </c>
    </row>
    <row r="18" spans="2:6">
      <c r="B18" s="7">
        <v>5431</v>
      </c>
      <c r="C18" s="13">
        <v>-0.02</v>
      </c>
      <c r="D18" s="13">
        <v>-0.03</v>
      </c>
      <c r="E18" s="13">
        <v>46.5</v>
      </c>
      <c r="F18" s="13">
        <v>7.8</v>
      </c>
    </row>
    <row r="22" spans="2:6" ht="24" customHeight="1">
      <c r="B22" s="17"/>
      <c r="C22" s="18" t="s">
        <v>9</v>
      </c>
      <c r="D22" s="18" t="s">
        <v>12</v>
      </c>
      <c r="E22" s="14"/>
    </row>
    <row r="23" spans="2:6" ht="24" customHeight="1">
      <c r="B23" s="17" t="s">
        <v>13</v>
      </c>
      <c r="C23" s="19">
        <v>4328</v>
      </c>
      <c r="D23" s="20">
        <f>D13</f>
        <v>523636</v>
      </c>
      <c r="E23" s="15"/>
    </row>
    <row r="24" spans="2:6" ht="24" customHeight="1">
      <c r="B24" s="17" t="s">
        <v>10</v>
      </c>
      <c r="C24" s="19">
        <v>3067</v>
      </c>
      <c r="D24" s="19">
        <v>497130</v>
      </c>
      <c r="E24" s="15" t="s">
        <v>11</v>
      </c>
    </row>
    <row r="25" spans="2:6" ht="24" customHeight="1">
      <c r="B25" s="17"/>
      <c r="C25" s="16">
        <f>C24/C23</f>
        <v>0.70864140480591498</v>
      </c>
      <c r="D25" s="16">
        <f>D24/D23</f>
        <v>0.94938086762560248</v>
      </c>
      <c r="E25" s="14"/>
    </row>
    <row r="27" spans="2:6">
      <c r="C27" s="5">
        <v>300</v>
      </c>
      <c r="D27" s="5">
        <v>19000</v>
      </c>
    </row>
    <row r="28" spans="2:6">
      <c r="C28" s="22">
        <f>C27/C24</f>
        <v>9.7815454841865018E-2</v>
      </c>
      <c r="D28" s="22">
        <f>D27/D24</f>
        <v>3.821937923681934E-2</v>
      </c>
    </row>
    <row r="31" spans="2:6" ht="19">
      <c r="B31" s="5" t="s">
        <v>14</v>
      </c>
      <c r="C31" s="1">
        <v>80718.84</v>
      </c>
      <c r="D31" s="1"/>
    </row>
    <row r="32" spans="2:6" ht="19">
      <c r="C32" s="21">
        <f>C31/D24</f>
        <v>0.16236968197453383</v>
      </c>
      <c r="D32" s="1">
        <v>492738.15</v>
      </c>
    </row>
    <row r="34" spans="4:4">
      <c r="D34" s="21">
        <f>D32/D24</f>
        <v>0.99116559048940922</v>
      </c>
    </row>
    <row r="35" spans="4:4">
      <c r="D35" s="12">
        <f>D24-D32</f>
        <v>4391.8499999999767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9FB5-D8F9-3242-A455-A3C1F9F36E36}">
  <dimension ref="B6:E19"/>
  <sheetViews>
    <sheetView showGridLines="0" workbookViewId="0">
      <selection activeCell="F25" sqref="F25"/>
    </sheetView>
  </sheetViews>
  <sheetFormatPr baseColWidth="10" defaultRowHeight="16"/>
  <cols>
    <col min="1" max="1" width="10.83203125" style="5"/>
    <col min="2" max="2" width="6.33203125" style="5" bestFit="1" customWidth="1"/>
    <col min="3" max="3" width="32.6640625" style="5" customWidth="1"/>
    <col min="4" max="4" width="17" style="5" bestFit="1" customWidth="1"/>
    <col min="5" max="5" width="10.1640625" style="5" bestFit="1" customWidth="1"/>
    <col min="6" max="16384" width="10.83203125" style="5"/>
  </cols>
  <sheetData>
    <row r="6" spans="2:5" ht="22" thickBot="1">
      <c r="B6" s="48" t="s">
        <v>96</v>
      </c>
    </row>
    <row r="7" spans="2:5" ht="45" thickBot="1">
      <c r="B7" s="35" t="s">
        <v>88</v>
      </c>
      <c r="C7" s="35" t="s">
        <v>89</v>
      </c>
      <c r="D7" s="35" t="s">
        <v>94</v>
      </c>
      <c r="E7" s="35" t="s">
        <v>93</v>
      </c>
    </row>
    <row r="8" spans="2:5" ht="24" thickTop="1" thickBot="1">
      <c r="B8" s="36">
        <v>1</v>
      </c>
      <c r="C8" s="37" t="s">
        <v>91</v>
      </c>
      <c r="D8" s="49">
        <v>0.51</v>
      </c>
      <c r="E8" s="49">
        <v>0.44</v>
      </c>
    </row>
    <row r="9" spans="2:5" ht="23" thickBot="1">
      <c r="B9" s="38">
        <v>2</v>
      </c>
      <c r="C9" s="39" t="s">
        <v>90</v>
      </c>
      <c r="D9" s="54">
        <v>0.33</v>
      </c>
      <c r="E9" s="50"/>
    </row>
    <row r="10" spans="2:5" ht="23" thickBot="1">
      <c r="B10" s="40">
        <v>3</v>
      </c>
      <c r="C10" s="41" t="s">
        <v>92</v>
      </c>
      <c r="D10" s="51">
        <v>0.46</v>
      </c>
      <c r="E10" s="51">
        <v>0.38</v>
      </c>
    </row>
    <row r="11" spans="2:5" ht="23" thickBot="1">
      <c r="B11" s="42">
        <v>4</v>
      </c>
      <c r="C11" s="43" t="s">
        <v>18</v>
      </c>
      <c r="D11" s="52">
        <v>0.5</v>
      </c>
      <c r="E11" s="52">
        <v>0.42499999999999999</v>
      </c>
    </row>
    <row r="12" spans="2:5" ht="23" thickBot="1">
      <c r="B12" s="38">
        <v>5</v>
      </c>
      <c r="C12" s="39" t="s">
        <v>95</v>
      </c>
      <c r="D12" s="53">
        <v>0.5</v>
      </c>
      <c r="E12" s="53">
        <v>0.42</v>
      </c>
    </row>
    <row r="19" spans="3:3">
      <c r="C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B328-9089-954B-A0C1-240B2F417700}">
  <dimension ref="H36:N74"/>
  <sheetViews>
    <sheetView workbookViewId="0">
      <selection activeCell="S53" sqref="S53"/>
    </sheetView>
  </sheetViews>
  <sheetFormatPr baseColWidth="10" defaultRowHeight="16"/>
  <sheetData>
    <row r="36" spans="8:14">
      <c r="H36" s="23"/>
    </row>
    <row r="40" spans="8:14">
      <c r="H40" s="23"/>
    </row>
    <row r="42" spans="8:14">
      <c r="I42" t="s">
        <v>14</v>
      </c>
      <c r="J42" t="s">
        <v>21</v>
      </c>
      <c r="K42" t="s">
        <v>15</v>
      </c>
      <c r="L42" t="s">
        <v>20</v>
      </c>
      <c r="M42" t="s">
        <v>19</v>
      </c>
    </row>
    <row r="43" spans="8:14">
      <c r="H43" s="23" t="s">
        <v>16</v>
      </c>
      <c r="I43">
        <v>8</v>
      </c>
      <c r="J43">
        <v>8</v>
      </c>
      <c r="K43">
        <v>12</v>
      </c>
      <c r="L43">
        <v>16</v>
      </c>
      <c r="M43">
        <v>37</v>
      </c>
      <c r="N43" s="2">
        <f>SUM(I43:M43)</f>
        <v>81</v>
      </c>
    </row>
    <row r="48" spans="8:14">
      <c r="H48" s="23"/>
    </row>
    <row r="49" spans="8:14">
      <c r="H49" s="23"/>
    </row>
    <row r="50" spans="8:14">
      <c r="H50" s="23"/>
    </row>
    <row r="51" spans="8:14">
      <c r="I51" t="s">
        <v>22</v>
      </c>
      <c r="J51" t="s">
        <v>21</v>
      </c>
      <c r="K51" t="s">
        <v>15</v>
      </c>
      <c r="L51" t="s">
        <v>20</v>
      </c>
      <c r="M51" t="s">
        <v>19</v>
      </c>
    </row>
    <row r="52" spans="8:14">
      <c r="H52" s="23" t="s">
        <v>17</v>
      </c>
      <c r="I52">
        <v>6</v>
      </c>
      <c r="J52">
        <v>7</v>
      </c>
      <c r="K52">
        <v>7</v>
      </c>
      <c r="L52">
        <v>9</v>
      </c>
      <c r="M52">
        <v>22</v>
      </c>
      <c r="N52" s="2">
        <f>SUM(I52:M52)</f>
        <v>51</v>
      </c>
    </row>
    <row r="62" spans="8:14">
      <c r="H62" s="23"/>
    </row>
    <row r="65" spans="8:14">
      <c r="I65" t="s">
        <v>22</v>
      </c>
      <c r="J65" t="s">
        <v>21</v>
      </c>
      <c r="K65" t="s">
        <v>15</v>
      </c>
      <c r="L65" t="s">
        <v>20</v>
      </c>
      <c r="M65" t="s">
        <v>19</v>
      </c>
    </row>
    <row r="66" spans="8:14">
      <c r="H66" s="23" t="s">
        <v>18</v>
      </c>
      <c r="I66">
        <v>6</v>
      </c>
      <c r="J66">
        <v>7</v>
      </c>
      <c r="K66">
        <v>7</v>
      </c>
      <c r="L66">
        <v>9</v>
      </c>
      <c r="M66">
        <v>22</v>
      </c>
      <c r="N66" s="2">
        <f>SUM(I66:M66)</f>
        <v>51</v>
      </c>
    </row>
    <row r="73" spans="8:14">
      <c r="I73" t="s">
        <v>21</v>
      </c>
      <c r="J73" t="s">
        <v>15</v>
      </c>
      <c r="K73" t="s">
        <v>20</v>
      </c>
      <c r="L73" t="s">
        <v>22</v>
      </c>
      <c r="M73" t="s">
        <v>19</v>
      </c>
    </row>
    <row r="74" spans="8:14">
      <c r="H74" s="23" t="s">
        <v>23</v>
      </c>
      <c r="I74">
        <v>-4.8000000000000001E-2</v>
      </c>
      <c r="J74">
        <v>-6.5000000000000002E-2</v>
      </c>
      <c r="K74">
        <v>7.4999999999999997E-2</v>
      </c>
      <c r="L74">
        <v>8.5999999999999993E-2</v>
      </c>
      <c r="M74">
        <v>8.5999999999999993E-2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2C47-7EDF-AC49-A434-AB30C1535C99}">
  <dimension ref="C3:M62"/>
  <sheetViews>
    <sheetView showGridLines="0" workbookViewId="0">
      <selection activeCell="J26" sqref="J26"/>
    </sheetView>
  </sheetViews>
  <sheetFormatPr baseColWidth="10" defaultRowHeight="16"/>
  <cols>
    <col min="3" max="3" width="34.6640625" bestFit="1" customWidth="1"/>
    <col min="9" max="9" width="11.6640625" bestFit="1" customWidth="1"/>
    <col min="11" max="11" width="74.83203125" customWidth="1"/>
  </cols>
  <sheetData>
    <row r="3" spans="3:11" ht="19">
      <c r="C3" s="29" t="s">
        <v>43</v>
      </c>
    </row>
    <row r="4" spans="3:11">
      <c r="D4" s="2" t="s">
        <v>41</v>
      </c>
    </row>
    <row r="5" spans="3:11">
      <c r="C5" s="25" t="s">
        <v>42</v>
      </c>
      <c r="D5" s="25">
        <v>2017</v>
      </c>
      <c r="E5" s="25">
        <v>2018</v>
      </c>
      <c r="F5" s="2" t="s">
        <v>86</v>
      </c>
      <c r="G5" s="2" t="s">
        <v>85</v>
      </c>
    </row>
    <row r="6" spans="3:11">
      <c r="C6" t="s">
        <v>25</v>
      </c>
      <c r="D6" s="24">
        <v>9365</v>
      </c>
      <c r="E6" s="24">
        <v>10885</v>
      </c>
      <c r="F6" s="3">
        <f>E6/$E$21</f>
        <v>2.6842840532319296E-3</v>
      </c>
      <c r="G6" s="3">
        <f>E6/$E$58</f>
        <v>2.1191493421097462E-3</v>
      </c>
      <c r="H6" s="3"/>
      <c r="I6" s="3"/>
      <c r="J6" t="s">
        <v>52</v>
      </c>
    </row>
    <row r="7" spans="3:11">
      <c r="C7" t="s">
        <v>24</v>
      </c>
      <c r="D7" s="24">
        <v>133030</v>
      </c>
      <c r="E7" s="24">
        <v>167075</v>
      </c>
      <c r="F7" s="3">
        <f t="shared" ref="F7:F20" si="0">E7/$E$21</f>
        <v>4.1201355828546136E-2</v>
      </c>
      <c r="G7" s="3">
        <f t="shared" ref="G7:G20" si="1">E7/$E$58</f>
        <v>3.2527044219842517E-2</v>
      </c>
    </row>
    <row r="8" spans="3:11">
      <c r="C8" t="s">
        <v>26</v>
      </c>
      <c r="D8" s="24">
        <v>132520</v>
      </c>
      <c r="E8" s="24">
        <v>160110</v>
      </c>
      <c r="F8" s="3">
        <f t="shared" si="0"/>
        <v>3.9483759280015095E-2</v>
      </c>
      <c r="G8" s="3">
        <f t="shared" si="1"/>
        <v>3.1171061200293195E-2</v>
      </c>
      <c r="J8" s="27" t="s">
        <v>48</v>
      </c>
    </row>
    <row r="9" spans="3:11">
      <c r="C9" t="s">
        <v>27</v>
      </c>
      <c r="D9" s="24">
        <v>643060</v>
      </c>
      <c r="E9" s="24">
        <v>744185</v>
      </c>
      <c r="F9" s="3">
        <f t="shared" si="0"/>
        <v>0.18351896446067098</v>
      </c>
      <c r="G9" s="3">
        <f t="shared" si="1"/>
        <v>0.14488186983536439</v>
      </c>
      <c r="I9" s="30">
        <f>F11+F12</f>
        <v>0.30683573833840722</v>
      </c>
      <c r="J9" t="s">
        <v>29</v>
      </c>
      <c r="K9" t="s">
        <v>51</v>
      </c>
    </row>
    <row r="10" spans="3:11">
      <c r="C10" t="s">
        <v>28</v>
      </c>
      <c r="D10" s="24">
        <v>69350</v>
      </c>
      <c r="E10" s="24">
        <v>72360</v>
      </c>
      <c r="F10" s="3">
        <f t="shared" si="0"/>
        <v>1.7844262204121494E-2</v>
      </c>
      <c r="G10" s="3">
        <f t="shared" si="1"/>
        <v>1.4087427321549034E-2</v>
      </c>
      <c r="I10" s="30">
        <f>F17</f>
        <v>0.17651294609114235</v>
      </c>
      <c r="J10" t="s">
        <v>44</v>
      </c>
    </row>
    <row r="11" spans="3:11" ht="85">
      <c r="C11" t="s">
        <v>30</v>
      </c>
      <c r="D11" s="24">
        <v>701020</v>
      </c>
      <c r="E11" s="24">
        <v>706255</v>
      </c>
      <c r="F11" s="3">
        <f t="shared" si="0"/>
        <v>0.17416527643686877</v>
      </c>
      <c r="G11" s="3">
        <f t="shared" si="1"/>
        <v>0.13749745692344684</v>
      </c>
      <c r="I11" s="30">
        <f>F7+F8+F19+F9+F10</f>
        <v>0.32108451487453404</v>
      </c>
      <c r="J11" t="s">
        <v>45</v>
      </c>
      <c r="K11" s="28" t="s">
        <v>50</v>
      </c>
    </row>
    <row r="12" spans="3:11">
      <c r="C12" t="s">
        <v>31</v>
      </c>
      <c r="D12" s="24">
        <v>551030</v>
      </c>
      <c r="E12" s="24">
        <v>537990</v>
      </c>
      <c r="F12" s="3">
        <f t="shared" si="0"/>
        <v>0.13267046190153844</v>
      </c>
      <c r="G12" s="3">
        <f t="shared" si="1"/>
        <v>0.10473873721282703</v>
      </c>
      <c r="I12" s="32">
        <f>F13+F15+F18+F6+F20</f>
        <v>7.3781437380474144E-2</v>
      </c>
      <c r="J12" t="s">
        <v>46</v>
      </c>
      <c r="K12" t="s">
        <v>49</v>
      </c>
    </row>
    <row r="13" spans="3:11">
      <c r="C13" t="s">
        <v>32</v>
      </c>
      <c r="D13" s="24">
        <v>121790</v>
      </c>
      <c r="E13" s="24">
        <v>120605</v>
      </c>
      <c r="F13" s="3">
        <f t="shared" si="0"/>
        <v>2.9741670026645559E-2</v>
      </c>
      <c r="G13" s="3">
        <f t="shared" si="1"/>
        <v>2.3480018962346891E-2</v>
      </c>
      <c r="I13" s="30">
        <f>F14+F16</f>
        <v>0.12178536331544222</v>
      </c>
      <c r="J13" t="s">
        <v>47</v>
      </c>
      <c r="K13" t="s">
        <v>82</v>
      </c>
    </row>
    <row r="14" spans="3:11">
      <c r="C14" t="s">
        <v>33</v>
      </c>
      <c r="D14" s="24">
        <v>231425</v>
      </c>
      <c r="E14" s="24">
        <v>244925</v>
      </c>
      <c r="F14" s="3">
        <f t="shared" si="0"/>
        <v>6.0399473747159434E-2</v>
      </c>
      <c r="G14" s="3">
        <f t="shared" si="1"/>
        <v>4.7683293763548878E-2</v>
      </c>
      <c r="I14" s="31">
        <f>SUM(I9:I13)</f>
        <v>1</v>
      </c>
    </row>
    <row r="15" spans="3:11">
      <c r="C15" t="s">
        <v>34</v>
      </c>
      <c r="D15" s="24">
        <v>42040</v>
      </c>
      <c r="E15" s="24">
        <v>43260</v>
      </c>
      <c r="F15" s="3">
        <f t="shared" si="0"/>
        <v>1.0668087105449085E-2</v>
      </c>
      <c r="G15" s="3">
        <f t="shared" si="1"/>
        <v>8.4220854882560963E-3</v>
      </c>
    </row>
    <row r="16" spans="3:11">
      <c r="C16" t="s">
        <v>35</v>
      </c>
      <c r="D16" s="24">
        <v>241470</v>
      </c>
      <c r="E16" s="24">
        <v>248925</v>
      </c>
      <c r="F16" s="3">
        <f t="shared" si="0"/>
        <v>6.1385889568282788E-2</v>
      </c>
      <c r="G16" s="3">
        <f t="shared" si="1"/>
        <v>4.8462034909018702E-2</v>
      </c>
    </row>
    <row r="17" spans="3:11" ht="19">
      <c r="C17" t="s">
        <v>36</v>
      </c>
      <c r="D17" s="24">
        <v>726595</v>
      </c>
      <c r="E17" s="24">
        <v>715775</v>
      </c>
      <c r="F17" s="3">
        <f t="shared" si="0"/>
        <v>0.17651294609114235</v>
      </c>
      <c r="G17" s="3">
        <f t="shared" si="1"/>
        <v>0.139350860849665</v>
      </c>
      <c r="I17" s="44">
        <f>(E9+E10+E7+E19+E8)/E22</f>
        <v>0.62147236481922996</v>
      </c>
      <c r="J17" s="45" t="s">
        <v>45</v>
      </c>
    </row>
    <row r="18" spans="3:11" ht="19">
      <c r="C18" t="s">
        <v>40</v>
      </c>
      <c r="D18" s="24">
        <v>32995</v>
      </c>
      <c r="E18" s="24">
        <v>32460</v>
      </c>
      <c r="F18" s="3">
        <f t="shared" si="0"/>
        <v>8.0047643884160261E-3</v>
      </c>
      <c r="G18" s="3">
        <f t="shared" si="1"/>
        <v>6.3194843954875847E-3</v>
      </c>
      <c r="I18" s="46">
        <f>(E6+E15+E13+E18+E20)/E22</f>
        <v>0.14280702508036744</v>
      </c>
      <c r="J18" s="47" t="s">
        <v>46</v>
      </c>
    </row>
    <row r="19" spans="3:11" ht="19">
      <c r="C19" t="s">
        <v>37</v>
      </c>
      <c r="D19" s="24">
        <v>132595</v>
      </c>
      <c r="E19" s="24">
        <v>158295</v>
      </c>
      <c r="F19" s="3">
        <f t="shared" si="0"/>
        <v>3.903617310118037E-2</v>
      </c>
      <c r="G19" s="3">
        <f t="shared" si="1"/>
        <v>3.0817707405536264E-2</v>
      </c>
      <c r="I19" s="44">
        <f>(E14+E16)/E22</f>
        <v>0.2357206101004026</v>
      </c>
      <c r="J19" s="45" t="s">
        <v>47</v>
      </c>
    </row>
    <row r="20" spans="3:11">
      <c r="C20" t="s">
        <v>38</v>
      </c>
      <c r="D20" s="24">
        <v>85505</v>
      </c>
      <c r="E20" s="24">
        <v>91980</v>
      </c>
      <c r="F20" s="3">
        <f t="shared" si="0"/>
        <v>2.2682631806731548E-2</v>
      </c>
      <c r="G20" s="3">
        <f t="shared" si="1"/>
        <v>1.7907152640078496E-2</v>
      </c>
      <c r="I20" s="30">
        <f>SUM(I17:I19)</f>
        <v>1</v>
      </c>
    </row>
    <row r="21" spans="3:11">
      <c r="C21" s="4" t="s">
        <v>39</v>
      </c>
      <c r="D21" s="26">
        <v>3853795</v>
      </c>
      <c r="E21" s="26">
        <v>4055085</v>
      </c>
    </row>
    <row r="22" spans="3:11">
      <c r="E22" s="24">
        <f>SUM(E6:E20)-E11-E12-E17</f>
        <v>2095065</v>
      </c>
    </row>
    <row r="23" spans="3:11">
      <c r="C23" s="23" t="s">
        <v>87</v>
      </c>
      <c r="D23" s="24">
        <f>SUM(D6:D20)</f>
        <v>3853790</v>
      </c>
      <c r="E23" s="24">
        <f>SUM(E6:E20)</f>
        <v>4055085</v>
      </c>
    </row>
    <row r="25" spans="3:11" ht="19">
      <c r="C25" s="29" t="s">
        <v>84</v>
      </c>
    </row>
    <row r="26" spans="3:11">
      <c r="C26" s="25" t="s">
        <v>83</v>
      </c>
      <c r="D26" s="25">
        <v>2017</v>
      </c>
      <c r="E26" s="25">
        <v>2018</v>
      </c>
      <c r="F26" s="2" t="s">
        <v>86</v>
      </c>
      <c r="G26" s="2" t="s">
        <v>85</v>
      </c>
    </row>
    <row r="27" spans="3:11">
      <c r="C27" t="s">
        <v>70</v>
      </c>
      <c r="D27" s="24">
        <v>14340</v>
      </c>
      <c r="E27">
        <v>0</v>
      </c>
      <c r="F27" s="3">
        <f>E27/$E$54</f>
        <v>0</v>
      </c>
      <c r="G27" s="3">
        <f>E27/$E$58</f>
        <v>0</v>
      </c>
    </row>
    <row r="28" spans="3:11">
      <c r="C28" t="s">
        <v>69</v>
      </c>
      <c r="D28" s="24">
        <v>165115</v>
      </c>
      <c r="E28" s="24">
        <v>168765</v>
      </c>
      <c r="F28" s="3">
        <f t="shared" ref="F28:F53" si="2">E28/$E$54</f>
        <v>0.15606014370127888</v>
      </c>
      <c r="G28" s="3">
        <f t="shared" ref="G28:G53" si="3">E28/$E$58</f>
        <v>3.285606235380352E-2</v>
      </c>
      <c r="K28" s="24"/>
    </row>
    <row r="29" spans="3:11">
      <c r="C29" t="s">
        <v>68</v>
      </c>
      <c r="D29" s="24">
        <v>7640</v>
      </c>
      <c r="E29" s="24">
        <v>7165</v>
      </c>
      <c r="F29" s="3">
        <f t="shared" si="2"/>
        <v>6.6256091584135524E-3</v>
      </c>
      <c r="G29" s="3">
        <f t="shared" si="3"/>
        <v>1.394920076822814E-3</v>
      </c>
      <c r="J29" s="24"/>
      <c r="K29" s="24"/>
    </row>
    <row r="30" spans="3:11">
      <c r="C30" t="s">
        <v>60</v>
      </c>
      <c r="D30" s="24">
        <v>87455</v>
      </c>
      <c r="E30" s="24">
        <v>85465</v>
      </c>
      <c r="F30" s="3">
        <f t="shared" si="2"/>
        <v>7.9031079793972683E-2</v>
      </c>
      <c r="G30" s="3">
        <f t="shared" si="3"/>
        <v>1.6638777999394529E-2</v>
      </c>
      <c r="H30" s="24"/>
      <c r="I30" s="24"/>
    </row>
    <row r="31" spans="3:11">
      <c r="C31" t="s">
        <v>61</v>
      </c>
      <c r="D31" s="24">
        <v>18990</v>
      </c>
      <c r="E31" s="24">
        <v>18705</v>
      </c>
      <c r="F31" s="3">
        <f t="shared" si="2"/>
        <v>1.7296862429605792E-2</v>
      </c>
      <c r="G31" s="3">
        <f t="shared" si="3"/>
        <v>3.6415882815032429E-3</v>
      </c>
      <c r="H31" s="24"/>
      <c r="I31" s="24"/>
    </row>
    <row r="32" spans="3:11">
      <c r="C32" t="s">
        <v>62</v>
      </c>
      <c r="D32" s="24">
        <v>4275</v>
      </c>
      <c r="E32" s="24">
        <v>3625</v>
      </c>
      <c r="F32" s="3">
        <f t="shared" si="2"/>
        <v>3.3521051220166266E-3</v>
      </c>
      <c r="G32" s="3">
        <f t="shared" si="3"/>
        <v>7.0573416308202387E-4</v>
      </c>
      <c r="H32" s="24"/>
      <c r="I32" s="24"/>
      <c r="J32" s="24"/>
    </row>
    <row r="33" spans="3:13">
      <c r="C33" t="s">
        <v>63</v>
      </c>
      <c r="D33" s="24">
        <v>127095</v>
      </c>
      <c r="E33" s="24">
        <v>117605</v>
      </c>
      <c r="F33" s="3">
        <f t="shared" si="2"/>
        <v>0.10875153734476285</v>
      </c>
      <c r="G33" s="3">
        <f t="shared" si="3"/>
        <v>2.2895963103244529E-2</v>
      </c>
      <c r="H33" s="24"/>
      <c r="I33" s="24"/>
      <c r="J33" s="24"/>
    </row>
    <row r="34" spans="3:13">
      <c r="C34" t="s">
        <v>53</v>
      </c>
      <c r="D34" s="24">
        <v>61955</v>
      </c>
      <c r="E34" s="24">
        <v>58595</v>
      </c>
      <c r="F34" s="3">
        <f t="shared" si="2"/>
        <v>5.4183889551603921E-2</v>
      </c>
      <c r="G34" s="3">
        <f t="shared" si="3"/>
        <v>1.1407584354701017E-2</v>
      </c>
    </row>
    <row r="35" spans="3:13">
      <c r="C35" t="s">
        <v>54</v>
      </c>
      <c r="D35" s="24">
        <v>5700</v>
      </c>
      <c r="E35" s="24">
        <v>5220</v>
      </c>
      <c r="F35" s="3">
        <f t="shared" si="2"/>
        <v>4.8270313757039418E-3</v>
      </c>
      <c r="G35" s="3">
        <f t="shared" si="3"/>
        <v>1.0162571948381144E-3</v>
      </c>
    </row>
    <row r="36" spans="3:13">
      <c r="C36" t="s">
        <v>55</v>
      </c>
      <c r="D36" s="24">
        <v>6985</v>
      </c>
      <c r="E36" s="24">
        <v>4715</v>
      </c>
      <c r="F36" s="3">
        <f t="shared" si="2"/>
        <v>4.360048455257488E-3</v>
      </c>
      <c r="G36" s="3">
        <f t="shared" si="3"/>
        <v>9.1794112522254959E-4</v>
      </c>
    </row>
    <row r="37" spans="3:13">
      <c r="C37" t="s">
        <v>64</v>
      </c>
      <c r="D37" s="24">
        <v>63540</v>
      </c>
      <c r="E37" s="24">
        <v>50435</v>
      </c>
      <c r="F37" s="3">
        <f t="shared" si="2"/>
        <v>4.6638185332112704E-2</v>
      </c>
      <c r="G37" s="3">
        <f t="shared" si="3"/>
        <v>9.8189524179425856E-3</v>
      </c>
      <c r="J37" s="24"/>
      <c r="K37" s="24"/>
    </row>
    <row r="38" spans="3:13">
      <c r="C38" t="s">
        <v>65</v>
      </c>
      <c r="D38" s="24">
        <v>5035</v>
      </c>
      <c r="E38" s="24">
        <v>2945</v>
      </c>
      <c r="F38" s="3">
        <f t="shared" si="2"/>
        <v>2.7232964370590249E-3</v>
      </c>
      <c r="G38" s="3">
        <f t="shared" si="3"/>
        <v>5.7334816835215448E-4</v>
      </c>
      <c r="H38" s="24"/>
      <c r="I38" s="24"/>
      <c r="J38" s="24"/>
    </row>
    <row r="39" spans="3:13">
      <c r="C39" t="s">
        <v>66</v>
      </c>
      <c r="D39" s="24">
        <v>19075</v>
      </c>
      <c r="E39" s="24">
        <v>13095</v>
      </c>
      <c r="F39" s="3">
        <f t="shared" si="2"/>
        <v>1.2109190778705578E-2</v>
      </c>
      <c r="G39" s="3">
        <f t="shared" si="3"/>
        <v>2.5494038249818211E-3</v>
      </c>
      <c r="J39" s="24"/>
      <c r="K39" s="24"/>
    </row>
    <row r="40" spans="3:13">
      <c r="C40" t="s">
        <v>67</v>
      </c>
      <c r="D40" s="24">
        <v>13555</v>
      </c>
      <c r="E40" s="24">
        <v>8810</v>
      </c>
      <c r="F40" s="3">
        <f t="shared" si="2"/>
        <v>8.1467713448183394E-3</v>
      </c>
      <c r="G40" s="3">
        <f t="shared" si="3"/>
        <v>1.7151773728972773E-3</v>
      </c>
      <c r="H40" s="24"/>
      <c r="I40" s="24"/>
    </row>
    <row r="41" spans="3:13">
      <c r="C41" t="s">
        <v>47</v>
      </c>
      <c r="D41" s="24">
        <v>2135</v>
      </c>
      <c r="E41">
        <v>0</v>
      </c>
      <c r="F41" s="3">
        <f t="shared" si="2"/>
        <v>0</v>
      </c>
      <c r="G41" s="3">
        <f t="shared" si="3"/>
        <v>0</v>
      </c>
    </row>
    <row r="42" spans="3:13">
      <c r="C42" t="s">
        <v>56</v>
      </c>
      <c r="D42" s="24">
        <v>61510</v>
      </c>
      <c r="E42" s="24">
        <v>43995</v>
      </c>
      <c r="F42" s="3">
        <f t="shared" si="2"/>
        <v>4.0682997198102477E-2</v>
      </c>
      <c r="G42" s="3">
        <f t="shared" si="3"/>
        <v>8.5651791737361756E-3</v>
      </c>
    </row>
    <row r="43" spans="3:13">
      <c r="C43" t="s">
        <v>71</v>
      </c>
      <c r="D43" s="24">
        <v>3520</v>
      </c>
      <c r="E43" s="24">
        <v>1800</v>
      </c>
      <c r="F43" s="3">
        <f t="shared" si="2"/>
        <v>1.6644935778289455E-3</v>
      </c>
      <c r="G43" s="3">
        <f t="shared" si="3"/>
        <v>3.504335154614187E-4</v>
      </c>
    </row>
    <row r="44" spans="3:13">
      <c r="C44" t="s">
        <v>57</v>
      </c>
      <c r="D44">
        <v>120</v>
      </c>
      <c r="E44">
        <v>50</v>
      </c>
      <c r="F44" s="3">
        <f t="shared" si="2"/>
        <v>4.623593271747071E-5</v>
      </c>
      <c r="G44" s="3">
        <f t="shared" si="3"/>
        <v>9.7342643183727433E-6</v>
      </c>
    </row>
    <row r="45" spans="3:13">
      <c r="C45" t="s">
        <v>78</v>
      </c>
      <c r="D45" s="24">
        <v>45485</v>
      </c>
      <c r="E45" s="24">
        <v>41925</v>
      </c>
      <c r="F45" s="3">
        <f t="shared" si="2"/>
        <v>3.8768829583599188E-2</v>
      </c>
      <c r="G45" s="3">
        <f t="shared" si="3"/>
        <v>8.1621806309555445E-3</v>
      </c>
      <c r="L45" s="24"/>
      <c r="M45" s="24"/>
    </row>
    <row r="46" spans="3:13">
      <c r="C46" t="s">
        <v>58</v>
      </c>
      <c r="D46" s="24">
        <v>38745</v>
      </c>
      <c r="E46" s="24">
        <v>35895</v>
      </c>
      <c r="F46" s="3">
        <f t="shared" si="2"/>
        <v>3.3192776097872224E-2</v>
      </c>
      <c r="G46" s="3">
        <f t="shared" si="3"/>
        <v>6.9882283541597917E-3</v>
      </c>
    </row>
    <row r="47" spans="3:13">
      <c r="C47" t="s">
        <v>77</v>
      </c>
      <c r="D47" s="24">
        <v>4190</v>
      </c>
      <c r="E47" s="24">
        <v>2525</v>
      </c>
      <c r="F47" s="3">
        <f t="shared" si="2"/>
        <v>2.334914602232271E-3</v>
      </c>
      <c r="G47" s="3">
        <f t="shared" si="3"/>
        <v>4.9158034807782354E-4</v>
      </c>
      <c r="H47" s="24"/>
      <c r="I47" s="24"/>
    </row>
    <row r="48" spans="3:13">
      <c r="C48" t="s">
        <v>76</v>
      </c>
      <c r="D48" s="24">
        <v>14950</v>
      </c>
      <c r="E48" s="24">
        <v>8795</v>
      </c>
      <c r="F48" s="3">
        <f t="shared" si="2"/>
        <v>8.1329005650030983E-3</v>
      </c>
      <c r="G48" s="3">
        <f t="shared" si="3"/>
        <v>1.7122570936017655E-3</v>
      </c>
      <c r="J48" s="24"/>
      <c r="K48" s="24"/>
    </row>
    <row r="49" spans="3:10">
      <c r="C49" t="s">
        <v>75</v>
      </c>
      <c r="D49" s="24">
        <v>112550</v>
      </c>
      <c r="E49" s="24">
        <v>87825</v>
      </c>
      <c r="F49" s="3">
        <f t="shared" si="2"/>
        <v>8.1213415818237294E-2</v>
      </c>
      <c r="G49" s="3">
        <f t="shared" si="3"/>
        <v>1.7098235275221724E-2</v>
      </c>
      <c r="H49" s="24"/>
      <c r="I49" s="24"/>
    </row>
    <row r="50" spans="3:10">
      <c r="C50" t="s">
        <v>74</v>
      </c>
      <c r="D50" s="24">
        <v>297800</v>
      </c>
      <c r="E50" s="24">
        <v>260300</v>
      </c>
      <c r="F50" s="3">
        <f t="shared" si="2"/>
        <v>0.24070426572715251</v>
      </c>
      <c r="G50" s="3">
        <f t="shared" si="3"/>
        <v>5.0676580041448496E-2</v>
      </c>
      <c r="H50" s="24"/>
      <c r="I50" s="24"/>
    </row>
    <row r="51" spans="3:10">
      <c r="C51" t="s">
        <v>73</v>
      </c>
      <c r="D51" s="24">
        <v>39325</v>
      </c>
      <c r="E51" s="24">
        <v>37895</v>
      </c>
      <c r="F51" s="3">
        <f t="shared" si="2"/>
        <v>3.504221340657105E-2</v>
      </c>
      <c r="G51" s="3">
        <f t="shared" si="3"/>
        <v>7.3775989268947016E-3</v>
      </c>
      <c r="H51" s="24"/>
      <c r="I51" s="24"/>
      <c r="J51" s="24"/>
    </row>
    <row r="52" spans="3:10">
      <c r="C52" t="s">
        <v>59</v>
      </c>
      <c r="D52" s="24">
        <v>23120</v>
      </c>
      <c r="E52" s="24">
        <v>15255</v>
      </c>
      <c r="F52" s="3">
        <f t="shared" si="2"/>
        <v>1.4106583072100314E-2</v>
      </c>
      <c r="G52" s="3">
        <f t="shared" si="3"/>
        <v>2.9699240435355238E-3</v>
      </c>
    </row>
    <row r="53" spans="3:10">
      <c r="C53" t="s">
        <v>72</v>
      </c>
      <c r="D53">
        <v>15</v>
      </c>
      <c r="E53">
        <v>15</v>
      </c>
      <c r="F53" s="3">
        <f t="shared" si="2"/>
        <v>1.3870779815241213E-5</v>
      </c>
      <c r="G53" s="3">
        <f t="shared" si="3"/>
        <v>2.9202792955118228E-6</v>
      </c>
    </row>
    <row r="54" spans="3:10">
      <c r="C54" s="4" t="s">
        <v>39</v>
      </c>
      <c r="D54" s="26">
        <v>1244235</v>
      </c>
      <c r="E54" s="26">
        <v>1081410</v>
      </c>
      <c r="F54" s="3"/>
    </row>
    <row r="55" spans="3:10">
      <c r="C55" s="33"/>
      <c r="D55" s="34"/>
      <c r="E55" s="34"/>
      <c r="F55" s="3"/>
    </row>
    <row r="56" spans="3:10">
      <c r="C56" s="23" t="s">
        <v>87</v>
      </c>
      <c r="D56" s="24">
        <f>SUM(D27:D53)</f>
        <v>1244220</v>
      </c>
      <c r="E56" s="24">
        <f>SUM(E27:E53)</f>
        <v>1081420</v>
      </c>
    </row>
    <row r="57" spans="3:10">
      <c r="C57" s="23"/>
      <c r="D57" s="24"/>
      <c r="E57" s="24"/>
    </row>
    <row r="58" spans="3:10">
      <c r="C58" t="s">
        <v>79</v>
      </c>
      <c r="D58" s="24">
        <f>D21+D54</f>
        <v>5098030</v>
      </c>
      <c r="E58" s="24">
        <f>E21+E54</f>
        <v>5136495</v>
      </c>
    </row>
    <row r="59" spans="3:10">
      <c r="C59" t="s">
        <v>80</v>
      </c>
      <c r="D59" s="24">
        <f>D21</f>
        <v>3853795</v>
      </c>
      <c r="E59" s="24">
        <f>E21</f>
        <v>4055085</v>
      </c>
    </row>
    <row r="60" spans="3:10">
      <c r="C60" t="s">
        <v>81</v>
      </c>
      <c r="D60" s="24">
        <f>D54</f>
        <v>1244235</v>
      </c>
      <c r="E60" s="24">
        <f>E54</f>
        <v>1081410</v>
      </c>
    </row>
    <row r="61" spans="3:10">
      <c r="C61" t="s">
        <v>80</v>
      </c>
      <c r="D61" s="3">
        <f>D59/D58</f>
        <v>0.75593807804191027</v>
      </c>
      <c r="E61" s="3">
        <f>E59/E58</f>
        <v>0.78946538446937065</v>
      </c>
    </row>
    <row r="62" spans="3:10">
      <c r="C62" t="s">
        <v>81</v>
      </c>
      <c r="D62" s="3">
        <f>D60/D58</f>
        <v>0.24406192195808971</v>
      </c>
      <c r="E62" s="3">
        <f>E60/E58</f>
        <v>0.21053461553062935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Overview_nums</vt:lpstr>
      <vt:lpstr>Models' performance</vt:lpstr>
      <vt:lpstr>Features_Imp - GRAPHS</vt:lpstr>
      <vt:lpstr>Ebacc_stats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whittle</dc:creator>
  <cp:lastModifiedBy>jack whittle</cp:lastModifiedBy>
  <dcterms:created xsi:type="dcterms:W3CDTF">2019-09-11T16:01:23Z</dcterms:created>
  <dcterms:modified xsi:type="dcterms:W3CDTF">2019-11-05T11:36:08Z</dcterms:modified>
</cp:coreProperties>
</file>