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15" windowWidth="18015" windowHeight="11310" activeTab="1"/>
  </bookViews>
  <sheets>
    <sheet name="周报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9" i="2"/>
  <c r="D39"/>
  <c r="C39"/>
  <c r="B39"/>
  <c r="F38"/>
  <c r="E38"/>
  <c r="D38"/>
  <c r="C38"/>
  <c r="B38"/>
  <c r="F37"/>
  <c r="F40" s="1"/>
  <c r="D37"/>
  <c r="D40" s="1"/>
  <c r="C37"/>
  <c r="C40" s="1"/>
  <c r="B37"/>
  <c r="B40" s="1"/>
  <c r="G33"/>
  <c r="E33"/>
  <c r="D33"/>
  <c r="C33"/>
  <c r="F32"/>
  <c r="E39" s="1"/>
  <c r="H31"/>
  <c r="H30"/>
  <c r="F30"/>
  <c r="E37" s="1"/>
  <c r="H28"/>
  <c r="H27"/>
  <c r="H25"/>
  <c r="G38" s="1"/>
  <c r="H24"/>
  <c r="G37" s="1"/>
  <c r="I18"/>
  <c r="F18"/>
  <c r="E18"/>
  <c r="G18" s="1"/>
  <c r="D18"/>
  <c r="C18"/>
  <c r="H18" s="1"/>
  <c r="B18"/>
  <c r="I17"/>
  <c r="H17"/>
  <c r="J17" s="1"/>
  <c r="G17"/>
  <c r="I16"/>
  <c r="H16"/>
  <c r="J16" s="1"/>
  <c r="G16"/>
  <c r="I15"/>
  <c r="H15"/>
  <c r="J15" s="1"/>
  <c r="G15"/>
  <c r="I14"/>
  <c r="H14"/>
  <c r="J14" s="1"/>
  <c r="G14"/>
  <c r="I13"/>
  <c r="H13"/>
  <c r="J13" s="1"/>
  <c r="G13"/>
  <c r="I12"/>
  <c r="H12"/>
  <c r="J12" s="1"/>
  <c r="G12"/>
  <c r="I11"/>
  <c r="H11"/>
  <c r="J11" s="1"/>
  <c r="G11"/>
  <c r="I10"/>
  <c r="H10"/>
  <c r="J10" s="1"/>
  <c r="G10"/>
  <c r="I9"/>
  <c r="H9"/>
  <c r="J9" s="1"/>
  <c r="G9"/>
  <c r="I8"/>
  <c r="H8"/>
  <c r="J8" s="1"/>
  <c r="G8"/>
  <c r="I7"/>
  <c r="H7"/>
  <c r="J7" s="1"/>
  <c r="G7"/>
  <c r="I6"/>
  <c r="H6"/>
  <c r="J6" s="1"/>
  <c r="G6"/>
  <c r="I5"/>
  <c r="H5"/>
  <c r="J5" s="1"/>
  <c r="G5"/>
  <c r="B19" l="1"/>
  <c r="J18"/>
  <c r="E40"/>
  <c r="H32"/>
  <c r="G39" s="1"/>
  <c r="G40" s="1"/>
  <c r="F33"/>
  <c r="H33"/>
  <c r="F50" i="1"/>
  <c r="E50"/>
  <c r="D50"/>
  <c r="C50"/>
  <c r="F44"/>
  <c r="E44"/>
  <c r="D44"/>
  <c r="C44"/>
  <c r="F39"/>
  <c r="F51" s="1"/>
  <c r="E39"/>
  <c r="E51" s="1"/>
  <c r="D39"/>
  <c r="D51" s="1"/>
  <c r="C39"/>
  <c r="C51" s="1"/>
  <c r="C34" s="1"/>
  <c r="E8" s="1"/>
  <c r="C30"/>
  <c r="B30"/>
  <c r="D29"/>
  <c r="D28"/>
  <c r="D27"/>
  <c r="D30" s="1"/>
  <c r="C9" s="1"/>
  <c r="C24"/>
  <c r="B24"/>
  <c r="D23"/>
  <c r="D22"/>
  <c r="D21"/>
  <c r="D24" s="1"/>
  <c r="C10" s="1"/>
  <c r="C18"/>
  <c r="C31" s="1"/>
  <c r="D17"/>
  <c r="B16"/>
  <c r="D16" s="1"/>
  <c r="B15"/>
  <c r="B18" s="1"/>
  <c r="B31" s="1"/>
  <c r="B2"/>
  <c r="D15" l="1"/>
  <c r="D18" s="1"/>
  <c r="D31" l="1"/>
  <c r="C11"/>
  <c r="B8" s="1"/>
</calcChain>
</file>

<file path=xl/sharedStrings.xml><?xml version="1.0" encoding="utf-8"?>
<sst xmlns="http://schemas.openxmlformats.org/spreadsheetml/2006/main" count="130" uniqueCount="66">
  <si>
    <t>上海唐巢财务部周报---第21周周报（5.14-5.21）</t>
    <phoneticPr fontId="3" type="noConversion"/>
  </si>
  <si>
    <t>一、可用资金</t>
    <phoneticPr fontId="3" type="noConversion"/>
  </si>
  <si>
    <t>其中：</t>
    <phoneticPr fontId="3" type="noConversion"/>
  </si>
  <si>
    <t>现金余额</t>
    <phoneticPr fontId="3" type="noConversion"/>
  </si>
  <si>
    <t>银行余额</t>
    <phoneticPr fontId="3" type="noConversion"/>
  </si>
  <si>
    <t>部门借款</t>
    <phoneticPr fontId="3" type="noConversion"/>
  </si>
  <si>
    <t>二、本周收入总计</t>
    <phoneticPr fontId="3" type="noConversion"/>
  </si>
  <si>
    <t>下周续费预计</t>
    <phoneticPr fontId="3" type="noConversion"/>
  </si>
  <si>
    <t>水电押金余额</t>
    <phoneticPr fontId="3" type="noConversion"/>
  </si>
  <si>
    <t>房租押金余额</t>
    <phoneticPr fontId="3" type="noConversion"/>
  </si>
  <si>
    <t>房租余额</t>
    <phoneticPr fontId="3" type="noConversion"/>
  </si>
  <si>
    <t>本周收入明细（5.14-5.21）</t>
    <phoneticPr fontId="3" type="noConversion"/>
  </si>
  <si>
    <t>项目</t>
    <phoneticPr fontId="3" type="noConversion"/>
  </si>
  <si>
    <t>收入</t>
    <phoneticPr fontId="3" type="noConversion"/>
  </si>
  <si>
    <t>支出</t>
    <phoneticPr fontId="3" type="noConversion"/>
  </si>
  <si>
    <t>本周小计</t>
    <phoneticPr fontId="3" type="noConversion"/>
  </si>
  <si>
    <t>备注</t>
    <phoneticPr fontId="3" type="noConversion"/>
  </si>
  <si>
    <t>房租</t>
    <phoneticPr fontId="3" type="noConversion"/>
  </si>
  <si>
    <t>唐丰苑</t>
    <phoneticPr fontId="3" type="noConversion"/>
  </si>
  <si>
    <t>新签221400续费228460</t>
    <phoneticPr fontId="3" type="noConversion"/>
  </si>
  <si>
    <t>齐友佳苑</t>
    <phoneticPr fontId="3" type="noConversion"/>
  </si>
  <si>
    <t>新签27050续费8050</t>
    <phoneticPr fontId="3" type="noConversion"/>
  </si>
  <si>
    <t>鑫唐佳苑</t>
    <phoneticPr fontId="3" type="noConversion"/>
  </si>
  <si>
    <t>合计</t>
    <phoneticPr fontId="3" type="noConversion"/>
  </si>
  <si>
    <t>房租押金</t>
    <phoneticPr fontId="3" type="noConversion"/>
  </si>
  <si>
    <t>水电押金</t>
    <phoneticPr fontId="3" type="noConversion"/>
  </si>
  <si>
    <t>总计</t>
    <phoneticPr fontId="3" type="noConversion"/>
  </si>
  <si>
    <t>小区</t>
    <phoneticPr fontId="3" type="noConversion"/>
  </si>
  <si>
    <t>下周预计可收款（5.23-5.30）</t>
    <phoneticPr fontId="3" type="noConversion"/>
  </si>
  <si>
    <t>预计可收金额</t>
    <phoneticPr fontId="3" type="noConversion"/>
  </si>
  <si>
    <t>间数</t>
    <phoneticPr fontId="3" type="noConversion"/>
  </si>
  <si>
    <t>预计支付金额</t>
    <phoneticPr fontId="3" type="noConversion"/>
  </si>
  <si>
    <t>其他银行余额</t>
    <phoneticPr fontId="3" type="noConversion"/>
  </si>
  <si>
    <t>2015年唐巢  当月收入明细</t>
    <phoneticPr fontId="3" type="noConversion"/>
  </si>
  <si>
    <t>A</t>
    <phoneticPr fontId="2" type="noConversion"/>
  </si>
  <si>
    <t>B</t>
    <phoneticPr fontId="2" type="noConversion"/>
  </si>
  <si>
    <t>C=A+B</t>
    <phoneticPr fontId="2" type="noConversion"/>
  </si>
  <si>
    <t>累计</t>
    <phoneticPr fontId="2" type="noConversion"/>
  </si>
  <si>
    <t>月份</t>
    <phoneticPr fontId="3" type="noConversion"/>
  </si>
  <si>
    <t>新签房租收入</t>
    <phoneticPr fontId="3" type="noConversion"/>
  </si>
  <si>
    <t>续费房租收入</t>
    <phoneticPr fontId="3" type="noConversion"/>
  </si>
  <si>
    <t>2015年房租汇总</t>
    <phoneticPr fontId="3" type="noConversion"/>
  </si>
  <si>
    <t>唐丰苑</t>
    <phoneticPr fontId="3" type="noConversion"/>
  </si>
  <si>
    <t>齐友佳苑</t>
    <phoneticPr fontId="3" type="noConversion"/>
  </si>
  <si>
    <t>鑫唐佳苑</t>
    <phoneticPr fontId="3" type="noConversion"/>
  </si>
  <si>
    <t>小计</t>
    <phoneticPr fontId="3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</si>
  <si>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</si>
  <si>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</si>
  <si>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</si>
  <si>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</si>
  <si>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</si>
  <si>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</si>
  <si>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</si>
  <si>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</si>
  <si>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</si>
  <si>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</si>
  <si>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</si>
  <si>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</si>
  <si>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3" type="noConversion"/>
  </si>
  <si>
    <t>小区</t>
    <phoneticPr fontId="3" type="noConversion"/>
  </si>
  <si>
    <t>项目</t>
    <phoneticPr fontId="3" type="noConversion"/>
  </si>
  <si>
    <t>总计</t>
  </si>
  <si>
    <t>房屋押金</t>
    <phoneticPr fontId="3" type="noConversion"/>
  </si>
  <si>
    <t>水电煤预付款</t>
    <phoneticPr fontId="3" type="noConversion"/>
  </si>
  <si>
    <t>房屋租金</t>
    <phoneticPr fontId="3" type="noConversion"/>
  </si>
  <si>
    <t>2015唐巢 收款现金流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</si>
</sst>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&quot;¥&quot;#,##0.00_);[Red]\(&quot;¥&quot;#,##0.00\)"/>
    <numFmt numFmtId="178" formatCode="0_);\(0\)"/>
    <numFmt numFmtId="179" formatCode="yyyy&quot;年&quot;m&quot;月&quot;;@"/>
  </numFmts>
  <fonts count="12">
    <font>
      <sz val="11"/>
      <color theme="1"/>
      <name val="宋体"/>
      <family val="2"/>
      <charset val="134"/>
      <scheme val="minor"/>
    </font>
    <font>
      <b/>
      <sz val="16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sz val="11"/>
      <color theme="1"/>
      <name val="宋体"/>
      <family val="2"/>
      <charset val="134"/>
    </font>
    <font>
      <b/>
      <sz val="11"/>
      <color rgb="FF000000"/>
      <name val="宋体"/>
      <family val="3"/>
      <charset val="134"/>
    </font>
    <font>
      <sz val="9"/>
      <color rgb="FF333333"/>
      <name val="Tahoma"/>
      <family val="2"/>
    </font>
    <font>
      <b/>
      <sz val="1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6DDE8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rgb="FFDBE5F1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95B3D7"/>
      </top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0" fontId="5" fillId="4" borderId="5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4" fontId="6" fillId="3" borderId="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4" fontId="6" fillId="3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right" vertical="center"/>
    </xf>
    <xf numFmtId="4" fontId="6" fillId="5" borderId="6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4" fontId="6" fillId="5" borderId="0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>
      <alignment vertical="center"/>
    </xf>
    <xf numFmtId="0" fontId="5" fillId="6" borderId="8" xfId="0" applyFont="1" applyFill="1" applyBorder="1" applyAlignment="1">
      <alignment horizontal="right" vertical="center"/>
    </xf>
    <xf numFmtId="176" fontId="5" fillId="6" borderId="8" xfId="0" applyNumberFormat="1" applyFont="1" applyFill="1" applyBorder="1" applyAlignment="1">
      <alignment horizontal="center" vertical="center"/>
    </xf>
    <xf numFmtId="0" fontId="4" fillId="6" borderId="10" xfId="0" applyFont="1" applyFill="1" applyBorder="1">
      <alignment vertical="center"/>
    </xf>
    <xf numFmtId="176" fontId="4" fillId="3" borderId="6" xfId="0" applyNumberFormat="1" applyFont="1" applyFill="1" applyBorder="1" applyAlignment="1">
      <alignment horizontal="left" vertical="center"/>
    </xf>
    <xf numFmtId="176" fontId="4" fillId="3" borderId="3" xfId="0" applyNumberFormat="1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15" xfId="0" applyFont="1" applyFill="1" applyBorder="1">
      <alignment vertical="center"/>
    </xf>
    <xf numFmtId="176" fontId="4" fillId="7" borderId="16" xfId="0" applyNumberFormat="1" applyFont="1" applyFill="1" applyBorder="1">
      <alignment vertical="center"/>
    </xf>
    <xf numFmtId="176" fontId="4" fillId="7" borderId="7" xfId="0" applyNumberFormat="1" applyFont="1" applyFill="1" applyBorder="1">
      <alignment vertical="center"/>
    </xf>
    <xf numFmtId="0" fontId="4" fillId="3" borderId="17" xfId="0" applyFont="1" applyFill="1" applyBorder="1">
      <alignment vertical="center"/>
    </xf>
    <xf numFmtId="176" fontId="4" fillId="7" borderId="16" xfId="0" applyNumberFormat="1" applyFont="1" applyFill="1" applyBorder="1" applyAlignment="1">
      <alignment horizontal="center" vertical="center"/>
    </xf>
    <xf numFmtId="0" fontId="4" fillId="5" borderId="15" xfId="0" applyFont="1" applyFill="1" applyBorder="1">
      <alignment vertical="center"/>
    </xf>
    <xf numFmtId="176" fontId="4" fillId="5" borderId="9" xfId="0" applyNumberFormat="1" applyFont="1" applyFill="1" applyBorder="1" applyAlignment="1">
      <alignment horizontal="right" vertical="center"/>
    </xf>
    <xf numFmtId="176" fontId="4" fillId="5" borderId="9" xfId="0" applyNumberFormat="1" applyFont="1" applyFill="1" applyBorder="1" applyAlignment="1">
      <alignment horizontal="center" vertical="center"/>
    </xf>
    <xf numFmtId="176" fontId="4" fillId="5" borderId="7" xfId="0" applyNumberFormat="1" applyFont="1" applyFill="1" applyBorder="1">
      <alignment vertical="center"/>
    </xf>
    <xf numFmtId="0" fontId="4" fillId="3" borderId="18" xfId="0" applyFont="1" applyFill="1" applyBorder="1">
      <alignment vertical="center"/>
    </xf>
    <xf numFmtId="176" fontId="4" fillId="3" borderId="0" xfId="0" applyNumberFormat="1" applyFont="1" applyFill="1" applyBorder="1" applyAlignment="1">
      <alignment horizontal="center" vertical="center"/>
    </xf>
    <xf numFmtId="176" fontId="4" fillId="3" borderId="0" xfId="0" applyNumberFormat="1" applyFont="1" applyFill="1" applyBorder="1">
      <alignment vertical="center"/>
    </xf>
    <xf numFmtId="0" fontId="4" fillId="5" borderId="15" xfId="0" applyFont="1" applyFill="1" applyBorder="1" applyAlignment="1">
      <alignment horizontal="center" vertical="center"/>
    </xf>
    <xf numFmtId="176" fontId="4" fillId="5" borderId="8" xfId="0" applyNumberFormat="1" applyFont="1" applyFill="1" applyBorder="1" applyAlignment="1">
      <alignment horizontal="center" vertical="center"/>
    </xf>
    <xf numFmtId="176" fontId="4" fillId="5" borderId="9" xfId="0" applyNumberFormat="1" applyFont="1" applyFill="1" applyBorder="1" applyAlignment="1">
      <alignment horizontal="center" vertical="center"/>
    </xf>
    <xf numFmtId="176" fontId="4" fillId="5" borderId="19" xfId="0" applyNumberFormat="1" applyFont="1" applyFill="1" applyBorder="1" applyAlignment="1">
      <alignment horizontal="center" vertical="center"/>
    </xf>
    <xf numFmtId="176" fontId="4" fillId="5" borderId="16" xfId="0" applyNumberFormat="1" applyFont="1" applyFill="1" applyBorder="1" applyAlignment="1">
      <alignment horizontal="right" vertical="center"/>
    </xf>
    <xf numFmtId="176" fontId="4" fillId="5" borderId="16" xfId="0" applyNumberFormat="1" applyFont="1" applyFill="1" applyBorder="1" applyAlignment="1">
      <alignment horizontal="center" vertical="center"/>
    </xf>
    <xf numFmtId="176" fontId="4" fillId="7" borderId="9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76" fontId="8" fillId="2" borderId="21" xfId="0" applyNumberFormat="1" applyFont="1" applyFill="1" applyBorder="1" applyAlignment="1">
      <alignment horizontal="center" vertical="center"/>
    </xf>
    <xf numFmtId="176" fontId="8" fillId="2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177" fontId="5" fillId="8" borderId="27" xfId="0" applyNumberFormat="1" applyFont="1" applyFill="1" applyBorder="1" applyAlignment="1">
      <alignment horizontal="center" vertical="center"/>
    </xf>
    <xf numFmtId="177" fontId="5" fillId="8" borderId="6" xfId="0" applyNumberFormat="1" applyFont="1" applyFill="1" applyBorder="1" applyAlignment="1">
      <alignment horizontal="center" vertical="center"/>
    </xf>
    <xf numFmtId="177" fontId="5" fillId="8" borderId="28" xfId="0" applyNumberFormat="1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vertical="center"/>
    </xf>
    <xf numFmtId="0" fontId="4" fillId="8" borderId="30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16" xfId="0" applyFont="1" applyFill="1" applyBorder="1">
      <alignment vertical="center"/>
    </xf>
    <xf numFmtId="176" fontId="4" fillId="3" borderId="16" xfId="0" applyNumberFormat="1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9" borderId="16" xfId="0" applyFont="1" applyFill="1" applyBorder="1">
      <alignment vertical="center"/>
    </xf>
    <xf numFmtId="176" fontId="4" fillId="9" borderId="16" xfId="0" applyNumberFormat="1" applyFont="1" applyFill="1" applyBorder="1" applyAlignment="1">
      <alignment horizontal="center" vertical="center"/>
    </xf>
    <xf numFmtId="176" fontId="4" fillId="9" borderId="16" xfId="0" applyNumberFormat="1" applyFont="1" applyFill="1" applyBorder="1">
      <alignment vertical="center"/>
    </xf>
    <xf numFmtId="178" fontId="4" fillId="9" borderId="17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176" fontId="4" fillId="3" borderId="37" xfId="0" applyNumberFormat="1" applyFont="1" applyFill="1" applyBorder="1">
      <alignment vertical="center"/>
    </xf>
    <xf numFmtId="0" fontId="4" fillId="3" borderId="15" xfId="0" applyFont="1" applyFill="1" applyBorder="1" applyAlignment="1">
      <alignment horizontal="center" vertical="center"/>
    </xf>
    <xf numFmtId="176" fontId="4" fillId="3" borderId="16" xfId="0" applyNumberFormat="1" applyFont="1" applyFill="1" applyBorder="1" applyAlignment="1">
      <alignment vertical="center"/>
    </xf>
    <xf numFmtId="176" fontId="10" fillId="3" borderId="16" xfId="1" applyNumberFormat="1" applyFont="1" applyFill="1" applyBorder="1" applyAlignment="1">
      <alignment horizontal="center" vertical="center"/>
    </xf>
    <xf numFmtId="176" fontId="4" fillId="3" borderId="37" xfId="0" applyNumberFormat="1" applyFont="1" applyFill="1" applyBorder="1" applyAlignment="1">
      <alignment horizontal="center" vertical="center"/>
    </xf>
    <xf numFmtId="176" fontId="4" fillId="3" borderId="16" xfId="0" applyNumberFormat="1" applyFont="1" applyFill="1" applyBorder="1">
      <alignment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176" fontId="5" fillId="8" borderId="38" xfId="0" applyNumberFormat="1" applyFont="1" applyFill="1" applyBorder="1" applyAlignment="1">
      <alignment horizontal="center" vertical="center"/>
    </xf>
    <xf numFmtId="178" fontId="5" fillId="8" borderId="23" xfId="0" applyNumberFormat="1" applyFont="1" applyFill="1" applyBorder="1" applyAlignment="1">
      <alignment horizontal="center" vertical="center"/>
    </xf>
    <xf numFmtId="0" fontId="11" fillId="10" borderId="39" xfId="0" applyFont="1" applyFill="1" applyBorder="1" applyAlignment="1">
      <alignment horizontal="center" vertical="center"/>
    </xf>
    <xf numFmtId="0" fontId="11" fillId="10" borderId="40" xfId="0" applyFont="1" applyFill="1" applyBorder="1" applyAlignment="1">
      <alignment horizontal="center" vertical="center"/>
    </xf>
    <xf numFmtId="0" fontId="4" fillId="11" borderId="0" xfId="0" applyFont="1" applyFill="1" applyBorder="1">
      <alignment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10" fillId="13" borderId="16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vertical="center"/>
    </xf>
    <xf numFmtId="0" fontId="4" fillId="11" borderId="16" xfId="0" applyFont="1" applyFill="1" applyBorder="1" applyAlignment="1">
      <alignment horizontal="left" vertical="center"/>
    </xf>
    <xf numFmtId="0" fontId="4" fillId="11" borderId="16" xfId="0" applyFont="1" applyFill="1" applyBorder="1">
      <alignment vertical="center"/>
    </xf>
    <xf numFmtId="176" fontId="10" fillId="13" borderId="16" xfId="0" applyNumberFormat="1" applyFont="1" applyFill="1" applyBorder="1" applyAlignment="1">
      <alignment horizontal="right" vertical="center"/>
    </xf>
    <xf numFmtId="176" fontId="4" fillId="11" borderId="16" xfId="0" applyNumberFormat="1" applyFont="1" applyFill="1" applyBorder="1">
      <alignment vertical="center"/>
    </xf>
    <xf numFmtId="176" fontId="10" fillId="11" borderId="16" xfId="0" applyNumberFormat="1" applyFont="1" applyFill="1" applyBorder="1" applyAlignment="1">
      <alignment horizontal="right" vertical="center"/>
    </xf>
    <xf numFmtId="179" fontId="4" fillId="11" borderId="16" xfId="0" applyNumberFormat="1" applyFont="1" applyFill="1" applyBorder="1" applyAlignment="1">
      <alignment horizontal="left" vertical="center"/>
    </xf>
    <xf numFmtId="176" fontId="5" fillId="11" borderId="30" xfId="0" applyNumberFormat="1" applyFont="1" applyFill="1" applyBorder="1">
      <alignment vertical="center"/>
    </xf>
    <xf numFmtId="176" fontId="4" fillId="11" borderId="30" xfId="0" applyNumberFormat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11" borderId="7" xfId="0" applyNumberFormat="1" applyFont="1" applyFill="1" applyBorder="1" applyAlignment="1">
      <alignment horizontal="center" vertical="center"/>
    </xf>
    <xf numFmtId="176" fontId="4" fillId="11" borderId="8" xfId="0" applyNumberFormat="1" applyFont="1" applyFill="1" applyBorder="1" applyAlignment="1">
      <alignment horizontal="center" vertical="center"/>
    </xf>
    <xf numFmtId="176" fontId="4" fillId="11" borderId="9" xfId="0" applyNumberFormat="1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176" fontId="4" fillId="14" borderId="0" xfId="0" applyNumberFormat="1" applyFont="1" applyFill="1" applyBorder="1" applyAlignment="1">
      <alignment horizontal="center" vertical="center"/>
    </xf>
    <xf numFmtId="176" fontId="4" fillId="11" borderId="0" xfId="0" applyNumberFormat="1" applyFont="1" applyFill="1" applyBorder="1">
      <alignment vertical="center"/>
    </xf>
    <xf numFmtId="176" fontId="4" fillId="14" borderId="0" xfId="0" applyNumberFormat="1" applyFont="1" applyFill="1" applyBorder="1">
      <alignment vertical="center"/>
    </xf>
    <xf numFmtId="176" fontId="10" fillId="11" borderId="0" xfId="0" applyNumberFormat="1" applyFont="1" applyFill="1" applyBorder="1">
      <alignment vertical="center"/>
    </xf>
    <xf numFmtId="176" fontId="10" fillId="13" borderId="41" xfId="0" applyNumberFormat="1" applyFont="1" applyFill="1" applyBorder="1">
      <alignment vertical="center"/>
    </xf>
    <xf numFmtId="0" fontId="4" fillId="11" borderId="0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1" borderId="0" xfId="0" applyFont="1" applyFill="1" applyBorder="1">
      <alignment vertical="center"/>
    </xf>
    <xf numFmtId="0" fontId="4" fillId="11" borderId="1" xfId="0" applyFont="1" applyFill="1" applyBorder="1">
      <alignment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176" fontId="4" fillId="11" borderId="18" xfId="0" applyNumberFormat="1" applyFont="1" applyFill="1" applyBorder="1">
      <alignment vertical="center"/>
    </xf>
    <xf numFmtId="176" fontId="4" fillId="11" borderId="37" xfId="0" applyNumberFormat="1" applyFont="1" applyFill="1" applyBorder="1">
      <alignment vertical="center"/>
    </xf>
    <xf numFmtId="176" fontId="4" fillId="14" borderId="18" xfId="0" applyNumberFormat="1" applyFont="1" applyFill="1" applyBorder="1">
      <alignment vertical="center"/>
    </xf>
    <xf numFmtId="176" fontId="4" fillId="4" borderId="37" xfId="0" applyNumberFormat="1" applyFont="1" applyFill="1" applyBorder="1">
      <alignment vertical="center"/>
    </xf>
    <xf numFmtId="0" fontId="4" fillId="11" borderId="27" xfId="0" applyFont="1" applyFill="1" applyBorder="1">
      <alignment vertical="center"/>
    </xf>
    <xf numFmtId="176" fontId="4" fillId="11" borderId="6" xfId="0" applyNumberFormat="1" applyFont="1" applyFill="1" applyBorder="1">
      <alignment vertical="center"/>
    </xf>
    <xf numFmtId="176" fontId="4" fillId="11" borderId="28" xfId="0" applyNumberFormat="1" applyFont="1" applyFill="1" applyBorder="1">
      <alignment vertical="center"/>
    </xf>
    <xf numFmtId="0" fontId="0" fillId="14" borderId="0" xfId="0" applyFill="1">
      <alignment vertical="center"/>
    </xf>
  </cellXfs>
  <cellStyles count="2">
    <cellStyle name="常规" xfId="0" builtinId="0"/>
    <cellStyle name="常规 8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G14" sqref="G14"/>
    </sheetView>
  </sheetViews>
  <sheetFormatPr defaultRowHeight="13.5"/>
  <cols>
    <col min="1" max="1" width="16.125" style="5" customWidth="1"/>
    <col min="2" max="2" width="15.625" style="5" customWidth="1"/>
    <col min="3" max="3" width="15.25" style="9" customWidth="1"/>
    <col min="4" max="4" width="13.25" style="9" customWidth="1"/>
    <col min="5" max="5" width="22" style="5" customWidth="1"/>
    <col min="6" max="6" width="13.25" style="5" customWidth="1"/>
    <col min="7" max="7" width="15.75" style="5" customWidth="1"/>
    <col min="8" max="9" width="17.625" style="5" bestFit="1" customWidth="1"/>
    <col min="10" max="10" width="13" style="5" bestFit="1" customWidth="1"/>
    <col min="11" max="16384" width="9" style="5"/>
  </cols>
  <sheetData>
    <row r="1" spans="1:7" ht="21" thickBot="1">
      <c r="A1" s="1" t="s">
        <v>0</v>
      </c>
      <c r="B1" s="2"/>
      <c r="C1" s="2"/>
      <c r="D1" s="3"/>
      <c r="E1" s="3"/>
      <c r="F1" s="3"/>
      <c r="G1" s="4"/>
    </row>
    <row r="2" spans="1:7" ht="14.25" thickBot="1">
      <c r="A2" s="6" t="s">
        <v>1</v>
      </c>
      <c r="B2" s="7">
        <f>SUM(C3:C5)</f>
        <v>0</v>
      </c>
      <c r="C2" s="8"/>
    </row>
    <row r="3" spans="1:7" ht="14.25" thickBot="1">
      <c r="A3" s="10" t="s">
        <v>2</v>
      </c>
      <c r="B3" s="11" t="s">
        <v>3</v>
      </c>
      <c r="C3" s="12"/>
    </row>
    <row r="4" spans="1:7" ht="14.25" thickBot="1">
      <c r="B4" s="13" t="s">
        <v>4</v>
      </c>
      <c r="C4" s="14"/>
    </row>
    <row r="5" spans="1:7" ht="14.25" thickBot="1">
      <c r="B5" s="15" t="s">
        <v>32</v>
      </c>
      <c r="C5" s="16"/>
    </row>
    <row r="6" spans="1:7" ht="14.25" thickBot="1">
      <c r="B6" s="15" t="s">
        <v>32</v>
      </c>
      <c r="C6" s="16"/>
    </row>
    <row r="7" spans="1:7">
      <c r="B7" s="17" t="s">
        <v>5</v>
      </c>
      <c r="C7" s="18"/>
    </row>
    <row r="8" spans="1:7">
      <c r="A8" s="19" t="s">
        <v>6</v>
      </c>
      <c r="B8" s="20">
        <f>SUM(C9:C11)</f>
        <v>631521.49</v>
      </c>
      <c r="C8" s="21"/>
      <c r="D8" s="22" t="s">
        <v>7</v>
      </c>
      <c r="E8" s="23">
        <f>C34</f>
        <v>99930</v>
      </c>
      <c r="F8" s="24"/>
    </row>
    <row r="9" spans="1:7" ht="14.25" thickBot="1">
      <c r="A9" s="10" t="s">
        <v>2</v>
      </c>
      <c r="B9" s="11" t="s">
        <v>8</v>
      </c>
      <c r="C9" s="25">
        <f>D30</f>
        <v>55000</v>
      </c>
    </row>
    <row r="10" spans="1:7" ht="14.25" thickBot="1">
      <c r="B10" s="13" t="s">
        <v>9</v>
      </c>
      <c r="C10" s="26">
        <f>D24</f>
        <v>97947.199999999997</v>
      </c>
      <c r="D10" s="5"/>
    </row>
    <row r="11" spans="1:7" ht="14.25" thickBot="1">
      <c r="B11" s="13" t="s">
        <v>10</v>
      </c>
      <c r="C11" s="26">
        <f>D18</f>
        <v>478574.29</v>
      </c>
      <c r="D11" s="5"/>
    </row>
    <row r="12" spans="1:7" ht="19.5" thickBot="1">
      <c r="A12" s="27" t="s">
        <v>11</v>
      </c>
      <c r="B12" s="27"/>
      <c r="C12" s="27"/>
      <c r="D12" s="27"/>
    </row>
    <row r="13" spans="1:7">
      <c r="A13" s="28" t="s">
        <v>12</v>
      </c>
      <c r="B13" s="29" t="s">
        <v>13</v>
      </c>
      <c r="C13" s="29" t="s">
        <v>14</v>
      </c>
      <c r="D13" s="30" t="s">
        <v>15</v>
      </c>
      <c r="E13" s="31" t="s">
        <v>16</v>
      </c>
    </row>
    <row r="14" spans="1:7">
      <c r="A14" s="32"/>
      <c r="B14" s="33" t="s">
        <v>17</v>
      </c>
      <c r="C14" s="33"/>
      <c r="D14" s="34"/>
      <c r="E14" s="35"/>
    </row>
    <row r="15" spans="1:7">
      <c r="A15" s="36" t="s">
        <v>18</v>
      </c>
      <c r="B15" s="37">
        <f>221400+228460</f>
        <v>449860</v>
      </c>
      <c r="C15" s="37">
        <v>4329.2700000000004</v>
      </c>
      <c r="D15" s="38">
        <f>B15-C15</f>
        <v>445530.73</v>
      </c>
      <c r="E15" s="39" t="s">
        <v>19</v>
      </c>
    </row>
    <row r="16" spans="1:7">
      <c r="A16" s="36" t="s">
        <v>20</v>
      </c>
      <c r="B16" s="37">
        <f>27050+8050</f>
        <v>35100</v>
      </c>
      <c r="C16" s="37">
        <v>2056.44</v>
      </c>
      <c r="D16" s="38">
        <f>B16-C16</f>
        <v>33043.56</v>
      </c>
      <c r="E16" s="39" t="s">
        <v>21</v>
      </c>
    </row>
    <row r="17" spans="1:5">
      <c r="A17" s="36" t="s">
        <v>22</v>
      </c>
      <c r="B17" s="40"/>
      <c r="C17" s="40"/>
      <c r="D17" s="38">
        <f>B17-C17</f>
        <v>0</v>
      </c>
      <c r="E17" s="39"/>
    </row>
    <row r="18" spans="1:5">
      <c r="A18" s="41" t="s">
        <v>23</v>
      </c>
      <c r="B18" s="42">
        <f>SUM(B15:B17)</f>
        <v>484960</v>
      </c>
      <c r="C18" s="43">
        <f>SUM(C15:C17)</f>
        <v>6385.7100000000009</v>
      </c>
      <c r="D18" s="44">
        <f>SUM(D15:D17)</f>
        <v>478574.29</v>
      </c>
      <c r="E18" s="39"/>
    </row>
    <row r="19" spans="1:5">
      <c r="A19" s="45"/>
      <c r="B19" s="46"/>
      <c r="C19" s="46"/>
      <c r="D19" s="47"/>
      <c r="E19" s="39"/>
    </row>
    <row r="20" spans="1:5">
      <c r="A20" s="48" t="s">
        <v>12</v>
      </c>
      <c r="B20" s="49" t="s">
        <v>24</v>
      </c>
      <c r="C20" s="50"/>
      <c r="D20" s="51" t="s">
        <v>15</v>
      </c>
      <c r="E20" s="39"/>
    </row>
    <row r="21" spans="1:5">
      <c r="A21" s="36" t="s">
        <v>18</v>
      </c>
      <c r="B21" s="37">
        <v>101200</v>
      </c>
      <c r="C21" s="37">
        <v>7622.8</v>
      </c>
      <c r="D21" s="38">
        <f>B21-C21</f>
        <v>93577.2</v>
      </c>
      <c r="E21" s="39"/>
    </row>
    <row r="22" spans="1:5">
      <c r="A22" s="36" t="s">
        <v>20</v>
      </c>
      <c r="B22" s="37">
        <v>9650</v>
      </c>
      <c r="C22" s="37">
        <v>5280</v>
      </c>
      <c r="D22" s="38">
        <f>B22-C22</f>
        <v>4370</v>
      </c>
      <c r="E22" s="39"/>
    </row>
    <row r="23" spans="1:5">
      <c r="A23" s="36" t="s">
        <v>22</v>
      </c>
      <c r="B23" s="40"/>
      <c r="C23" s="40"/>
      <c r="D23" s="38">
        <f>B23-C23</f>
        <v>0</v>
      </c>
      <c r="E23" s="39"/>
    </row>
    <row r="24" spans="1:5">
      <c r="A24" s="41" t="s">
        <v>23</v>
      </c>
      <c r="B24" s="52">
        <f>SUM(B21:B23)</f>
        <v>110850</v>
      </c>
      <c r="C24" s="53">
        <f>SUM(C21:C23)</f>
        <v>12902.8</v>
      </c>
      <c r="D24" s="44">
        <f>SUM(D21:D23)</f>
        <v>97947.199999999997</v>
      </c>
      <c r="E24" s="39"/>
    </row>
    <row r="25" spans="1:5">
      <c r="A25" s="45"/>
      <c r="B25" s="46"/>
      <c r="C25" s="46"/>
      <c r="D25" s="47"/>
      <c r="E25" s="39"/>
    </row>
    <row r="26" spans="1:5">
      <c r="A26" s="48" t="s">
        <v>12</v>
      </c>
      <c r="B26" s="49" t="s">
        <v>25</v>
      </c>
      <c r="C26" s="50"/>
      <c r="D26" s="51" t="s">
        <v>15</v>
      </c>
      <c r="E26" s="39"/>
    </row>
    <row r="27" spans="1:5">
      <c r="A27" s="36" t="s">
        <v>18</v>
      </c>
      <c r="B27" s="37">
        <v>49000</v>
      </c>
      <c r="C27" s="37"/>
      <c r="D27" s="38">
        <f>B27-C27</f>
        <v>49000</v>
      </c>
      <c r="E27" s="39"/>
    </row>
    <row r="28" spans="1:5">
      <c r="A28" s="36" t="s">
        <v>20</v>
      </c>
      <c r="B28" s="37">
        <v>6000</v>
      </c>
      <c r="C28" s="37"/>
      <c r="D28" s="38">
        <f>B28-C28</f>
        <v>6000</v>
      </c>
      <c r="E28" s="39"/>
    </row>
    <row r="29" spans="1:5">
      <c r="A29" s="36" t="s">
        <v>22</v>
      </c>
      <c r="B29" s="54"/>
      <c r="C29" s="40"/>
      <c r="D29" s="38">
        <f>B29-C29</f>
        <v>0</v>
      </c>
      <c r="E29" s="39"/>
    </row>
    <row r="30" spans="1:5">
      <c r="A30" s="41" t="s">
        <v>23</v>
      </c>
      <c r="B30" s="43">
        <f>SUM(B27:B29)</f>
        <v>55000</v>
      </c>
      <c r="C30" s="43">
        <f>SUM(C27:C29)</f>
        <v>0</v>
      </c>
      <c r="D30" s="44">
        <f>SUM(D27:D29)</f>
        <v>55000</v>
      </c>
      <c r="E30" s="39"/>
    </row>
    <row r="31" spans="1:5" s="59" customFormat="1" ht="15" thickBot="1">
      <c r="A31" s="55" t="s">
        <v>26</v>
      </c>
      <c r="B31" s="56">
        <f>B18+B24+B30</f>
        <v>650810</v>
      </c>
      <c r="C31" s="56">
        <f>C18+C24+C30</f>
        <v>19288.510000000002</v>
      </c>
      <c r="D31" s="57">
        <f>D18+D24+D30</f>
        <v>631521.49</v>
      </c>
      <c r="E31" s="58"/>
    </row>
    <row r="32" spans="1:5" ht="14.25" thickBot="1"/>
    <row r="33" spans="1:6">
      <c r="A33" s="60" t="s">
        <v>27</v>
      </c>
      <c r="B33" s="61" t="s">
        <v>12</v>
      </c>
      <c r="C33" s="62" t="s">
        <v>28</v>
      </c>
      <c r="D33" s="63"/>
      <c r="E33" s="63"/>
      <c r="F33" s="64"/>
    </row>
    <row r="34" spans="1:6" ht="14.25" thickBot="1">
      <c r="A34" s="65"/>
      <c r="B34" s="66"/>
      <c r="C34" s="67">
        <f>C51-E51</f>
        <v>99930</v>
      </c>
      <c r="D34" s="68"/>
      <c r="E34" s="68"/>
      <c r="F34" s="69"/>
    </row>
    <row r="35" spans="1:6">
      <c r="A35" s="70" t="s">
        <v>18</v>
      </c>
      <c r="B35" s="71"/>
      <c r="C35" s="72" t="s">
        <v>29</v>
      </c>
      <c r="D35" s="73" t="s">
        <v>30</v>
      </c>
      <c r="E35" s="72" t="s">
        <v>31</v>
      </c>
      <c r="F35" s="74" t="s">
        <v>30</v>
      </c>
    </row>
    <row r="36" spans="1:6">
      <c r="A36" s="75"/>
      <c r="B36" s="76" t="s">
        <v>17</v>
      </c>
      <c r="C36" s="77">
        <v>84030</v>
      </c>
      <c r="D36" s="78"/>
      <c r="E36" s="79"/>
      <c r="F36" s="80">
        <v>6</v>
      </c>
    </row>
    <row r="37" spans="1:6">
      <c r="A37" s="75"/>
      <c r="B37" s="76" t="s">
        <v>24</v>
      </c>
      <c r="C37" s="79"/>
      <c r="D37" s="81"/>
      <c r="E37" s="77">
        <v>13200</v>
      </c>
      <c r="F37" s="82"/>
    </row>
    <row r="38" spans="1:6">
      <c r="A38" s="75"/>
      <c r="B38" s="76" t="s">
        <v>25</v>
      </c>
      <c r="C38" s="79"/>
      <c r="D38" s="83"/>
      <c r="E38" s="77">
        <v>6000</v>
      </c>
      <c r="F38" s="84"/>
    </row>
    <row r="39" spans="1:6">
      <c r="A39" s="75"/>
      <c r="B39" s="85" t="s">
        <v>23</v>
      </c>
      <c r="C39" s="86">
        <f>SUM(C36:C38)</f>
        <v>84030</v>
      </c>
      <c r="D39" s="87">
        <f>SUM(D36:D38)</f>
        <v>0</v>
      </c>
      <c r="E39" s="86">
        <f>SUM(E36:E38)</f>
        <v>19200</v>
      </c>
      <c r="F39" s="88">
        <f>SUM(F36:F38)</f>
        <v>6</v>
      </c>
    </row>
    <row r="40" spans="1:6">
      <c r="A40" s="89"/>
      <c r="C40" s="47"/>
      <c r="D40" s="47"/>
      <c r="E40" s="47"/>
      <c r="F40" s="90"/>
    </row>
    <row r="41" spans="1:6">
      <c r="A41" s="91" t="s">
        <v>20</v>
      </c>
      <c r="B41" s="76" t="s">
        <v>17</v>
      </c>
      <c r="C41" s="92">
        <v>46850</v>
      </c>
      <c r="D41" s="78"/>
      <c r="E41" s="77"/>
      <c r="F41" s="80"/>
    </row>
    <row r="42" spans="1:6">
      <c r="A42" s="91"/>
      <c r="B42" s="76" t="s">
        <v>24</v>
      </c>
      <c r="C42" s="79"/>
      <c r="D42" s="81"/>
      <c r="E42" s="93">
        <v>6750</v>
      </c>
      <c r="F42" s="82"/>
    </row>
    <row r="43" spans="1:6">
      <c r="A43" s="91"/>
      <c r="B43" s="76" t="s">
        <v>25</v>
      </c>
      <c r="C43" s="79"/>
      <c r="D43" s="83"/>
      <c r="E43" s="93">
        <v>5000</v>
      </c>
      <c r="F43" s="84"/>
    </row>
    <row r="44" spans="1:6">
      <c r="A44" s="91"/>
      <c r="B44" s="85" t="s">
        <v>23</v>
      </c>
      <c r="C44" s="86">
        <f>SUM(C41:C43)</f>
        <v>46850</v>
      </c>
      <c r="D44" s="86">
        <f>SUM(D41:D43)</f>
        <v>0</v>
      </c>
      <c r="E44" s="86">
        <f>SUM(E41:E43)</f>
        <v>11750</v>
      </c>
      <c r="F44" s="88">
        <f>SUM(F41:F43)</f>
        <v>0</v>
      </c>
    </row>
    <row r="45" spans="1:6">
      <c r="A45" s="89"/>
      <c r="C45" s="46"/>
      <c r="D45" s="46"/>
      <c r="E45" s="46"/>
      <c r="F45" s="94"/>
    </row>
    <row r="46" spans="1:6">
      <c r="A46" s="89"/>
      <c r="C46" s="46"/>
      <c r="D46" s="46"/>
      <c r="E46" s="46"/>
      <c r="F46" s="94"/>
    </row>
    <row r="47" spans="1:6">
      <c r="A47" s="91" t="s">
        <v>22</v>
      </c>
      <c r="B47" s="76" t="s">
        <v>17</v>
      </c>
      <c r="C47" s="95"/>
      <c r="D47" s="78"/>
      <c r="E47" s="95"/>
      <c r="F47" s="80"/>
    </row>
    <row r="48" spans="1:6">
      <c r="A48" s="91"/>
      <c r="B48" s="76" t="s">
        <v>24</v>
      </c>
      <c r="C48" s="95"/>
      <c r="D48" s="81"/>
      <c r="E48" s="95"/>
      <c r="F48" s="82"/>
    </row>
    <row r="49" spans="1:6">
      <c r="A49" s="91"/>
      <c r="B49" s="76" t="s">
        <v>25</v>
      </c>
      <c r="C49" s="95"/>
      <c r="D49" s="83"/>
      <c r="E49" s="95"/>
      <c r="F49" s="84"/>
    </row>
    <row r="50" spans="1:6">
      <c r="A50" s="91"/>
      <c r="B50" s="85" t="s">
        <v>23</v>
      </c>
      <c r="C50" s="86">
        <f>SUM(C47:C49)</f>
        <v>0</v>
      </c>
      <c r="D50" s="86">
        <f>SUM(D47:D49)</f>
        <v>0</v>
      </c>
      <c r="E50" s="86">
        <f>SUM(E47:E49)</f>
        <v>0</v>
      </c>
      <c r="F50" s="88">
        <f>SUM(F47:F49)</f>
        <v>0</v>
      </c>
    </row>
    <row r="51" spans="1:6" ht="14.25" thickBot="1">
      <c r="A51" s="96" t="s">
        <v>23</v>
      </c>
      <c r="B51" s="97"/>
      <c r="C51" s="98">
        <f>SUM(C36:C50)/2</f>
        <v>130880</v>
      </c>
      <c r="D51" s="98">
        <f>SUM(D36:D50)/2</f>
        <v>0</v>
      </c>
      <c r="E51" s="98">
        <f>SUM(E36:E50)/2</f>
        <v>30950</v>
      </c>
      <c r="F51" s="99">
        <f>SUM(F36:F50)/2</f>
        <v>6</v>
      </c>
    </row>
  </sheetData>
  <mergeCells count="21">
    <mergeCell ref="A47:A50"/>
    <mergeCell ref="D47:D49"/>
    <mergeCell ref="F47:F49"/>
    <mergeCell ref="A35:A39"/>
    <mergeCell ref="D36:D38"/>
    <mergeCell ref="F36:F38"/>
    <mergeCell ref="A41:A44"/>
    <mergeCell ref="D41:D43"/>
    <mergeCell ref="F41:F43"/>
    <mergeCell ref="B20:C20"/>
    <mergeCell ref="B26:C26"/>
    <mergeCell ref="A33:A34"/>
    <mergeCell ref="B33:B34"/>
    <mergeCell ref="C33:F33"/>
    <mergeCell ref="C34:F34"/>
    <mergeCell ref="A1:G1"/>
    <mergeCell ref="A12:D12"/>
    <mergeCell ref="A13:A14"/>
    <mergeCell ref="D13:D14"/>
    <mergeCell ref="E13:E14"/>
    <mergeCell ref="B14:C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tabSelected="1" workbookViewId="0">
      <selection sqref="A1:XFD1048576"/>
    </sheetView>
  </sheetViews>
  <sheetFormatPr defaultRowHeight="13.5"/>
  <cols>
    <col min="1" max="1" width="13" style="148" bestFit="1" customWidth="1"/>
    <col min="2" max="2" width="14.5" style="148" bestFit="1" customWidth="1"/>
    <col min="3" max="3" width="13.25" style="148" bestFit="1" customWidth="1"/>
    <col min="4" max="8" width="12.75" style="148" bestFit="1" customWidth="1"/>
    <col min="9" max="9" width="10.5" style="148" bestFit="1" customWidth="1"/>
    <col min="10" max="10" width="12.75" style="148" bestFit="1" customWidth="1"/>
    <col min="11" max="16384" width="9" style="148"/>
  </cols>
  <sheetData>
    <row r="1" spans="1:10" s="102" customFormat="1" ht="24" customHeight="1">
      <c r="A1" s="100" t="s">
        <v>33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s="102" customFormat="1" ht="24" customHeight="1">
      <c r="A2" s="103"/>
      <c r="B2" s="104" t="s">
        <v>34</v>
      </c>
      <c r="C2" s="104"/>
      <c r="D2" s="104"/>
      <c r="E2" s="104" t="s">
        <v>35</v>
      </c>
      <c r="F2" s="104"/>
      <c r="G2" s="104" t="s">
        <v>36</v>
      </c>
      <c r="H2" s="104"/>
      <c r="I2" s="104"/>
      <c r="J2" s="105" t="s">
        <v>37</v>
      </c>
    </row>
    <row r="3" spans="1:10" s="102" customFormat="1" ht="18.75" customHeight="1">
      <c r="A3" s="106" t="s">
        <v>38</v>
      </c>
      <c r="B3" s="107" t="s">
        <v>39</v>
      </c>
      <c r="C3" s="108"/>
      <c r="D3" s="108"/>
      <c r="E3" s="109" t="s">
        <v>40</v>
      </c>
      <c r="F3" s="109"/>
      <c r="G3" s="110" t="s">
        <v>41</v>
      </c>
      <c r="H3" s="111"/>
      <c r="I3" s="111"/>
      <c r="J3" s="107"/>
    </row>
    <row r="4" spans="1:10" s="102" customFormat="1">
      <c r="A4" s="112"/>
      <c r="B4" s="113" t="s">
        <v>42</v>
      </c>
      <c r="C4" s="114" t="s">
        <v>43</v>
      </c>
      <c r="D4" s="114" t="s">
        <v>44</v>
      </c>
      <c r="E4" s="115" t="s">
        <v>42</v>
      </c>
      <c r="F4" s="115" t="s">
        <v>43</v>
      </c>
      <c r="G4" s="115" t="s">
        <v>42</v>
      </c>
      <c r="H4" s="115" t="s">
        <v>43</v>
      </c>
      <c r="I4" s="115" t="s">
        <v>44</v>
      </c>
      <c r="J4" s="116" t="s">
        <v>45</v>
      </c>
    </row>
    <row r="5" spans="1:10" s="102" customFormat="1">
      <c r="A5" s="117" t="s">
        <v>46</v>
      </c>
      <c r="B5" s="118">
        <v>117090</v>
      </c>
      <c r="C5" s="119">
        <v>3450</v>
      </c>
      <c r="D5" s="118"/>
      <c r="E5" s="120">
        <v>1244160</v>
      </c>
      <c r="F5" s="120">
        <v>56960</v>
      </c>
      <c r="G5" s="120">
        <f>B5+E5</f>
        <v>1361250</v>
      </c>
      <c r="H5" s="120">
        <f>C5+F5</f>
        <v>60410</v>
      </c>
      <c r="I5" s="120">
        <f>D5</f>
        <v>0</v>
      </c>
      <c r="J5" s="120">
        <f>SUM(G5:I5)</f>
        <v>1421660</v>
      </c>
    </row>
    <row r="6" spans="1:10" s="102" customFormat="1">
      <c r="A6" s="117" t="s">
        <v>47</v>
      </c>
      <c r="B6" s="118">
        <v>144015</v>
      </c>
      <c r="C6" s="119">
        <v>19240</v>
      </c>
      <c r="D6" s="118"/>
      <c r="E6" s="120">
        <v>991290</v>
      </c>
      <c r="F6" s="120">
        <v>124760</v>
      </c>
      <c r="G6" s="120">
        <f t="shared" ref="G6:H18" si="0">B6+E6</f>
        <v>1135305</v>
      </c>
      <c r="H6" s="120">
        <f t="shared" si="0"/>
        <v>144000</v>
      </c>
      <c r="I6" s="120">
        <f t="shared" ref="I6:I18" si="1">D6</f>
        <v>0</v>
      </c>
      <c r="J6" s="120">
        <f t="shared" ref="J6:J17" si="2">SUM(G6:I6)</f>
        <v>1279305</v>
      </c>
    </row>
    <row r="7" spans="1:10" s="102" customFormat="1">
      <c r="A7" s="117" t="s">
        <v>48</v>
      </c>
      <c r="B7" s="118">
        <v>392615</v>
      </c>
      <c r="C7" s="119">
        <v>112180</v>
      </c>
      <c r="D7" s="120">
        <v>8850</v>
      </c>
      <c r="E7" s="120">
        <v>823700</v>
      </c>
      <c r="F7" s="120">
        <v>146660</v>
      </c>
      <c r="G7" s="120">
        <f t="shared" si="0"/>
        <v>1216315</v>
      </c>
      <c r="H7" s="120">
        <f t="shared" si="0"/>
        <v>258840</v>
      </c>
      <c r="I7" s="120">
        <f t="shared" si="1"/>
        <v>8850</v>
      </c>
      <c r="J7" s="120">
        <f t="shared" si="2"/>
        <v>1484005</v>
      </c>
    </row>
    <row r="8" spans="1:10" s="102" customFormat="1">
      <c r="A8" s="117" t="s">
        <v>49</v>
      </c>
      <c r="B8" s="118">
        <v>520680</v>
      </c>
      <c r="C8" s="119">
        <v>105780</v>
      </c>
      <c r="D8" s="120">
        <v>7600</v>
      </c>
      <c r="E8" s="120">
        <v>85740</v>
      </c>
      <c r="F8" s="120">
        <v>151630</v>
      </c>
      <c r="G8" s="120">
        <f t="shared" si="0"/>
        <v>606420</v>
      </c>
      <c r="H8" s="120">
        <f t="shared" si="0"/>
        <v>257410</v>
      </c>
      <c r="I8" s="120">
        <f t="shared" si="1"/>
        <v>7600</v>
      </c>
      <c r="J8" s="120">
        <f t="shared" si="2"/>
        <v>871430</v>
      </c>
    </row>
    <row r="9" spans="1:10" s="102" customFormat="1">
      <c r="A9" s="117" t="s">
        <v>50</v>
      </c>
      <c r="B9" s="118">
        <v>473525</v>
      </c>
      <c r="C9" s="119">
        <v>72740</v>
      </c>
      <c r="D9" s="120">
        <v>10500</v>
      </c>
      <c r="E9" s="120">
        <v>200430</v>
      </c>
      <c r="F9" s="120">
        <v>111700</v>
      </c>
      <c r="G9" s="120">
        <f t="shared" si="0"/>
        <v>673955</v>
      </c>
      <c r="H9" s="120">
        <f t="shared" si="0"/>
        <v>184440</v>
      </c>
      <c r="I9" s="120">
        <f t="shared" si="1"/>
        <v>10500</v>
      </c>
      <c r="J9" s="120">
        <f t="shared" si="2"/>
        <v>868895</v>
      </c>
    </row>
    <row r="10" spans="1:10" s="102" customFormat="1">
      <c r="A10" s="117" t="s">
        <v>51</v>
      </c>
      <c r="B10" s="118">
        <v>194635</v>
      </c>
      <c r="C10" s="119">
        <v>23740</v>
      </c>
      <c r="D10" s="120">
        <v>7050</v>
      </c>
      <c r="E10" s="120">
        <v>121250</v>
      </c>
      <c r="F10" s="120">
        <v>115250</v>
      </c>
      <c r="G10" s="120">
        <f t="shared" si="0"/>
        <v>315885</v>
      </c>
      <c r="H10" s="120">
        <f t="shared" si="0"/>
        <v>138990</v>
      </c>
      <c r="I10" s="120">
        <f t="shared" si="1"/>
        <v>7050</v>
      </c>
      <c r="J10" s="120">
        <f t="shared" si="2"/>
        <v>461925</v>
      </c>
    </row>
    <row r="11" spans="1:10" s="102" customFormat="1">
      <c r="A11" s="117" t="s">
        <v>52</v>
      </c>
      <c r="B11" s="118">
        <v>75850</v>
      </c>
      <c r="C11" s="119">
        <v>11240</v>
      </c>
      <c r="D11" s="120">
        <v>2900</v>
      </c>
      <c r="E11" s="120">
        <v>88080</v>
      </c>
      <c r="F11" s="120">
        <v>64750</v>
      </c>
      <c r="G11" s="120">
        <f t="shared" si="0"/>
        <v>163930</v>
      </c>
      <c r="H11" s="120">
        <f t="shared" si="0"/>
        <v>75990</v>
      </c>
      <c r="I11" s="120">
        <f t="shared" si="1"/>
        <v>2900</v>
      </c>
      <c r="J11" s="120">
        <f t="shared" si="2"/>
        <v>242820</v>
      </c>
    </row>
    <row r="12" spans="1:10" s="102" customFormat="1">
      <c r="A12" s="117" t="s">
        <v>53</v>
      </c>
      <c r="B12" s="118">
        <v>17400</v>
      </c>
      <c r="C12" s="121">
        <v>8690</v>
      </c>
      <c r="D12" s="118"/>
      <c r="E12" s="120">
        <v>14000</v>
      </c>
      <c r="F12" s="120">
        <v>49550</v>
      </c>
      <c r="G12" s="120">
        <f t="shared" si="0"/>
        <v>31400</v>
      </c>
      <c r="H12" s="120">
        <f t="shared" si="0"/>
        <v>58240</v>
      </c>
      <c r="I12" s="120">
        <f t="shared" si="1"/>
        <v>0</v>
      </c>
      <c r="J12" s="120">
        <f t="shared" si="2"/>
        <v>89640</v>
      </c>
    </row>
    <row r="13" spans="1:10" s="102" customFormat="1">
      <c r="A13" s="117" t="s">
        <v>54</v>
      </c>
      <c r="B13" s="118">
        <v>0</v>
      </c>
      <c r="C13" s="121">
        <v>1590</v>
      </c>
      <c r="D13" s="118"/>
      <c r="E13" s="120">
        <v>4250</v>
      </c>
      <c r="F13" s="120">
        <v>28100</v>
      </c>
      <c r="G13" s="120">
        <f t="shared" si="0"/>
        <v>4250</v>
      </c>
      <c r="H13" s="120">
        <f t="shared" si="0"/>
        <v>29690</v>
      </c>
      <c r="I13" s="120">
        <f t="shared" si="1"/>
        <v>0</v>
      </c>
      <c r="J13" s="120">
        <f t="shared" si="2"/>
        <v>33940</v>
      </c>
    </row>
    <row r="14" spans="1:10" s="102" customFormat="1">
      <c r="A14" s="117" t="s">
        <v>55</v>
      </c>
      <c r="B14" s="121"/>
      <c r="C14" s="121">
        <v>1590</v>
      </c>
      <c r="D14" s="118"/>
      <c r="E14" s="120">
        <v>1450</v>
      </c>
      <c r="F14" s="120">
        <v>28100</v>
      </c>
      <c r="G14" s="120">
        <f t="shared" si="0"/>
        <v>1450</v>
      </c>
      <c r="H14" s="120">
        <f t="shared" si="0"/>
        <v>29690</v>
      </c>
      <c r="I14" s="120">
        <f t="shared" si="1"/>
        <v>0</v>
      </c>
      <c r="J14" s="120">
        <f t="shared" si="2"/>
        <v>31140</v>
      </c>
    </row>
    <row r="15" spans="1:10" s="102" customFormat="1">
      <c r="A15" s="117" t="s">
        <v>56</v>
      </c>
      <c r="B15" s="121"/>
      <c r="C15" s="121">
        <v>1590</v>
      </c>
      <c r="D15" s="118"/>
      <c r="E15" s="120">
        <v>0</v>
      </c>
      <c r="F15" s="120">
        <v>17600</v>
      </c>
      <c r="G15" s="120">
        <f t="shared" si="0"/>
        <v>0</v>
      </c>
      <c r="H15" s="120">
        <f t="shared" si="0"/>
        <v>19190</v>
      </c>
      <c r="I15" s="120">
        <f t="shared" si="1"/>
        <v>0</v>
      </c>
      <c r="J15" s="120">
        <f t="shared" si="2"/>
        <v>19190</v>
      </c>
    </row>
    <row r="16" spans="1:10" s="102" customFormat="1">
      <c r="A16" s="117" t="s">
        <v>57</v>
      </c>
      <c r="B16" s="121"/>
      <c r="C16" s="121">
        <v>1590</v>
      </c>
      <c r="D16" s="118"/>
      <c r="E16" s="120">
        <v>0</v>
      </c>
      <c r="F16" s="120">
        <v>0</v>
      </c>
      <c r="G16" s="120">
        <f t="shared" si="0"/>
        <v>0</v>
      </c>
      <c r="H16" s="120">
        <f t="shared" si="0"/>
        <v>1590</v>
      </c>
      <c r="I16" s="120">
        <f t="shared" si="1"/>
        <v>0</v>
      </c>
      <c r="J16" s="120">
        <f t="shared" si="2"/>
        <v>1590</v>
      </c>
    </row>
    <row r="17" spans="1:10" s="102" customFormat="1">
      <c r="A17" s="122">
        <v>42370</v>
      </c>
      <c r="B17" s="121"/>
      <c r="C17" s="121">
        <v>1590</v>
      </c>
      <c r="D17" s="118"/>
      <c r="E17" s="118"/>
      <c r="F17" s="118"/>
      <c r="G17" s="120">
        <f t="shared" si="0"/>
        <v>0</v>
      </c>
      <c r="H17" s="120">
        <f t="shared" si="0"/>
        <v>1590</v>
      </c>
      <c r="I17" s="120">
        <f t="shared" si="1"/>
        <v>0</v>
      </c>
      <c r="J17" s="120">
        <f t="shared" si="2"/>
        <v>1590</v>
      </c>
    </row>
    <row r="18" spans="1:10" s="102" customFormat="1">
      <c r="A18" s="117" t="s">
        <v>45</v>
      </c>
      <c r="B18" s="123">
        <f>SUM(B5:B17)</f>
        <v>1935810</v>
      </c>
      <c r="C18" s="123">
        <f>SUM(C5:C17)</f>
        <v>365010</v>
      </c>
      <c r="D18" s="123">
        <f>SUM(D5:D17)</f>
        <v>36900</v>
      </c>
      <c r="E18" s="124">
        <f>SUM(E5:E16)</f>
        <v>3574350</v>
      </c>
      <c r="F18" s="124">
        <f>SUM(F5:F16)</f>
        <v>895060</v>
      </c>
      <c r="G18" s="120">
        <f t="shared" si="0"/>
        <v>5510160</v>
      </c>
      <c r="H18" s="120">
        <f t="shared" si="0"/>
        <v>1260070</v>
      </c>
      <c r="I18" s="120">
        <f t="shared" si="1"/>
        <v>36900</v>
      </c>
      <c r="J18" s="125">
        <f>SUM(J5:J17)</f>
        <v>6807130</v>
      </c>
    </row>
    <row r="19" spans="1:10" s="102" customFormat="1" ht="27.75" customHeight="1">
      <c r="A19" s="115" t="s">
        <v>58</v>
      </c>
      <c r="B19" s="126">
        <f>G18+H18+I18</f>
        <v>6807130</v>
      </c>
      <c r="C19" s="127"/>
      <c r="D19" s="127"/>
      <c r="E19" s="127"/>
      <c r="F19" s="127"/>
      <c r="G19" s="127"/>
      <c r="H19" s="127"/>
      <c r="I19" s="127"/>
      <c r="J19" s="128"/>
    </row>
    <row r="20" spans="1:10" s="102" customFormat="1" hidden="1"/>
    <row r="21" spans="1:10" s="102" customFormat="1" hidden="1"/>
    <row r="22" spans="1:10" s="102" customFormat="1" hidden="1"/>
    <row r="23" spans="1:10" s="102" customFormat="1" hidden="1">
      <c r="A23" s="129" t="s">
        <v>59</v>
      </c>
      <c r="B23" s="102" t="s">
        <v>60</v>
      </c>
      <c r="C23" s="129" t="s">
        <v>46</v>
      </c>
      <c r="D23" s="129" t="s">
        <v>47</v>
      </c>
      <c r="E23" s="129" t="s">
        <v>48</v>
      </c>
      <c r="F23" s="129" t="s">
        <v>49</v>
      </c>
      <c r="G23" s="129" t="s">
        <v>50</v>
      </c>
      <c r="H23" s="129" t="s">
        <v>61</v>
      </c>
    </row>
    <row r="24" spans="1:10" s="102" customFormat="1" hidden="1">
      <c r="A24" s="130" t="s">
        <v>43</v>
      </c>
      <c r="B24" s="131" t="s">
        <v>62</v>
      </c>
      <c r="C24" s="131">
        <v>21350</v>
      </c>
      <c r="D24" s="131">
        <v>4400</v>
      </c>
      <c r="E24" s="131">
        <v>49250</v>
      </c>
      <c r="F24" s="131">
        <v>45270</v>
      </c>
      <c r="G24" s="131">
        <v>15250</v>
      </c>
      <c r="H24" s="131">
        <f>SUM(C24:G24)</f>
        <v>135520</v>
      </c>
    </row>
    <row r="25" spans="1:10" s="102" customFormat="1" hidden="1">
      <c r="A25" s="130"/>
      <c r="B25" s="132" t="s">
        <v>63</v>
      </c>
      <c r="C25" s="132">
        <v>5000</v>
      </c>
      <c r="D25" s="132">
        <v>2000</v>
      </c>
      <c r="E25" s="132">
        <v>16000</v>
      </c>
      <c r="F25" s="132">
        <v>21700</v>
      </c>
      <c r="G25" s="132">
        <v>7050</v>
      </c>
      <c r="H25" s="132">
        <f>SUM(C25:G25)</f>
        <v>51750</v>
      </c>
    </row>
    <row r="26" spans="1:10" s="102" customFormat="1" hidden="1">
      <c r="A26" s="130"/>
      <c r="B26" s="131" t="s">
        <v>64</v>
      </c>
      <c r="C26" s="133">
        <v>199080</v>
      </c>
      <c r="D26" s="133">
        <v>200450</v>
      </c>
      <c r="E26" s="133">
        <v>253430</v>
      </c>
      <c r="F26" s="133">
        <v>292410</v>
      </c>
      <c r="G26" s="133">
        <v>314700</v>
      </c>
      <c r="H26" s="134">
        <v>1260070</v>
      </c>
    </row>
    <row r="27" spans="1:10" s="102" customFormat="1" hidden="1">
      <c r="A27" s="130" t="s">
        <v>42</v>
      </c>
      <c r="B27" s="131" t="s">
        <v>62</v>
      </c>
      <c r="C27" s="131">
        <v>65740</v>
      </c>
      <c r="D27" s="131">
        <v>57230</v>
      </c>
      <c r="E27" s="131">
        <v>245500</v>
      </c>
      <c r="F27" s="131">
        <v>226930</v>
      </c>
      <c r="G27" s="131">
        <v>137950</v>
      </c>
      <c r="H27" s="131">
        <f>SUM(C27:G27)</f>
        <v>733350</v>
      </c>
    </row>
    <row r="28" spans="1:10" s="102" customFormat="1" hidden="1">
      <c r="A28" s="130"/>
      <c r="B28" s="132" t="s">
        <v>63</v>
      </c>
      <c r="C28" s="132">
        <v>40000</v>
      </c>
      <c r="D28" s="132">
        <v>33000</v>
      </c>
      <c r="E28" s="132">
        <v>120000</v>
      </c>
      <c r="F28" s="132">
        <v>128100</v>
      </c>
      <c r="G28" s="132">
        <v>76000</v>
      </c>
      <c r="H28" s="132">
        <f>SUM(C28:G28)</f>
        <v>397100</v>
      </c>
    </row>
    <row r="29" spans="1:10" s="102" customFormat="1" hidden="1">
      <c r="A29" s="130"/>
      <c r="B29" s="131" t="s">
        <v>64</v>
      </c>
      <c r="C29" s="133">
        <v>778920</v>
      </c>
      <c r="D29" s="133">
        <v>989420</v>
      </c>
      <c r="E29" s="133">
        <v>1671900</v>
      </c>
      <c r="F29" s="133">
        <v>1393190</v>
      </c>
      <c r="G29" s="133">
        <v>676730</v>
      </c>
      <c r="H29" s="134">
        <v>5510160</v>
      </c>
    </row>
    <row r="30" spans="1:10" s="102" customFormat="1" hidden="1">
      <c r="A30" s="130" t="s">
        <v>44</v>
      </c>
      <c r="B30" s="131" t="s">
        <v>62</v>
      </c>
      <c r="C30" s="131"/>
      <c r="D30" s="131"/>
      <c r="E30" s="131">
        <v>4550</v>
      </c>
      <c r="F30" s="131">
        <f>1600+3250</f>
        <v>4850</v>
      </c>
      <c r="G30" s="131"/>
      <c r="H30" s="131">
        <f>SUM(C30:G30)</f>
        <v>9400</v>
      </c>
    </row>
    <row r="31" spans="1:10" s="102" customFormat="1" hidden="1">
      <c r="A31" s="130"/>
      <c r="B31" s="132" t="s">
        <v>63</v>
      </c>
      <c r="C31" s="132"/>
      <c r="D31" s="132"/>
      <c r="E31" s="132">
        <v>3000</v>
      </c>
      <c r="F31" s="132">
        <v>2000</v>
      </c>
      <c r="G31" s="132"/>
      <c r="H31" s="132">
        <f>SUM(C31:G31)</f>
        <v>5000</v>
      </c>
    </row>
    <row r="32" spans="1:10" s="102" customFormat="1" hidden="1">
      <c r="A32" s="130"/>
      <c r="B32" s="131" t="s">
        <v>64</v>
      </c>
      <c r="C32" s="133"/>
      <c r="D32" s="133"/>
      <c r="E32" s="133">
        <v>16750</v>
      </c>
      <c r="F32" s="133">
        <f>3200+8250</f>
        <v>11450</v>
      </c>
      <c r="G32" s="133">
        <v>8700</v>
      </c>
      <c r="H32" s="134">
        <f>SUM(C32:G32)</f>
        <v>36900</v>
      </c>
    </row>
    <row r="33" spans="1:8" s="102" customFormat="1" hidden="1">
      <c r="A33" s="135" t="s">
        <v>45</v>
      </c>
      <c r="B33" s="135"/>
      <c r="C33" s="131">
        <f t="shared" ref="C33:H33" si="3">SUM(C24:C32)</f>
        <v>1110090</v>
      </c>
      <c r="D33" s="131">
        <f t="shared" si="3"/>
        <v>1286500</v>
      </c>
      <c r="E33" s="131">
        <f t="shared" si="3"/>
        <v>2380380</v>
      </c>
      <c r="F33" s="131">
        <f t="shared" si="3"/>
        <v>2125900</v>
      </c>
      <c r="G33" s="131">
        <f t="shared" si="3"/>
        <v>1236380</v>
      </c>
      <c r="H33" s="131">
        <f t="shared" si="3"/>
        <v>8139250</v>
      </c>
    </row>
    <row r="34" spans="1:8" s="102" customFormat="1" hidden="1"/>
    <row r="35" spans="1:8" s="137" customFormat="1" ht="39.75" customHeight="1" thickBot="1">
      <c r="A35" s="136" t="s">
        <v>65</v>
      </c>
      <c r="B35" s="136"/>
      <c r="C35" s="136"/>
      <c r="D35" s="136"/>
      <c r="E35" s="136"/>
      <c r="F35" s="136"/>
      <c r="G35" s="136"/>
    </row>
    <row r="36" spans="1:8" s="102" customFormat="1">
      <c r="A36" s="138" t="s">
        <v>60</v>
      </c>
      <c r="B36" s="139" t="s">
        <v>46</v>
      </c>
      <c r="C36" s="139" t="s">
        <v>47</v>
      </c>
      <c r="D36" s="139" t="s">
        <v>48</v>
      </c>
      <c r="E36" s="139" t="s">
        <v>49</v>
      </c>
      <c r="F36" s="139" t="s">
        <v>50</v>
      </c>
      <c r="G36" s="140" t="s">
        <v>61</v>
      </c>
    </row>
    <row r="37" spans="1:8" s="102" customFormat="1" ht="21" customHeight="1">
      <c r="A37" s="141" t="s">
        <v>62</v>
      </c>
      <c r="B37" s="131">
        <f t="shared" ref="B37:G39" si="4">C24+C27+C30</f>
        <v>87090</v>
      </c>
      <c r="C37" s="131">
        <f t="shared" si="4"/>
        <v>61630</v>
      </c>
      <c r="D37" s="131">
        <f t="shared" si="4"/>
        <v>299300</v>
      </c>
      <c r="E37" s="131">
        <f t="shared" si="4"/>
        <v>277050</v>
      </c>
      <c r="F37" s="131">
        <f t="shared" si="4"/>
        <v>153200</v>
      </c>
      <c r="G37" s="142">
        <f t="shared" si="4"/>
        <v>878270</v>
      </c>
      <c r="H37" s="131"/>
    </row>
    <row r="38" spans="1:8" s="102" customFormat="1" ht="21" customHeight="1">
      <c r="A38" s="143" t="s">
        <v>63</v>
      </c>
      <c r="B38" s="131">
        <f t="shared" si="4"/>
        <v>45000</v>
      </c>
      <c r="C38" s="131">
        <f t="shared" si="4"/>
        <v>35000</v>
      </c>
      <c r="D38" s="131">
        <f t="shared" si="4"/>
        <v>139000</v>
      </c>
      <c r="E38" s="131">
        <f t="shared" si="4"/>
        <v>151800</v>
      </c>
      <c r="F38" s="131">
        <f t="shared" si="4"/>
        <v>83050</v>
      </c>
      <c r="G38" s="142">
        <f t="shared" si="4"/>
        <v>453850</v>
      </c>
      <c r="H38" s="131"/>
    </row>
    <row r="39" spans="1:8" s="102" customFormat="1" ht="21" customHeight="1">
      <c r="A39" s="141" t="s">
        <v>64</v>
      </c>
      <c r="B39" s="131">
        <f t="shared" si="4"/>
        <v>978000</v>
      </c>
      <c r="C39" s="131">
        <f t="shared" si="4"/>
        <v>1189870</v>
      </c>
      <c r="D39" s="131">
        <f t="shared" si="4"/>
        <v>1942080</v>
      </c>
      <c r="E39" s="131">
        <f t="shared" si="4"/>
        <v>1697050</v>
      </c>
      <c r="F39" s="131">
        <f t="shared" si="4"/>
        <v>1000130</v>
      </c>
      <c r="G39" s="144">
        <f t="shared" si="4"/>
        <v>6807130</v>
      </c>
      <c r="H39" s="131"/>
    </row>
    <row r="40" spans="1:8" s="102" customFormat="1" ht="21" customHeight="1" thickBot="1">
      <c r="A40" s="145" t="s">
        <v>58</v>
      </c>
      <c r="B40" s="146">
        <f t="shared" ref="B40:G40" si="5">SUM(B37:B39)</f>
        <v>1110090</v>
      </c>
      <c r="C40" s="146">
        <f t="shared" si="5"/>
        <v>1286500</v>
      </c>
      <c r="D40" s="146">
        <f t="shared" si="5"/>
        <v>2380380</v>
      </c>
      <c r="E40" s="146">
        <f t="shared" si="5"/>
        <v>2125900</v>
      </c>
      <c r="F40" s="146">
        <f t="shared" si="5"/>
        <v>1236380</v>
      </c>
      <c r="G40" s="147">
        <f t="shared" si="5"/>
        <v>8139250</v>
      </c>
    </row>
  </sheetData>
  <mergeCells count="14">
    <mergeCell ref="B19:J19"/>
    <mergeCell ref="A24:A26"/>
    <mergeCell ref="A27:A29"/>
    <mergeCell ref="A30:A32"/>
    <mergeCell ref="A33:B33"/>
    <mergeCell ref="A35:G35"/>
    <mergeCell ref="A1:J1"/>
    <mergeCell ref="B2:D2"/>
    <mergeCell ref="E2:F2"/>
    <mergeCell ref="G2:I2"/>
    <mergeCell ref="A3:A4"/>
    <mergeCell ref="B3:D3"/>
    <mergeCell ref="E3:F3"/>
    <mergeCell ref="G3:J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2015-05-27T01:11:36Z</dcterms:created>
  <dcterms:modified xsi:type="dcterms:W3CDTF">2015-05-27T01:14:11Z</dcterms:modified>
</cp:coreProperties>
</file>